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4" activeTab="10"/>
  </bookViews>
  <sheets>
    <sheet name="CONSOLIDADO 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45621"/>
</workbook>
</file>

<file path=xl/calcChain.xml><?xml version="1.0" encoding="utf-8"?>
<calcChain xmlns="http://schemas.openxmlformats.org/spreadsheetml/2006/main">
  <c r="B41" i="11" l="1"/>
  <c r="BD41" i="11" s="1"/>
  <c r="B40" i="11"/>
  <c r="BD40" i="11" s="1"/>
  <c r="BA32" i="11"/>
  <c r="C32" i="11" s="1"/>
  <c r="BD29" i="11"/>
  <c r="BE28" i="11"/>
  <c r="BB28" i="11"/>
  <c r="B28" i="11"/>
  <c r="BD32" i="11" s="1"/>
  <c r="BD24" i="11"/>
  <c r="BE23" i="11"/>
  <c r="BD23" i="11"/>
  <c r="BC23" i="11"/>
  <c r="BB23" i="11"/>
  <c r="BE22" i="11"/>
  <c r="BD22" i="11"/>
  <c r="BB22" i="11"/>
  <c r="BA22" i="11"/>
  <c r="D22" i="11" s="1"/>
  <c r="BD16" i="11"/>
  <c r="BA16" i="11"/>
  <c r="N16" i="11"/>
  <c r="BE15" i="11"/>
  <c r="BD15" i="11"/>
  <c r="BB15" i="11"/>
  <c r="BA15" i="11"/>
  <c r="N15" i="11" s="1"/>
  <c r="I15" i="11"/>
  <c r="D15" i="11"/>
  <c r="BE14" i="11"/>
  <c r="BD14" i="11"/>
  <c r="BB14" i="11"/>
  <c r="N14" i="11" s="1"/>
  <c r="BA14" i="11"/>
  <c r="I14" i="11"/>
  <c r="D14" i="11"/>
  <c r="BE13" i="11"/>
  <c r="BD13" i="11"/>
  <c r="BB13" i="11"/>
  <c r="BA13" i="11"/>
  <c r="N13" i="11" s="1"/>
  <c r="I13" i="11"/>
  <c r="D13" i="11"/>
  <c r="BE12" i="11"/>
  <c r="BD12" i="11"/>
  <c r="BB12" i="11"/>
  <c r="BA12" i="11"/>
  <c r="N12" i="11"/>
  <c r="I12" i="11"/>
  <c r="D12" i="11"/>
  <c r="D10" i="11" s="1"/>
  <c r="BE11" i="11"/>
  <c r="BD11" i="11"/>
  <c r="BB11" i="11"/>
  <c r="BA11" i="11"/>
  <c r="N11" i="11" s="1"/>
  <c r="I11" i="11"/>
  <c r="I10" i="11" s="1"/>
  <c r="D11" i="11"/>
  <c r="M10" i="11"/>
  <c r="BA28" i="11" s="1"/>
  <c r="L10" i="11"/>
  <c r="BA29" i="11" s="1"/>
  <c r="K10" i="11"/>
  <c r="J10" i="11"/>
  <c r="H10" i="11"/>
  <c r="G10" i="11"/>
  <c r="F10" i="11"/>
  <c r="E10" i="11"/>
  <c r="C10" i="11"/>
  <c r="B10" i="11"/>
  <c r="BA23" i="11" s="1"/>
  <c r="D23" i="11" s="1"/>
  <c r="A5" i="11"/>
  <c r="A4" i="11"/>
  <c r="A3" i="11"/>
  <c r="A2" i="11"/>
  <c r="J28" i="11" l="1"/>
  <c r="A200" i="11" s="1"/>
  <c r="BD28" i="11"/>
  <c r="BA40" i="11"/>
  <c r="F40" i="11" s="1"/>
  <c r="BA41" i="11"/>
  <c r="F41" i="11" s="1"/>
  <c r="BD41" i="10"/>
  <c r="B41" i="10"/>
  <c r="BA41" i="10" s="1"/>
  <c r="F41" i="10" s="1"/>
  <c r="BD40" i="10"/>
  <c r="B40" i="10"/>
  <c r="BA40" i="10" s="1"/>
  <c r="F40" i="10" s="1"/>
  <c r="BD32" i="10"/>
  <c r="BA29" i="10"/>
  <c r="BD28" i="10"/>
  <c r="BA28" i="10"/>
  <c r="B28" i="10"/>
  <c r="BB28" i="10" s="1"/>
  <c r="BE23" i="10"/>
  <c r="BD23" i="10"/>
  <c r="BC23" i="10"/>
  <c r="BB23" i="10"/>
  <c r="BE22" i="10"/>
  <c r="BD22" i="10"/>
  <c r="BB22" i="10"/>
  <c r="D22" i="10" s="1"/>
  <c r="BA22" i="10"/>
  <c r="BD16" i="10"/>
  <c r="BA16" i="10"/>
  <c r="N16" i="10" s="1"/>
  <c r="BE15" i="10"/>
  <c r="BD15" i="10"/>
  <c r="BB15" i="10"/>
  <c r="N15" i="10" s="1"/>
  <c r="BA15" i="10"/>
  <c r="I15" i="10"/>
  <c r="D15" i="10"/>
  <c r="BE14" i="10"/>
  <c r="BD14" i="10"/>
  <c r="BB14" i="10"/>
  <c r="BA14" i="10"/>
  <c r="N14" i="10" s="1"/>
  <c r="I14" i="10"/>
  <c r="D14" i="10"/>
  <c r="BE13" i="10"/>
  <c r="BD13" i="10"/>
  <c r="BB13" i="10"/>
  <c r="BA13" i="10"/>
  <c r="N13" i="10"/>
  <c r="I13" i="10"/>
  <c r="D13" i="10"/>
  <c r="BE12" i="10"/>
  <c r="BD12" i="10"/>
  <c r="BB12" i="10"/>
  <c r="BA12" i="10"/>
  <c r="N12" i="10" s="1"/>
  <c r="I12" i="10"/>
  <c r="D12" i="10"/>
  <c r="BE11" i="10"/>
  <c r="BD11" i="10"/>
  <c r="BB11" i="10"/>
  <c r="N11" i="10" s="1"/>
  <c r="BA11" i="10"/>
  <c r="I11" i="10"/>
  <c r="I10" i="10" s="1"/>
  <c r="D11" i="10"/>
  <c r="D10" i="10" s="1"/>
  <c r="M10" i="10"/>
  <c r="L10" i="10"/>
  <c r="BD29" i="10" s="1"/>
  <c r="K10" i="10"/>
  <c r="J10" i="10"/>
  <c r="H10" i="10"/>
  <c r="G10" i="10"/>
  <c r="F10" i="10"/>
  <c r="E10" i="10"/>
  <c r="C10" i="10"/>
  <c r="B10" i="10"/>
  <c r="A5" i="10"/>
  <c r="A4" i="10"/>
  <c r="A3" i="10"/>
  <c r="A2" i="10"/>
  <c r="J28" i="10" l="1"/>
  <c r="BE28" i="10"/>
  <c r="BA32" i="10"/>
  <c r="C32" i="10" s="1"/>
  <c r="BA23" i="10"/>
  <c r="D23" i="10" s="1"/>
  <c r="A200" i="10" s="1"/>
  <c r="BD24" i="10"/>
  <c r="B41" i="9"/>
  <c r="BA41" i="9" s="1"/>
  <c r="F41" i="9" s="1"/>
  <c r="B40" i="9"/>
  <c r="BA40" i="9" s="1"/>
  <c r="F40" i="9" s="1"/>
  <c r="B28" i="9"/>
  <c r="BD32" i="9" s="1"/>
  <c r="BE23" i="9"/>
  <c r="BD23" i="9"/>
  <c r="BC23" i="9"/>
  <c r="BB23" i="9"/>
  <c r="BE22" i="9"/>
  <c r="BD22" i="9"/>
  <c r="BB22" i="9"/>
  <c r="BA22" i="9"/>
  <c r="D22" i="9" s="1"/>
  <c r="BD16" i="9"/>
  <c r="BA16" i="9"/>
  <c r="N16" i="9" s="1"/>
  <c r="BE15" i="9"/>
  <c r="BD15" i="9"/>
  <c r="BB15" i="9"/>
  <c r="BA15" i="9"/>
  <c r="N15" i="9" s="1"/>
  <c r="I15" i="9"/>
  <c r="D15" i="9"/>
  <c r="BE14" i="9"/>
  <c r="BD14" i="9"/>
  <c r="BB14" i="9"/>
  <c r="BA14" i="9"/>
  <c r="N14" i="9" s="1"/>
  <c r="I14" i="9"/>
  <c r="D14" i="9"/>
  <c r="BE13" i="9"/>
  <c r="BD13" i="9"/>
  <c r="BB13" i="9"/>
  <c r="BA13" i="9"/>
  <c r="N13" i="9" s="1"/>
  <c r="I13" i="9"/>
  <c r="D13" i="9"/>
  <c r="BE12" i="9"/>
  <c r="BD12" i="9"/>
  <c r="BB12" i="9"/>
  <c r="N12" i="9" s="1"/>
  <c r="BA12" i="9"/>
  <c r="I12" i="9"/>
  <c r="D12" i="9"/>
  <c r="BE11" i="9"/>
  <c r="BD11" i="9"/>
  <c r="BB11" i="9"/>
  <c r="BA11" i="9"/>
  <c r="N11" i="9" s="1"/>
  <c r="I11" i="9"/>
  <c r="D11" i="9"/>
  <c r="M10" i="9"/>
  <c r="BD28" i="9" s="1"/>
  <c r="L10" i="9"/>
  <c r="BA29" i="9" s="1"/>
  <c r="K10" i="9"/>
  <c r="J10" i="9"/>
  <c r="H10" i="9"/>
  <c r="G10" i="9"/>
  <c r="F10" i="9"/>
  <c r="E10" i="9"/>
  <c r="C10" i="9"/>
  <c r="B10" i="9"/>
  <c r="BA23" i="9" s="1"/>
  <c r="D23" i="9" s="1"/>
  <c r="A5" i="9"/>
  <c r="A4" i="9"/>
  <c r="A3" i="9"/>
  <c r="A2" i="9"/>
  <c r="BA28" i="9" l="1"/>
  <c r="BD29" i="9"/>
  <c r="BD40" i="9"/>
  <c r="D10" i="9"/>
  <c r="BB28" i="9"/>
  <c r="BA32" i="9"/>
  <c r="C32" i="9" s="1"/>
  <c r="I10" i="9"/>
  <c r="BE28" i="9"/>
  <c r="BD41" i="9"/>
  <c r="BD24" i="9"/>
  <c r="BD41" i="8"/>
  <c r="BA41" i="8"/>
  <c r="F41" i="8" s="1"/>
  <c r="B41" i="8"/>
  <c r="BD40" i="8"/>
  <c r="BA40" i="8"/>
  <c r="F40" i="8" s="1"/>
  <c r="B40" i="8"/>
  <c r="BD28" i="8"/>
  <c r="B28" i="8"/>
  <c r="BB28" i="8" s="1"/>
  <c r="BE23" i="8"/>
  <c r="BD23" i="8"/>
  <c r="BC23" i="8"/>
  <c r="BB23" i="8"/>
  <c r="BE22" i="8"/>
  <c r="BD22" i="8"/>
  <c r="BB22" i="8"/>
  <c r="BA22" i="8"/>
  <c r="D22" i="8" s="1"/>
  <c r="BD16" i="8"/>
  <c r="BA16" i="8"/>
  <c r="N16" i="8" s="1"/>
  <c r="BE15" i="8"/>
  <c r="BD15" i="8"/>
  <c r="BB15" i="8"/>
  <c r="BA15" i="8"/>
  <c r="N15" i="8" s="1"/>
  <c r="I15" i="8"/>
  <c r="D15" i="8"/>
  <c r="BE14" i="8"/>
  <c r="BD14" i="8"/>
  <c r="BB14" i="8"/>
  <c r="BA14" i="8"/>
  <c r="N14" i="8" s="1"/>
  <c r="I14" i="8"/>
  <c r="D14" i="8"/>
  <c r="BE13" i="8"/>
  <c r="BD13" i="8"/>
  <c r="BB13" i="8"/>
  <c r="N13" i="8" s="1"/>
  <c r="BA13" i="8"/>
  <c r="I13" i="8"/>
  <c r="D13" i="8"/>
  <c r="BE12" i="8"/>
  <c r="BD12" i="8"/>
  <c r="BB12" i="8"/>
  <c r="BA12" i="8"/>
  <c r="N12" i="8" s="1"/>
  <c r="I12" i="8"/>
  <c r="I10" i="8" s="1"/>
  <c r="D12" i="8"/>
  <c r="BE11" i="8"/>
  <c r="BD11" i="8"/>
  <c r="BB11" i="8"/>
  <c r="BA11" i="8"/>
  <c r="N11" i="8" s="1"/>
  <c r="I11" i="8"/>
  <c r="D11" i="8"/>
  <c r="D10" i="8" s="1"/>
  <c r="M10" i="8"/>
  <c r="BA28" i="8" s="1"/>
  <c r="L10" i="8"/>
  <c r="BD29" i="8" s="1"/>
  <c r="K10" i="8"/>
  <c r="J10" i="8"/>
  <c r="H10" i="8"/>
  <c r="G10" i="8"/>
  <c r="F10" i="8"/>
  <c r="E10" i="8"/>
  <c r="C10" i="8"/>
  <c r="B10" i="8"/>
  <c r="A5" i="8"/>
  <c r="A4" i="8"/>
  <c r="A3" i="8"/>
  <c r="A2" i="8"/>
  <c r="J28" i="9" l="1"/>
  <c r="A200" i="9" s="1"/>
  <c r="BE28" i="8"/>
  <c r="BA32" i="8"/>
  <c r="C32" i="8" s="1"/>
  <c r="BA23" i="8"/>
  <c r="D23" i="8" s="1"/>
  <c r="BA29" i="8"/>
  <c r="J28" i="8" s="1"/>
  <c r="BD32" i="8"/>
  <c r="BD24" i="8"/>
  <c r="B41" i="7"/>
  <c r="BA41" i="7" s="1"/>
  <c r="F41" i="7" s="1"/>
  <c r="B40" i="7"/>
  <c r="BA40" i="7" s="1"/>
  <c r="F40" i="7" s="1"/>
  <c r="BA28" i="7"/>
  <c r="B28" i="7"/>
  <c r="BA32" i="7" s="1"/>
  <c r="C32" i="7" s="1"/>
  <c r="BE23" i="7"/>
  <c r="BD23" i="7"/>
  <c r="BC23" i="7"/>
  <c r="BB23" i="7"/>
  <c r="BE22" i="7"/>
  <c r="BD22" i="7"/>
  <c r="BB22" i="7"/>
  <c r="D22" i="7" s="1"/>
  <c r="BA22" i="7"/>
  <c r="BD16" i="7"/>
  <c r="BA16" i="7"/>
  <c r="N16" i="7" s="1"/>
  <c r="BE15" i="7"/>
  <c r="BD15" i="7"/>
  <c r="BB15" i="7"/>
  <c r="BA15" i="7"/>
  <c r="N15" i="7" s="1"/>
  <c r="I15" i="7"/>
  <c r="D15" i="7"/>
  <c r="BE14" i="7"/>
  <c r="BD14" i="7"/>
  <c r="BB14" i="7"/>
  <c r="BA14" i="7"/>
  <c r="I14" i="7"/>
  <c r="D14" i="7"/>
  <c r="BE13" i="7"/>
  <c r="BD13" i="7"/>
  <c r="BB13" i="7"/>
  <c r="N13" i="7" s="1"/>
  <c r="BA13" i="7"/>
  <c r="I13" i="7"/>
  <c r="D13" i="7"/>
  <c r="BE12" i="7"/>
  <c r="BD12" i="7"/>
  <c r="BB12" i="7"/>
  <c r="BA12" i="7"/>
  <c r="I12" i="7"/>
  <c r="D12" i="7"/>
  <c r="BE11" i="7"/>
  <c r="BD11" i="7"/>
  <c r="BB11" i="7"/>
  <c r="N11" i="7" s="1"/>
  <c r="BA11" i="7"/>
  <c r="I11" i="7"/>
  <c r="D11" i="7"/>
  <c r="D10" i="7" s="1"/>
  <c r="M10" i="7"/>
  <c r="BD28" i="7" s="1"/>
  <c r="L10" i="7"/>
  <c r="BD29" i="7" s="1"/>
  <c r="K10" i="7"/>
  <c r="J10" i="7"/>
  <c r="H10" i="7"/>
  <c r="G10" i="7"/>
  <c r="F10" i="7"/>
  <c r="E10" i="7"/>
  <c r="C10" i="7"/>
  <c r="B10" i="7"/>
  <c r="A5" i="7"/>
  <c r="A4" i="7"/>
  <c r="A3" i="7"/>
  <c r="A2" i="7"/>
  <c r="I10" i="7" l="1"/>
  <c r="N12" i="7"/>
  <c r="N14" i="7"/>
  <c r="BB28" i="7"/>
  <c r="BD40" i="7"/>
  <c r="A200" i="8"/>
  <c r="BD32" i="7"/>
  <c r="BD41" i="7"/>
  <c r="BE28" i="7"/>
  <c r="BA23" i="7"/>
  <c r="D23" i="7" s="1"/>
  <c r="BA29" i="7"/>
  <c r="BD24" i="7"/>
  <c r="B41" i="6"/>
  <c r="BD41" i="6" s="1"/>
  <c r="B40" i="6"/>
  <c r="BD40" i="6" s="1"/>
  <c r="BD28" i="6"/>
  <c r="B28" i="6"/>
  <c r="BD32" i="6" s="1"/>
  <c r="BE23" i="6"/>
  <c r="BD23" i="6"/>
  <c r="BC23" i="6"/>
  <c r="BB23" i="6"/>
  <c r="BE22" i="6"/>
  <c r="BD22" i="6"/>
  <c r="BB22" i="6"/>
  <c r="BA22" i="6"/>
  <c r="D22" i="6"/>
  <c r="BD16" i="6"/>
  <c r="BA16" i="6"/>
  <c r="N16" i="6" s="1"/>
  <c r="BE15" i="6"/>
  <c r="BD15" i="6"/>
  <c r="BB15" i="6"/>
  <c r="BA15" i="6"/>
  <c r="N15" i="6"/>
  <c r="I15" i="6"/>
  <c r="D15" i="6"/>
  <c r="BE14" i="6"/>
  <c r="BD14" i="6"/>
  <c r="BB14" i="6"/>
  <c r="BA14" i="6"/>
  <c r="I14" i="6"/>
  <c r="D14" i="6"/>
  <c r="BE13" i="6"/>
  <c r="BD13" i="6"/>
  <c r="BB13" i="6"/>
  <c r="BA13" i="6"/>
  <c r="N13" i="6" s="1"/>
  <c r="I13" i="6"/>
  <c r="D13" i="6"/>
  <c r="BE12" i="6"/>
  <c r="BD12" i="6"/>
  <c r="BB12" i="6"/>
  <c r="BA12" i="6"/>
  <c r="N12" i="6" s="1"/>
  <c r="I12" i="6"/>
  <c r="D12" i="6"/>
  <c r="BE11" i="6"/>
  <c r="BD11" i="6"/>
  <c r="BB11" i="6"/>
  <c r="N11" i="6" s="1"/>
  <c r="BA11" i="6"/>
  <c r="I11" i="6"/>
  <c r="D11" i="6"/>
  <c r="M10" i="6"/>
  <c r="BA28" i="6" s="1"/>
  <c r="L10" i="6"/>
  <c r="BA29" i="6" s="1"/>
  <c r="K10" i="6"/>
  <c r="J10" i="6"/>
  <c r="H10" i="6"/>
  <c r="G10" i="6"/>
  <c r="F10" i="6"/>
  <c r="E10" i="6"/>
  <c r="C10" i="6"/>
  <c r="B10" i="6"/>
  <c r="BA23" i="6" s="1"/>
  <c r="D23" i="6" s="1"/>
  <c r="A5" i="6"/>
  <c r="A4" i="6"/>
  <c r="A3" i="6"/>
  <c r="A2" i="6"/>
  <c r="I10" i="6" l="1"/>
  <c r="BD24" i="6"/>
  <c r="BD29" i="6"/>
  <c r="J28" i="7"/>
  <c r="A200" i="7" s="1"/>
  <c r="D10" i="6"/>
  <c r="N14" i="6"/>
  <c r="BB28" i="6"/>
  <c r="J28" i="6" s="1"/>
  <c r="BE28" i="6"/>
  <c r="BA32" i="6"/>
  <c r="C32" i="6" s="1"/>
  <c r="BA40" i="6"/>
  <c r="F40" i="6" s="1"/>
  <c r="BA41" i="6"/>
  <c r="F41" i="6" s="1"/>
  <c r="BA41" i="5"/>
  <c r="F41" i="5" s="1"/>
  <c r="B41" i="5"/>
  <c r="BD41" i="5" s="1"/>
  <c r="BA40" i="5"/>
  <c r="F40" i="5"/>
  <c r="B40" i="5"/>
  <c r="BD40" i="5" s="1"/>
  <c r="B28" i="5"/>
  <c r="BB28" i="5" s="1"/>
  <c r="BE23" i="5"/>
  <c r="BD23" i="5"/>
  <c r="BC23" i="5"/>
  <c r="BB23" i="5"/>
  <c r="BE22" i="5"/>
  <c r="BD22" i="5"/>
  <c r="BB22" i="5"/>
  <c r="BA22" i="5"/>
  <c r="D22" i="5" s="1"/>
  <c r="BD16" i="5"/>
  <c r="BA16" i="5"/>
  <c r="N16" i="5"/>
  <c r="BE15" i="5"/>
  <c r="BD15" i="5"/>
  <c r="BB15" i="5"/>
  <c r="BA15" i="5"/>
  <c r="N15" i="5" s="1"/>
  <c r="I15" i="5"/>
  <c r="D15" i="5"/>
  <c r="BE14" i="5"/>
  <c r="BD14" i="5"/>
  <c r="BB14" i="5"/>
  <c r="BA14" i="5"/>
  <c r="N14" i="5"/>
  <c r="I14" i="5"/>
  <c r="D14" i="5"/>
  <c r="BE13" i="5"/>
  <c r="BD13" i="5"/>
  <c r="BB13" i="5"/>
  <c r="BA13" i="5"/>
  <c r="N13" i="5" s="1"/>
  <c r="I13" i="5"/>
  <c r="D13" i="5"/>
  <c r="D10" i="5" s="1"/>
  <c r="BE12" i="5"/>
  <c r="BD12" i="5"/>
  <c r="BB12" i="5"/>
  <c r="BA12" i="5"/>
  <c r="N12" i="5" s="1"/>
  <c r="I12" i="5"/>
  <c r="D12" i="5"/>
  <c r="BE11" i="5"/>
  <c r="BD11" i="5"/>
  <c r="BB11" i="5"/>
  <c r="BA11" i="5"/>
  <c r="N11" i="5"/>
  <c r="I11" i="5"/>
  <c r="D11" i="5"/>
  <c r="M10" i="5"/>
  <c r="BA28" i="5" s="1"/>
  <c r="L10" i="5"/>
  <c r="BD29" i="5" s="1"/>
  <c r="K10" i="5"/>
  <c r="J10" i="5"/>
  <c r="H10" i="5"/>
  <c r="G10" i="5"/>
  <c r="F10" i="5"/>
  <c r="E10" i="5"/>
  <c r="C10" i="5"/>
  <c r="B10" i="5"/>
  <c r="BD24" i="5" s="1"/>
  <c r="A5" i="5"/>
  <c r="A4" i="5"/>
  <c r="A3" i="5"/>
  <c r="A2" i="5"/>
  <c r="BD28" i="5" l="1"/>
  <c r="A200" i="6"/>
  <c r="I10" i="5"/>
  <c r="BE28" i="5"/>
  <c r="BA32" i="5"/>
  <c r="C32" i="5" s="1"/>
  <c r="BA23" i="5"/>
  <c r="D23" i="5" s="1"/>
  <c r="BA29" i="5"/>
  <c r="J28" i="5" s="1"/>
  <c r="BD32" i="5"/>
  <c r="B41" i="4"/>
  <c r="BD41" i="4" s="1"/>
  <c r="BD40" i="4"/>
  <c r="B40" i="4"/>
  <c r="BA40" i="4" s="1"/>
  <c r="F40" i="4" s="1"/>
  <c r="B28" i="4"/>
  <c r="BA32" i="4" s="1"/>
  <c r="C32" i="4" s="1"/>
  <c r="BE23" i="4"/>
  <c r="BD23" i="4"/>
  <c r="BC23" i="4"/>
  <c r="BB23" i="4"/>
  <c r="BE22" i="4"/>
  <c r="BD22" i="4"/>
  <c r="BB22" i="4"/>
  <c r="BA22" i="4"/>
  <c r="D22" i="4" s="1"/>
  <c r="BD16" i="4"/>
  <c r="BA16" i="4"/>
  <c r="N16" i="4" s="1"/>
  <c r="BE15" i="4"/>
  <c r="BD15" i="4"/>
  <c r="BB15" i="4"/>
  <c r="BA15" i="4"/>
  <c r="N15" i="4" s="1"/>
  <c r="I15" i="4"/>
  <c r="D15" i="4"/>
  <c r="BE14" i="4"/>
  <c r="BD14" i="4"/>
  <c r="BB14" i="4"/>
  <c r="N14" i="4" s="1"/>
  <c r="BA14" i="4"/>
  <c r="I14" i="4"/>
  <c r="D14" i="4"/>
  <c r="BE13" i="4"/>
  <c r="BD13" i="4"/>
  <c r="BB13" i="4"/>
  <c r="BA13" i="4"/>
  <c r="N13" i="4" s="1"/>
  <c r="I13" i="4"/>
  <c r="D13" i="4"/>
  <c r="BE12" i="4"/>
  <c r="BD12" i="4"/>
  <c r="BB12" i="4"/>
  <c r="BA12" i="4"/>
  <c r="I12" i="4"/>
  <c r="D12" i="4"/>
  <c r="BE11" i="4"/>
  <c r="BD11" i="4"/>
  <c r="BB11" i="4"/>
  <c r="BA11" i="4"/>
  <c r="I11" i="4"/>
  <c r="D11" i="4"/>
  <c r="M10" i="4"/>
  <c r="BD28" i="4" s="1"/>
  <c r="L10" i="4"/>
  <c r="BD29" i="4" s="1"/>
  <c r="K10" i="4"/>
  <c r="J10" i="4"/>
  <c r="I10" i="4"/>
  <c r="H10" i="4"/>
  <c r="G10" i="4"/>
  <c r="F10" i="4"/>
  <c r="E10" i="4"/>
  <c r="C10" i="4"/>
  <c r="B10" i="4"/>
  <c r="A5" i="4"/>
  <c r="A4" i="4"/>
  <c r="A3" i="4"/>
  <c r="A2" i="4"/>
  <c r="D10" i="4" l="1"/>
  <c r="BB28" i="4"/>
  <c r="BD32" i="4"/>
  <c r="A200" i="5"/>
  <c r="N12" i="4"/>
  <c r="BE28" i="4"/>
  <c r="BA41" i="4"/>
  <c r="F41" i="4" s="1"/>
  <c r="N11" i="4"/>
  <c r="BA29" i="4"/>
  <c r="BA28" i="4"/>
  <c r="BA23" i="4"/>
  <c r="D23" i="4" s="1"/>
  <c r="BD24" i="4"/>
  <c r="B41" i="3"/>
  <c r="BD41" i="3" s="1"/>
  <c r="BD40" i="3"/>
  <c r="B40" i="3"/>
  <c r="BA40" i="3" s="1"/>
  <c r="F40" i="3" s="1"/>
  <c r="BD32" i="3"/>
  <c r="BA32" i="3"/>
  <c r="C32" i="3" s="1"/>
  <c r="BE28" i="3"/>
  <c r="BB28" i="3"/>
  <c r="B28" i="3"/>
  <c r="BE23" i="3"/>
  <c r="BD23" i="3"/>
  <c r="BC23" i="3"/>
  <c r="BB23" i="3"/>
  <c r="BE22" i="3"/>
  <c r="BD22" i="3"/>
  <c r="BB22" i="3"/>
  <c r="BA22" i="3"/>
  <c r="D22" i="3" s="1"/>
  <c r="BD16" i="3"/>
  <c r="BA16" i="3"/>
  <c r="N16" i="3" s="1"/>
  <c r="BE15" i="3"/>
  <c r="BD15" i="3"/>
  <c r="BB15" i="3"/>
  <c r="BA15" i="3"/>
  <c r="N15" i="3" s="1"/>
  <c r="I15" i="3"/>
  <c r="D15" i="3"/>
  <c r="BE14" i="3"/>
  <c r="BD14" i="3"/>
  <c r="BB14" i="3"/>
  <c r="BA14" i="3"/>
  <c r="N14" i="3" s="1"/>
  <c r="I14" i="3"/>
  <c r="D14" i="3"/>
  <c r="BE13" i="3"/>
  <c r="BD13" i="3"/>
  <c r="BB13" i="3"/>
  <c r="BA13" i="3"/>
  <c r="N13" i="3" s="1"/>
  <c r="I13" i="3"/>
  <c r="D13" i="3"/>
  <c r="BE12" i="3"/>
  <c r="BD12" i="3"/>
  <c r="BB12" i="3"/>
  <c r="BA12" i="3"/>
  <c r="I12" i="3"/>
  <c r="I10" i="3" s="1"/>
  <c r="D12" i="3"/>
  <c r="BE11" i="3"/>
  <c r="BD11" i="3"/>
  <c r="BB11" i="3"/>
  <c r="BA11" i="3"/>
  <c r="I11" i="3"/>
  <c r="D11" i="3"/>
  <c r="M10" i="3"/>
  <c r="BD28" i="3" s="1"/>
  <c r="L10" i="3"/>
  <c r="BD29" i="3" s="1"/>
  <c r="K10" i="3"/>
  <c r="J10" i="3"/>
  <c r="H10" i="3"/>
  <c r="G10" i="3"/>
  <c r="F10" i="3"/>
  <c r="E10" i="3"/>
  <c r="C10" i="3"/>
  <c r="B10" i="3"/>
  <c r="A5" i="3"/>
  <c r="A4" i="3"/>
  <c r="A3" i="3"/>
  <c r="A2" i="3"/>
  <c r="A200" i="4" l="1"/>
  <c r="D10" i="3"/>
  <c r="N12" i="3"/>
  <c r="BA29" i="3"/>
  <c r="BA41" i="3"/>
  <c r="F41" i="3" s="1"/>
  <c r="J28" i="4"/>
  <c r="N11" i="3"/>
  <c r="BA28" i="3"/>
  <c r="J28" i="3" s="1"/>
  <c r="A200" i="3" s="1"/>
  <c r="BA23" i="3"/>
  <c r="D23" i="3" s="1"/>
  <c r="BD24" i="3"/>
  <c r="C45" i="2"/>
  <c r="B45" i="2"/>
  <c r="C44" i="2"/>
  <c r="B44" i="2"/>
  <c r="E41" i="2"/>
  <c r="D41" i="2"/>
  <c r="C41" i="2"/>
  <c r="E40" i="2"/>
  <c r="D40" i="2"/>
  <c r="C40" i="2"/>
  <c r="C36" i="2"/>
  <c r="B36" i="2"/>
  <c r="B33" i="2"/>
  <c r="B32" i="2"/>
  <c r="I28" i="2"/>
  <c r="H28" i="2"/>
  <c r="G28" i="2"/>
  <c r="F28" i="2"/>
  <c r="E28" i="2"/>
  <c r="D28" i="2"/>
  <c r="C28" i="2"/>
  <c r="C23" i="2"/>
  <c r="B23" i="2"/>
  <c r="C22" i="2"/>
  <c r="B22" i="2"/>
  <c r="B12" i="2"/>
  <c r="C12" i="2"/>
  <c r="E12" i="2"/>
  <c r="F12" i="2"/>
  <c r="G12" i="2"/>
  <c r="H12" i="2"/>
  <c r="J12" i="2"/>
  <c r="K12" i="2"/>
  <c r="L12" i="2"/>
  <c r="M12" i="2"/>
  <c r="B13" i="2"/>
  <c r="C13" i="2"/>
  <c r="E13" i="2"/>
  <c r="F13" i="2"/>
  <c r="G13" i="2"/>
  <c r="H13" i="2"/>
  <c r="J13" i="2"/>
  <c r="K13" i="2"/>
  <c r="L13" i="2"/>
  <c r="M13" i="2"/>
  <c r="B14" i="2"/>
  <c r="C14" i="2"/>
  <c r="E14" i="2"/>
  <c r="F14" i="2"/>
  <c r="G14" i="2"/>
  <c r="H14" i="2"/>
  <c r="J14" i="2"/>
  <c r="K14" i="2"/>
  <c r="L14" i="2"/>
  <c r="M14" i="2"/>
  <c r="B15" i="2"/>
  <c r="C15" i="2"/>
  <c r="E15" i="2"/>
  <c r="F15" i="2"/>
  <c r="G15" i="2"/>
  <c r="H15" i="2"/>
  <c r="J15" i="2"/>
  <c r="K15" i="2"/>
  <c r="L15" i="2"/>
  <c r="M15" i="2"/>
  <c r="B16" i="2"/>
  <c r="C16" i="2"/>
  <c r="D16" i="2"/>
  <c r="E16" i="2"/>
  <c r="F16" i="2"/>
  <c r="G16" i="2"/>
  <c r="H16" i="2"/>
  <c r="I16" i="2"/>
  <c r="J16" i="2"/>
  <c r="K16" i="2"/>
  <c r="L16" i="2"/>
  <c r="M16" i="2"/>
  <c r="B17" i="2"/>
  <c r="C17" i="2"/>
  <c r="D17" i="2"/>
  <c r="E17" i="2"/>
  <c r="F17" i="2"/>
  <c r="G17" i="2"/>
  <c r="H17" i="2"/>
  <c r="I17" i="2"/>
  <c r="J17" i="2"/>
  <c r="K17" i="2"/>
  <c r="L17" i="2"/>
  <c r="M17" i="2"/>
  <c r="B18" i="2"/>
  <c r="C18" i="2"/>
  <c r="D18" i="2"/>
  <c r="E18" i="2"/>
  <c r="F18" i="2"/>
  <c r="G18" i="2"/>
  <c r="H18" i="2"/>
  <c r="I18" i="2"/>
  <c r="J18" i="2"/>
  <c r="K18" i="2"/>
  <c r="L18" i="2"/>
  <c r="M18" i="2"/>
  <c r="C11" i="2"/>
  <c r="E11" i="2"/>
  <c r="F11" i="2"/>
  <c r="G11" i="2"/>
  <c r="H11" i="2"/>
  <c r="J11" i="2"/>
  <c r="K11" i="2"/>
  <c r="L11" i="2"/>
  <c r="M11" i="2"/>
  <c r="B11" i="2"/>
  <c r="B41" i="1" l="1"/>
  <c r="B40" i="1"/>
  <c r="BD32" i="1"/>
  <c r="BD29" i="1"/>
  <c r="B28" i="1"/>
  <c r="BE23" i="1"/>
  <c r="BD23" i="1"/>
  <c r="BC23" i="1"/>
  <c r="BB23" i="1"/>
  <c r="BE22" i="1"/>
  <c r="BD22" i="1"/>
  <c r="BB22" i="1"/>
  <c r="BA22" i="1"/>
  <c r="D22" i="1" s="1"/>
  <c r="BD16" i="1"/>
  <c r="BA16" i="1"/>
  <c r="N16" i="1"/>
  <c r="BE15" i="1"/>
  <c r="BD15" i="1"/>
  <c r="BB15" i="1"/>
  <c r="BA15" i="1"/>
  <c r="N15" i="1" s="1"/>
  <c r="I15" i="1"/>
  <c r="I15" i="2" s="1"/>
  <c r="D15" i="1"/>
  <c r="D15" i="2" s="1"/>
  <c r="BE14" i="1"/>
  <c r="BD14" i="1"/>
  <c r="BB14" i="1"/>
  <c r="BA14" i="1"/>
  <c r="I14" i="1"/>
  <c r="I14" i="2" s="1"/>
  <c r="D14" i="1"/>
  <c r="D14" i="2" s="1"/>
  <c r="BE13" i="1"/>
  <c r="BD13" i="1"/>
  <c r="BB13" i="1"/>
  <c r="BA13" i="1"/>
  <c r="N13" i="1" s="1"/>
  <c r="I13" i="1"/>
  <c r="I13" i="2" s="1"/>
  <c r="D13" i="1"/>
  <c r="D13" i="2" s="1"/>
  <c r="BE12" i="1"/>
  <c r="BD12" i="1"/>
  <c r="BB12" i="1"/>
  <c r="BA12" i="1"/>
  <c r="N12" i="1" s="1"/>
  <c r="I12" i="1"/>
  <c r="I12" i="2" s="1"/>
  <c r="D12" i="1"/>
  <c r="D12" i="2" s="1"/>
  <c r="BE11" i="1"/>
  <c r="BD11" i="1"/>
  <c r="BB11" i="1"/>
  <c r="BA11" i="1"/>
  <c r="N11" i="1" s="1"/>
  <c r="I11" i="1"/>
  <c r="D11" i="1"/>
  <c r="M10" i="1"/>
  <c r="L10" i="1"/>
  <c r="K10" i="1"/>
  <c r="K10" i="2" s="1"/>
  <c r="J10" i="1"/>
  <c r="J10" i="2" s="1"/>
  <c r="H10" i="1"/>
  <c r="H10" i="2" s="1"/>
  <c r="G10" i="1"/>
  <c r="G10" i="2" s="1"/>
  <c r="F10" i="1"/>
  <c r="F10" i="2" s="1"/>
  <c r="E10" i="1"/>
  <c r="E10" i="2" s="1"/>
  <c r="C10" i="1"/>
  <c r="C10" i="2" s="1"/>
  <c r="B10" i="1"/>
  <c r="A5" i="1"/>
  <c r="A4" i="1"/>
  <c r="A3" i="1"/>
  <c r="A2" i="1"/>
  <c r="BA23" i="1" l="1"/>
  <c r="D23" i="1" s="1"/>
  <c r="B10" i="2"/>
  <c r="BA29" i="1"/>
  <c r="L10" i="2"/>
  <c r="N14" i="1"/>
  <c r="BD24" i="1"/>
  <c r="BA28" i="1"/>
  <c r="M10" i="2"/>
  <c r="BA32" i="1"/>
  <c r="C32" i="1" s="1"/>
  <c r="B28" i="2"/>
  <c r="BD40" i="1"/>
  <c r="B40" i="2"/>
  <c r="I10" i="1"/>
  <c r="I10" i="2" s="1"/>
  <c r="I11" i="2"/>
  <c r="D10" i="1"/>
  <c r="D10" i="2" s="1"/>
  <c r="D11" i="2"/>
  <c r="BB28" i="1"/>
  <c r="BD41" i="1"/>
  <c r="B41" i="2"/>
  <c r="J28" i="1"/>
  <c r="BD28" i="1"/>
  <c r="BE28" i="1"/>
  <c r="BA40" i="1"/>
  <c r="F40" i="1" s="1"/>
  <c r="BA41" i="1"/>
  <c r="F41" i="1" s="1"/>
  <c r="A200" i="1" l="1"/>
</calcChain>
</file>

<file path=xl/sharedStrings.xml><?xml version="1.0" encoding="utf-8"?>
<sst xmlns="http://schemas.openxmlformats.org/spreadsheetml/2006/main" count="1136" uniqueCount="74">
  <si>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</si>
  <si>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</si>
  <si>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</si>
  <si>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</si>
  <si>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</si>
  <si>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ANESTESIA</t>
  </si>
  <si>
    <t>ANALGESIA</t>
  </si>
  <si>
    <t>APEGO
PRECOZ</t>
  </si>
  <si>
    <t>TOTAL</t>
  </si>
  <si>
    <t>BENEFI-
CIARIAS</t>
  </si>
  <si>
    <t>TOTAL 
ANESTESIA</t>
  </si>
  <si>
    <t>EPIDURAL</t>
  </si>
  <si>
    <t>RAQUÍDEA</t>
  </si>
  <si>
    <t>GENERAL</t>
  </si>
  <si>
    <t>LOCAL</t>
  </si>
  <si>
    <t>TOTAL ANALGESIA</t>
  </si>
  <si>
    <t>ANALGESIA 
INHALATORIA</t>
  </si>
  <si>
    <t>MEDIDAS 
ANALGÉSICAS
NO FARMACO-
LÓGICAS</t>
  </si>
  <si>
    <t>CONTACTO MAYOR A 30 MINUTOS (RN con peso menor o igual a 2.499 grs.)</t>
  </si>
  <si>
    <t>CONTACTO MAYOR A 30 MINUTOS  (RN con peso de 2.500 grs. o más)</t>
  </si>
  <si>
    <t>TOTAL PARTOS</t>
  </si>
  <si>
    <t>NORMAL</t>
  </si>
  <si>
    <t>DISTÓCICO VAGINAL</t>
  </si>
  <si>
    <t>CESÁREA ELECTIVA</t>
  </si>
  <si>
    <t>CESÁREA URGENCIA</t>
  </si>
  <si>
    <t>ABORTOS</t>
  </si>
  <si>
    <t>PARTO NORMAL VERTICAL (*)</t>
  </si>
  <si>
    <t>PARTO FUERA ESTABLECIMIENTO DE SALUD</t>
  </si>
  <si>
    <t>EMBARAZO NO CONTROLADO</t>
  </si>
  <si>
    <t>(*)Incluido en parto normal</t>
  </si>
  <si>
    <t>SECCIÓN B: ACOMPAÑAMIENTO EN EL PROCESO REPRODUCTIVO</t>
  </si>
  <si>
    <t>EVENTO</t>
  </si>
  <si>
    <t xml:space="preserve">BENEFICIARIAS </t>
  </si>
  <si>
    <t>SOLO EN EL PARTO</t>
  </si>
  <si>
    <t/>
  </si>
  <si>
    <t>PRE PARTO Y PARTO</t>
  </si>
  <si>
    <t>SECCIÓN C: INFORMACIÓN RECIEN NACIDOS</t>
  </si>
  <si>
    <t xml:space="preserve">SECCIÓN C.1: NACIDOS VIVOS SEGÚN PESO AL NACER  </t>
  </si>
  <si>
    <t>TIPO</t>
  </si>
  <si>
    <t>PESO AL NACER (en gramos)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</si>
  <si>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</si>
  <si>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</si>
  <si>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</si>
  <si>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</si>
  <si>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</si>
  <si>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</si>
  <si>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</si>
  <si>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NACIDOS VIVOS</t>
  </si>
  <si>
    <t>SECCIÓN C.2: RECIEN NACIDOS CON MALFORMACIÓN CONGÉNITA</t>
  </si>
  <si>
    <t>NACIDOS FALLECIDOS</t>
  </si>
  <si>
    <t>SECCIÓN C.3: APGAR MENOR O IGUAL A 3 AL MINUTO Y APGAR MENOR O IGUAL A 6 A LOS 5 MINUTOS</t>
  </si>
  <si>
    <t>APGAR MENOR O IGUAL A  3 AL MINUTO</t>
  </si>
  <si>
    <t>APGAR MENOR O IGUAL A 6 A LOS 5  MINUTOS</t>
  </si>
  <si>
    <t>SECCIÓN D: ESTERILIZACIONES SEGÚN SEXO</t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</si>
  <si>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</si>
  <si>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</si>
  <si>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</si>
  <si>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</si>
  <si>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</si>
  <si>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</si>
  <si>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</si>
  <si>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</si>
  <si>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NEONATOLOGIA, SEGÚN LACTANCIA MATERNA EXCLUSIVA</t>
  </si>
  <si>
    <t>TIPO DE ALIMENTACIÓN</t>
  </si>
  <si>
    <t>MATERNIDAD (PUÉRPERAS CON RN VIVO)</t>
  </si>
  <si>
    <t>NEONATOLOGÍA</t>
  </si>
  <si>
    <t>TOTAL DE EGRESOS</t>
  </si>
  <si>
    <t>CON LACTANCIA MATERNA EXCLUSIVA</t>
  </si>
  <si>
    <t>COMUNA:  - (  )</t>
  </si>
  <si>
    <t>ESTABLECIMIENTO:  - (  )</t>
  </si>
  <si>
    <t>MES:  - (  )</t>
  </si>
  <si>
    <t>AÑO: 2013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</si>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</sst>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9"/>
      <name val="Verdana"/>
      <family val="2"/>
    </font>
    <font>
      <b/>
      <sz val="11"/>
      <color indexed="10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1" fillId="8" borderId="10" applyBorder="0">
      <protection locked="0"/>
    </xf>
    <xf numFmtId="0" fontId="11" fillId="8" borderId="10" applyBorder="0">
      <protection locked="0"/>
    </xf>
    <xf numFmtId="16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620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2" fillId="0" borderId="0" xfId="0" applyFont="1" applyProtection="1"/>
    <xf numFmtId="0" fontId="2" fillId="0" borderId="7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0" fontId="2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2" xfId="0" applyFont="1" applyBorder="1" applyAlignment="1" applyProtection="1">
      <alignment horizontal="left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0" fontId="6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wrapText="1"/>
    </xf>
    <xf numFmtId="0" fontId="2" fillId="5" borderId="0" xfId="0" applyFont="1" applyFill="1" applyProtection="1"/>
    <xf numFmtId="0" fontId="2" fillId="0" borderId="17" xfId="0" applyFont="1" applyBorder="1" applyAlignment="1" applyProtection="1">
      <alignment horizontal="left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20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0" fontId="2" fillId="0" borderId="22" xfId="0" applyFont="1" applyBorder="1" applyAlignment="1" applyProtection="1">
      <alignment horizontal="left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0" fontId="2" fillId="0" borderId="27" xfId="0" applyFont="1" applyBorder="1" applyAlignment="1" applyProtection="1">
      <alignment horizontal="left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0" fontId="2" fillId="0" borderId="0" xfId="0" applyFont="1" applyFill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Protection="1"/>
    <xf numFmtId="0" fontId="1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41" fontId="2" fillId="0" borderId="36" xfId="0" applyNumberFormat="1" applyFont="1" applyFill="1" applyBorder="1" applyAlignment="1" applyProtection="1">
      <alignment horizontal="left"/>
    </xf>
    <xf numFmtId="3" fontId="7" fillId="3" borderId="36" xfId="0" applyNumberFormat="1" applyFont="1" applyFill="1" applyBorder="1" applyAlignment="1" applyProtection="1">
      <protection locked="0"/>
    </xf>
    <xf numFmtId="0" fontId="6" fillId="2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41" fontId="2" fillId="0" borderId="6" xfId="0" applyNumberFormat="1" applyFont="1" applyFill="1" applyBorder="1" applyAlignment="1" applyProtection="1">
      <alignment horizontal="left"/>
    </xf>
    <xf numFmtId="3" fontId="7" fillId="3" borderId="6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Protection="1"/>
    <xf numFmtId="0" fontId="1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wrapText="1"/>
    </xf>
    <xf numFmtId="3" fontId="2" fillId="0" borderId="10" xfId="0" applyNumberFormat="1" applyFont="1" applyFill="1" applyBorder="1" applyAlignment="1" applyProtection="1">
      <alignment wrapText="1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0" fontId="6" fillId="2" borderId="37" xfId="0" applyFont="1" applyFill="1" applyBorder="1" applyAlignment="1" applyProtection="1"/>
    <xf numFmtId="0" fontId="5" fillId="2" borderId="1" xfId="0" applyFont="1" applyFill="1" applyBorder="1" applyAlignment="1" applyProtection="1"/>
    <xf numFmtId="0" fontId="5" fillId="2" borderId="0" xfId="0" applyFont="1" applyFill="1" applyBorder="1" applyAlignment="1" applyProtection="1"/>
    <xf numFmtId="0" fontId="8" fillId="2" borderId="0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Font="1" applyFill="1" applyAlignment="1" applyProtection="1">
      <alignment horizontal="left" readingOrder="1"/>
      <protection locked="0"/>
    </xf>
    <xf numFmtId="0" fontId="6" fillId="0" borderId="0" xfId="0" applyNumberFormat="1" applyFont="1" applyFill="1" applyAlignment="1" applyProtection="1">
      <alignment readingOrder="1"/>
    </xf>
    <xf numFmtId="0" fontId="2" fillId="0" borderId="0" xfId="0" applyFont="1" applyFill="1" applyAlignment="1" applyProtection="1">
      <alignment readingOrder="1"/>
      <protection locked="0"/>
    </xf>
    <xf numFmtId="0" fontId="2" fillId="0" borderId="38" xfId="0" applyFont="1" applyFill="1" applyBorder="1" applyAlignment="1" applyProtection="1">
      <alignment horizontal="left" wrapText="1"/>
    </xf>
    <xf numFmtId="3" fontId="7" fillId="3" borderId="39" xfId="0" applyNumberFormat="1" applyFont="1" applyFill="1" applyBorder="1" applyAlignment="1" applyProtection="1">
      <protection locked="0"/>
    </xf>
    <xf numFmtId="41" fontId="7" fillId="2" borderId="0" xfId="0" applyNumberFormat="1" applyFont="1" applyFill="1" applyBorder="1" applyProtection="1">
      <protection locked="0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/>
    </xf>
    <xf numFmtId="3" fontId="2" fillId="0" borderId="36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3" fontId="2" fillId="0" borderId="39" xfId="0" applyNumberFormat="1" applyFont="1" applyFill="1" applyBorder="1" applyAlignment="1" applyProtection="1"/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0" fontId="5" fillId="2" borderId="0" xfId="0" applyFont="1" applyFill="1"/>
    <xf numFmtId="0" fontId="9" fillId="2" borderId="0" xfId="0" applyFont="1" applyFill="1"/>
    <xf numFmtId="0" fontId="3" fillId="2" borderId="0" xfId="0" applyFont="1" applyFill="1"/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vertical="center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9" fillId="2" borderId="0" xfId="0" applyFont="1" applyFill="1" applyProtection="1"/>
    <xf numFmtId="0" fontId="2" fillId="0" borderId="0" xfId="0" applyFont="1" applyFill="1" applyBorder="1" applyProtection="1"/>
    <xf numFmtId="0" fontId="9" fillId="0" borderId="0" xfId="0" applyFont="1" applyFill="1" applyBorder="1" applyProtection="1"/>
    <xf numFmtId="0" fontId="9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9" fillId="2" borderId="0" xfId="0" applyFont="1" applyFill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3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/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10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46" xfId="0" applyNumberFormat="1" applyFont="1" applyFill="1" applyBorder="1" applyAlignment="1" applyProtection="1"/>
    <xf numFmtId="3" fontId="2" fillId="0" borderId="47" xfId="0" applyNumberFormat="1" applyFont="1" applyFill="1" applyBorder="1" applyAlignment="1" applyProtection="1"/>
    <xf numFmtId="0" fontId="6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0" borderId="0" xfId="0" applyFont="1" applyFill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9" fillId="2" borderId="0" xfId="0" applyFont="1" applyFill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/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6" xfId="0" applyNumberFormat="1" applyFont="1" applyFill="1" applyBorder="1" applyAlignment="1" applyProtection="1"/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0" fillId="0" borderId="0" xfId="0"/>
    <xf numFmtId="0" fontId="9" fillId="2" borderId="0" xfId="0" applyFont="1" applyFill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>
        <row r="16">
          <cell r="C16">
            <v>0</v>
          </cell>
        </row>
      </sheetData>
      <sheetData sheetId="2"/>
      <sheetData sheetId="3">
        <row r="33">
          <cell r="E3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99"/>
  <sheetViews>
    <sheetView workbookViewId="0">
      <selection activeCell="Q9" sqref="Q9"/>
    </sheetView>
  </sheetViews>
  <sheetFormatPr baseColWidth="10" defaultRowHeight="15" x14ac:dyDescent="0.25"/>
  <cols>
    <col min="1" max="1" width="36.28515625" customWidth="1"/>
    <col min="2" max="2" width="24.7109375" customWidth="1"/>
    <col min="3" max="3" width="21.7109375" customWidth="1"/>
  </cols>
  <sheetData>
    <row r="1" spans="1:71" x14ac:dyDescent="0.25">
      <c r="A1" s="238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</row>
    <row r="2" spans="1:71" x14ac:dyDescent="0.25">
      <c r="A2" s="238" t="s">
        <v>68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</row>
    <row r="3" spans="1:71" x14ac:dyDescent="0.25">
      <c r="A3" s="238" t="s">
        <v>69</v>
      </c>
      <c r="B3" s="163"/>
      <c r="C3" s="163"/>
      <c r="D3" s="165"/>
      <c r="E3" s="163"/>
      <c r="F3" s="163"/>
      <c r="G3" s="163"/>
      <c r="H3" s="163"/>
      <c r="I3" s="163"/>
      <c r="J3" s="163"/>
      <c r="K3" s="163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</row>
    <row r="4" spans="1:71" x14ac:dyDescent="0.25">
      <c r="A4" s="238" t="s">
        <v>70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</row>
    <row r="5" spans="1:71" x14ac:dyDescent="0.25">
      <c r="A5" s="162" t="s">
        <v>71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</row>
    <row r="6" spans="1:71" ht="15" customHeight="1" x14ac:dyDescent="0.25">
      <c r="A6" s="613" t="s">
        <v>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199"/>
      <c r="N6" s="183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</row>
    <row r="7" spans="1:71" x14ac:dyDescent="0.25">
      <c r="A7" s="203" t="s">
        <v>2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5"/>
      <c r="N7" s="205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</row>
    <row r="8" spans="1:71" ht="48" customHeight="1" x14ac:dyDescent="0.25">
      <c r="A8" s="607" t="s">
        <v>3</v>
      </c>
      <c r="B8" s="614" t="s">
        <v>4</v>
      </c>
      <c r="C8" s="615"/>
      <c r="D8" s="614" t="s">
        <v>5</v>
      </c>
      <c r="E8" s="616"/>
      <c r="F8" s="616"/>
      <c r="G8" s="616"/>
      <c r="H8" s="617"/>
      <c r="I8" s="614" t="s">
        <v>6</v>
      </c>
      <c r="J8" s="616"/>
      <c r="K8" s="617"/>
      <c r="L8" s="618" t="s">
        <v>7</v>
      </c>
      <c r="M8" s="619"/>
      <c r="N8" s="205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200"/>
    </row>
    <row r="9" spans="1:71" ht="111.75" customHeight="1" x14ac:dyDescent="0.25">
      <c r="A9" s="603"/>
      <c r="B9" s="202" t="s">
        <v>8</v>
      </c>
      <c r="C9" s="206" t="s">
        <v>9</v>
      </c>
      <c r="D9" s="186" t="s">
        <v>10</v>
      </c>
      <c r="E9" s="207" t="s">
        <v>11</v>
      </c>
      <c r="F9" s="207" t="s">
        <v>12</v>
      </c>
      <c r="G9" s="207" t="s">
        <v>13</v>
      </c>
      <c r="H9" s="193" t="s">
        <v>14</v>
      </c>
      <c r="I9" s="186" t="s">
        <v>15</v>
      </c>
      <c r="J9" s="207" t="s">
        <v>16</v>
      </c>
      <c r="K9" s="193" t="s">
        <v>17</v>
      </c>
      <c r="L9" s="188" t="s">
        <v>18</v>
      </c>
      <c r="M9" s="188" t="s">
        <v>19</v>
      </c>
      <c r="N9" s="205"/>
      <c r="O9" s="205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</row>
    <row r="10" spans="1:71" ht="15" customHeight="1" x14ac:dyDescent="0.25">
      <c r="A10" s="179" t="s">
        <v>20</v>
      </c>
      <c r="B10" s="523">
        <f>+ENERO!B10+FEBRERO!B10+MARZO!B10+ABRIL!B10+MAYO!B10+JUNIO!B10+JULIO!B10+AGOSTO!B10+SEPTIEMBRE!B10+OCTUBRE!B10+NOVIEMBRE!B10+'DICIEMBRE '!B10</f>
        <v>2135</v>
      </c>
      <c r="C10" s="523">
        <f>+ENERO!C10+FEBRERO!C10+MARZO!C10+ABRIL!C10+MAYO!C10+JUNIO!C10+JULIO!C10+AGOSTO!C10+SEPTIEMBRE!C10+OCTUBRE!C10+NOVIEMBRE!C10+'DICIEMBRE '!C10</f>
        <v>1391</v>
      </c>
      <c r="D10" s="523">
        <f>+ENERO!D10+FEBRERO!D10+MARZO!D10+ABRIL!D10+MAYO!D10+JUNIO!D10+JULIO!D10+AGOSTO!D10+SEPTIEMBRE!D10+OCTUBRE!D10+NOVIEMBRE!D10+'DICIEMBRE '!D10</f>
        <v>1996</v>
      </c>
      <c r="E10" s="523">
        <f>+ENERO!E10+FEBRERO!E10+MARZO!E10+ABRIL!E10+MAYO!E10+JUNIO!E10+JULIO!E10+AGOSTO!E10+SEPTIEMBRE!E10+OCTUBRE!E10+NOVIEMBRE!E10+'DICIEMBRE '!E10</f>
        <v>628</v>
      </c>
      <c r="F10" s="523">
        <f>+ENERO!F10+FEBRERO!F10+MARZO!F10+ABRIL!F10+MAYO!F10+JUNIO!F10+JULIO!F10+AGOSTO!F10+SEPTIEMBRE!F10+OCTUBRE!F10+NOVIEMBRE!F10+'DICIEMBRE '!F10</f>
        <v>1028</v>
      </c>
      <c r="G10" s="523">
        <f>+ENERO!G10+FEBRERO!G10+MARZO!G10+ABRIL!G10+MAYO!G10+JUNIO!G10+JULIO!G10+AGOSTO!G10+SEPTIEMBRE!G10+OCTUBRE!G10+NOVIEMBRE!G10+'DICIEMBRE '!G10</f>
        <v>22</v>
      </c>
      <c r="H10" s="523">
        <f>+ENERO!H10+FEBRERO!H10+MARZO!H10+ABRIL!H10+MAYO!H10+JUNIO!H10+JULIO!H10+AGOSTO!H10+SEPTIEMBRE!H10+OCTUBRE!H10+NOVIEMBRE!H10+'DICIEMBRE '!H10</f>
        <v>318</v>
      </c>
      <c r="I10" s="523">
        <f>+ENERO!I10+FEBRERO!I10+MARZO!I10+ABRIL!I10+MAYO!I10+JUNIO!I10+JULIO!I10+AGOSTO!I10+SEPTIEMBRE!I10+OCTUBRE!I10+NOVIEMBRE!I10+'DICIEMBRE '!I10</f>
        <v>124</v>
      </c>
      <c r="J10" s="523">
        <f>+ENERO!J10+FEBRERO!J10+MARZO!J10+ABRIL!J10+MAYO!J10+JUNIO!J10+JULIO!J10+AGOSTO!J10+SEPTIEMBRE!J10+OCTUBRE!J10+NOVIEMBRE!J10+'DICIEMBRE '!J10</f>
        <v>21</v>
      </c>
      <c r="K10" s="523">
        <f>+ENERO!K10+FEBRERO!K10+MARZO!K10+ABRIL!K10+MAYO!K10+JUNIO!K10+JULIO!K10+AGOSTO!K10+SEPTIEMBRE!K10+OCTUBRE!K10+NOVIEMBRE!K10+'DICIEMBRE '!K10</f>
        <v>103</v>
      </c>
      <c r="L10" s="523">
        <f>+ENERO!L10+FEBRERO!L10+MARZO!L10+ABRIL!L10+MAYO!L10+JUNIO!L10+JULIO!L10+AGOSTO!L10+SEPTIEMBRE!L10+OCTUBRE!L10+NOVIEMBRE!L10+'DICIEMBRE '!L10</f>
        <v>40</v>
      </c>
      <c r="M10" s="523">
        <f>+ENERO!M10+FEBRERO!M10+MARZO!M10+ABRIL!M10+MAYO!M10+JUNIO!M10+JULIO!M10+AGOSTO!M10+SEPTIEMBRE!M10+OCTUBRE!M10+NOVIEMBRE!M10+'DICIEMBRE '!M10</f>
        <v>2001</v>
      </c>
      <c r="N10" s="240"/>
      <c r="O10" s="172"/>
      <c r="P10" s="172"/>
      <c r="Q10" s="172"/>
      <c r="R10" s="172"/>
      <c r="S10" s="172"/>
      <c r="T10" s="172"/>
      <c r="U10" s="172"/>
      <c r="V10" s="172"/>
      <c r="W10" s="172"/>
      <c r="X10" s="164"/>
      <c r="Y10" s="173"/>
      <c r="Z10" s="173"/>
      <c r="AA10" s="164"/>
      <c r="AB10" s="164"/>
      <c r="AC10" s="164"/>
      <c r="AD10" s="164"/>
      <c r="AE10" s="164"/>
      <c r="AF10" s="164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</row>
    <row r="11" spans="1:71" x14ac:dyDescent="0.25">
      <c r="A11" s="208" t="s">
        <v>21</v>
      </c>
      <c r="B11" s="237">
        <f>+ENERO!B11+FEBRERO!B11+MARZO!B11+ABRIL!B11+MAYO!B11+JUNIO!B11+JULIO!B11+AGOSTO!B11+SEPTIEMBRE!B11+OCTUBRE!B11+NOVIEMBRE!B11+'DICIEMBRE '!B11</f>
        <v>1026</v>
      </c>
      <c r="C11" s="523">
        <f>+ENERO!C11+FEBRERO!C11+MARZO!C11+ABRIL!C11+MAYO!C11+JUNIO!C11+JULIO!C11+AGOSTO!C11+SEPTIEMBRE!C11+OCTUBRE!C11+NOVIEMBRE!C11+'DICIEMBRE '!C11</f>
        <v>948</v>
      </c>
      <c r="D11" s="523">
        <f>+ENERO!D11+FEBRERO!D11+MARZO!D11+ABRIL!D11+MAYO!D11+JUNIO!D11+JULIO!D11+AGOSTO!D11+SEPTIEMBRE!D11+OCTUBRE!D11+NOVIEMBRE!D11+'DICIEMBRE '!D11</f>
        <v>888</v>
      </c>
      <c r="E11" s="523">
        <f>+ENERO!E11+FEBRERO!E11+MARZO!E11+ABRIL!E11+MAYO!E11+JUNIO!E11+JULIO!E11+AGOSTO!E11+SEPTIEMBRE!E11+OCTUBRE!E11+NOVIEMBRE!E11+'DICIEMBRE '!E11</f>
        <v>565</v>
      </c>
      <c r="F11" s="523">
        <f>+ENERO!F11+FEBRERO!F11+MARZO!F11+ABRIL!F11+MAYO!F11+JUNIO!F11+JULIO!F11+AGOSTO!F11+SEPTIEMBRE!F11+OCTUBRE!F11+NOVIEMBRE!F11+'DICIEMBRE '!F11</f>
        <v>8</v>
      </c>
      <c r="G11" s="523">
        <f>+ENERO!G11+FEBRERO!G11+MARZO!G11+ABRIL!G11+MAYO!G11+JUNIO!G11+JULIO!G11+AGOSTO!G11+SEPTIEMBRE!G11+OCTUBRE!G11+NOVIEMBRE!G11+'DICIEMBRE '!G11</f>
        <v>0</v>
      </c>
      <c r="H11" s="523">
        <f>+ENERO!H11+FEBRERO!H11+MARZO!H11+ABRIL!H11+MAYO!H11+JUNIO!H11+JULIO!H11+AGOSTO!H11+SEPTIEMBRE!H11+OCTUBRE!H11+NOVIEMBRE!H11+'DICIEMBRE '!H11</f>
        <v>315</v>
      </c>
      <c r="I11" s="523">
        <f>+ENERO!I11+FEBRERO!I11+MARZO!I11+ABRIL!I11+MAYO!I11+JUNIO!I11+JULIO!I11+AGOSTO!I11+SEPTIEMBRE!I11+OCTUBRE!I11+NOVIEMBRE!I11+'DICIEMBRE '!I11</f>
        <v>123</v>
      </c>
      <c r="J11" s="523">
        <f>+ENERO!J11+FEBRERO!J11+MARZO!J11+ABRIL!J11+MAYO!J11+JUNIO!J11+JULIO!J11+AGOSTO!J11+SEPTIEMBRE!J11+OCTUBRE!J11+NOVIEMBRE!J11+'DICIEMBRE '!J11</f>
        <v>20</v>
      </c>
      <c r="K11" s="523">
        <f>+ENERO!K11+FEBRERO!K11+MARZO!K11+ABRIL!K11+MAYO!K11+JUNIO!K11+JULIO!K11+AGOSTO!K11+SEPTIEMBRE!K11+OCTUBRE!K11+NOVIEMBRE!K11+'DICIEMBRE '!K11</f>
        <v>103</v>
      </c>
      <c r="L11" s="523">
        <f>+ENERO!L11+FEBRERO!L11+MARZO!L11+ABRIL!L11+MAYO!L11+JUNIO!L11+JULIO!L11+AGOSTO!L11+SEPTIEMBRE!L11+OCTUBRE!L11+NOVIEMBRE!L11+'DICIEMBRE '!L11</f>
        <v>30</v>
      </c>
      <c r="M11" s="523">
        <f>+ENERO!M11+FEBRERO!M11+MARZO!M11+ABRIL!M11+MAYO!M11+JUNIO!M11+JULIO!M11+AGOSTO!M11+SEPTIEMBRE!M11+OCTUBRE!M11+NOVIEMBRE!M11+'DICIEMBRE '!M11</f>
        <v>989</v>
      </c>
      <c r="N11" s="239" t="s">
        <v>72</v>
      </c>
      <c r="O11" s="172"/>
      <c r="P11" s="172"/>
      <c r="Q11" s="172"/>
      <c r="R11" s="172"/>
      <c r="S11" s="172"/>
      <c r="T11" s="172"/>
      <c r="U11" s="172"/>
      <c r="V11" s="172"/>
      <c r="W11" s="172"/>
      <c r="X11" s="164"/>
      <c r="Y11" s="200"/>
      <c r="Z11" s="200"/>
      <c r="AA11" s="200"/>
      <c r="AB11" s="200"/>
      <c r="AC11" s="164"/>
      <c r="AD11" s="164"/>
      <c r="AE11" s="164"/>
      <c r="AF11" s="164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87" t="s">
        <v>34</v>
      </c>
      <c r="BB11" s="187" t="s">
        <v>34</v>
      </c>
      <c r="BC11" s="200"/>
      <c r="BD11" s="248">
        <v>0</v>
      </c>
      <c r="BE11" s="248" t="s">
        <v>34</v>
      </c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200"/>
    </row>
    <row r="12" spans="1:71" x14ac:dyDescent="0.25">
      <c r="A12" s="209" t="s">
        <v>22</v>
      </c>
      <c r="B12" s="523">
        <f>+ENERO!B12+FEBRERO!B12+MARZO!B12+ABRIL!B12+MAYO!B12+JUNIO!B12+JULIO!B12+AGOSTO!B12+SEPTIEMBRE!B12+OCTUBRE!B12+NOVIEMBRE!B12+'DICIEMBRE '!B12</f>
        <v>59</v>
      </c>
      <c r="C12" s="523">
        <f>+ENERO!C12+FEBRERO!C12+MARZO!C12+ABRIL!C12+MAYO!C12+JUNIO!C12+JULIO!C12+AGOSTO!C12+SEPTIEMBRE!C12+OCTUBRE!C12+NOVIEMBRE!C12+'DICIEMBRE '!C12</f>
        <v>58</v>
      </c>
      <c r="D12" s="523">
        <f>+ENERO!D12+FEBRERO!D12+MARZO!D12+ABRIL!D12+MAYO!D12+JUNIO!D12+JULIO!D12+AGOSTO!D12+SEPTIEMBRE!D12+OCTUBRE!D12+NOVIEMBRE!D12+'DICIEMBRE '!D12</f>
        <v>58</v>
      </c>
      <c r="E12" s="523">
        <f>+ENERO!E12+FEBRERO!E12+MARZO!E12+ABRIL!E12+MAYO!E12+JUNIO!E12+JULIO!E12+AGOSTO!E12+SEPTIEMBRE!E12+OCTUBRE!E12+NOVIEMBRE!E12+'DICIEMBRE '!E12</f>
        <v>54</v>
      </c>
      <c r="F12" s="523">
        <f>+ENERO!F12+FEBRERO!F12+MARZO!F12+ABRIL!F12+MAYO!F12+JUNIO!F12+JULIO!F12+AGOSTO!F12+SEPTIEMBRE!F12+OCTUBRE!F12+NOVIEMBRE!F12+'DICIEMBRE '!F12</f>
        <v>1</v>
      </c>
      <c r="G12" s="523">
        <f>+ENERO!G12+FEBRERO!G12+MARZO!G12+ABRIL!G12+MAYO!G12+JUNIO!G12+JULIO!G12+AGOSTO!G12+SEPTIEMBRE!G12+OCTUBRE!G12+NOVIEMBRE!G12+'DICIEMBRE '!G12</f>
        <v>0</v>
      </c>
      <c r="H12" s="523">
        <f>+ENERO!H12+FEBRERO!H12+MARZO!H12+ABRIL!H12+MAYO!H12+JUNIO!H12+JULIO!H12+AGOSTO!H12+SEPTIEMBRE!H12+OCTUBRE!H12+NOVIEMBRE!H12+'DICIEMBRE '!H12</f>
        <v>3</v>
      </c>
      <c r="I12" s="523">
        <f>+ENERO!I12+FEBRERO!I12+MARZO!I12+ABRIL!I12+MAYO!I12+JUNIO!I12+JULIO!I12+AGOSTO!I12+SEPTIEMBRE!I12+OCTUBRE!I12+NOVIEMBRE!I12+'DICIEMBRE '!I12</f>
        <v>1</v>
      </c>
      <c r="J12" s="523">
        <f>+ENERO!J12+FEBRERO!J12+MARZO!J12+ABRIL!J12+MAYO!J12+JUNIO!J12+JULIO!J12+AGOSTO!J12+SEPTIEMBRE!J12+OCTUBRE!J12+NOVIEMBRE!J12+'DICIEMBRE '!J12</f>
        <v>1</v>
      </c>
      <c r="K12" s="523">
        <f>+ENERO!K12+FEBRERO!K12+MARZO!K12+ABRIL!K12+MAYO!K12+JUNIO!K12+JULIO!K12+AGOSTO!K12+SEPTIEMBRE!K12+OCTUBRE!K12+NOVIEMBRE!K12+'DICIEMBRE '!K12</f>
        <v>0</v>
      </c>
      <c r="L12" s="523">
        <f>+ENERO!L12+FEBRERO!L12+MARZO!L12+ABRIL!L12+MAYO!L12+JUNIO!L12+JULIO!L12+AGOSTO!L12+SEPTIEMBRE!L12+OCTUBRE!L12+NOVIEMBRE!L12+'DICIEMBRE '!L12</f>
        <v>1</v>
      </c>
      <c r="M12" s="523">
        <f>+ENERO!M12+FEBRERO!M12+MARZO!M12+ABRIL!M12+MAYO!M12+JUNIO!M12+JULIO!M12+AGOSTO!M12+SEPTIEMBRE!M12+OCTUBRE!M12+NOVIEMBRE!M12+'DICIEMBRE '!M12</f>
        <v>51</v>
      </c>
      <c r="N12" s="239" t="s">
        <v>72</v>
      </c>
      <c r="O12" s="172"/>
      <c r="P12" s="172"/>
      <c r="Q12" s="172"/>
      <c r="R12" s="172"/>
      <c r="S12" s="172"/>
      <c r="T12" s="172"/>
      <c r="U12" s="172"/>
      <c r="V12" s="172"/>
      <c r="W12" s="172"/>
      <c r="X12" s="164"/>
      <c r="Y12" s="200"/>
      <c r="Z12" s="200"/>
      <c r="AA12" s="200"/>
      <c r="AB12" s="200"/>
      <c r="AC12" s="164"/>
      <c r="AD12" s="164"/>
      <c r="AE12" s="164"/>
      <c r="AF12" s="164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87" t="s">
        <v>34</v>
      </c>
      <c r="BB12" s="187" t="s">
        <v>34</v>
      </c>
      <c r="BC12" s="200"/>
      <c r="BD12" s="248">
        <v>0</v>
      </c>
      <c r="BE12" s="248" t="s">
        <v>34</v>
      </c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178"/>
      <c r="BR12" s="178"/>
      <c r="BS12" s="200"/>
    </row>
    <row r="13" spans="1:71" x14ac:dyDescent="0.25">
      <c r="A13" s="209" t="s">
        <v>23</v>
      </c>
      <c r="B13" s="523">
        <f>+ENERO!B13+FEBRERO!B13+MARZO!B13+ABRIL!B13+MAYO!B13+JUNIO!B13+JULIO!B13+AGOSTO!B13+SEPTIEMBRE!B13+OCTUBRE!B13+NOVIEMBRE!B13+'DICIEMBRE '!B13</f>
        <v>636</v>
      </c>
      <c r="C13" s="523">
        <f>+ENERO!C13+FEBRERO!C13+MARZO!C13+ABRIL!C13+MAYO!C13+JUNIO!C13+JULIO!C13+AGOSTO!C13+SEPTIEMBRE!C13+OCTUBRE!C13+NOVIEMBRE!C13+'DICIEMBRE '!C13</f>
        <v>119</v>
      </c>
      <c r="D13" s="523">
        <f>+ENERO!D13+FEBRERO!D13+MARZO!D13+ABRIL!D13+MAYO!D13+JUNIO!D13+JULIO!D13+AGOSTO!D13+SEPTIEMBRE!D13+OCTUBRE!D13+NOVIEMBRE!D13+'DICIEMBRE '!D13</f>
        <v>636</v>
      </c>
      <c r="E13" s="523">
        <f>+ENERO!E13+FEBRERO!E13+MARZO!E13+ABRIL!E13+MAYO!E13+JUNIO!E13+JULIO!E13+AGOSTO!E13+SEPTIEMBRE!E13+OCTUBRE!E13+NOVIEMBRE!E13+'DICIEMBRE '!E13</f>
        <v>2</v>
      </c>
      <c r="F13" s="523">
        <f>+ENERO!F13+FEBRERO!F13+MARZO!F13+ABRIL!F13+MAYO!F13+JUNIO!F13+JULIO!F13+AGOSTO!F13+SEPTIEMBRE!F13+OCTUBRE!F13+NOVIEMBRE!F13+'DICIEMBRE '!F13</f>
        <v>630</v>
      </c>
      <c r="G13" s="523">
        <f>+ENERO!G13+FEBRERO!G13+MARZO!G13+ABRIL!G13+MAYO!G13+JUNIO!G13+JULIO!G13+AGOSTO!G13+SEPTIEMBRE!G13+OCTUBRE!G13+NOVIEMBRE!G13+'DICIEMBRE '!G13</f>
        <v>4</v>
      </c>
      <c r="H13" s="523">
        <f>+ENERO!H13+FEBRERO!H13+MARZO!H13+ABRIL!H13+MAYO!H13+JUNIO!H13+JULIO!H13+AGOSTO!H13+SEPTIEMBRE!H13+OCTUBRE!H13+NOVIEMBRE!H13+'DICIEMBRE '!H13</f>
        <v>0</v>
      </c>
      <c r="I13" s="523">
        <f>+ENERO!I13+FEBRERO!I13+MARZO!I13+ABRIL!I13+MAYO!I13+JUNIO!I13+JULIO!I13+AGOSTO!I13+SEPTIEMBRE!I13+OCTUBRE!I13+NOVIEMBRE!I13+'DICIEMBRE '!I13</f>
        <v>0</v>
      </c>
      <c r="J13" s="523">
        <f>+ENERO!J13+FEBRERO!J13+MARZO!J13+ABRIL!J13+MAYO!J13+JUNIO!J13+JULIO!J13+AGOSTO!J13+SEPTIEMBRE!J13+OCTUBRE!J13+NOVIEMBRE!J13+'DICIEMBRE '!J13</f>
        <v>0</v>
      </c>
      <c r="K13" s="523">
        <f>+ENERO!K13+FEBRERO!K13+MARZO!K13+ABRIL!K13+MAYO!K13+JUNIO!K13+JULIO!K13+AGOSTO!K13+SEPTIEMBRE!K13+OCTUBRE!K13+NOVIEMBRE!K13+'DICIEMBRE '!K13</f>
        <v>0</v>
      </c>
      <c r="L13" s="523">
        <f>+ENERO!L13+FEBRERO!L13+MARZO!L13+ABRIL!L13+MAYO!L13+JUNIO!L13+JULIO!L13+AGOSTO!L13+SEPTIEMBRE!L13+OCTUBRE!L13+NOVIEMBRE!L13+'DICIEMBRE '!L13</f>
        <v>9</v>
      </c>
      <c r="M13" s="523">
        <f>+ENERO!M13+FEBRERO!M13+MARZO!M13+ABRIL!M13+MAYO!M13+JUNIO!M13+JULIO!M13+AGOSTO!M13+SEPTIEMBRE!M13+OCTUBRE!M13+NOVIEMBRE!M13+'DICIEMBRE '!M13</f>
        <v>576</v>
      </c>
      <c r="N13" s="239" t="s">
        <v>72</v>
      </c>
      <c r="O13" s="172"/>
      <c r="P13" s="172"/>
      <c r="Q13" s="172"/>
      <c r="R13" s="172"/>
      <c r="S13" s="172"/>
      <c r="T13" s="172"/>
      <c r="U13" s="172"/>
      <c r="V13" s="172"/>
      <c r="W13" s="172"/>
      <c r="X13" s="164"/>
      <c r="Y13" s="200"/>
      <c r="Z13" s="200"/>
      <c r="AA13" s="200"/>
      <c r="AB13" s="200"/>
      <c r="AC13" s="164"/>
      <c r="AD13" s="164"/>
      <c r="AE13" s="164"/>
      <c r="AF13" s="164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87" t="s">
        <v>34</v>
      </c>
      <c r="BB13" s="187" t="s">
        <v>34</v>
      </c>
      <c r="BC13" s="200"/>
      <c r="BD13" s="248">
        <v>0</v>
      </c>
      <c r="BE13" s="248" t="s">
        <v>34</v>
      </c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178"/>
      <c r="BR13" s="178"/>
      <c r="BS13" s="200"/>
    </row>
    <row r="14" spans="1:71" ht="15.75" thickBot="1" x14ac:dyDescent="0.3">
      <c r="A14" s="210" t="s">
        <v>24</v>
      </c>
      <c r="B14" s="523">
        <f>+ENERO!B14+FEBRERO!B14+MARZO!B14+ABRIL!B14+MAYO!B14+JUNIO!B14+JULIO!B14+AGOSTO!B14+SEPTIEMBRE!B14+OCTUBRE!B14+NOVIEMBRE!B14+'DICIEMBRE '!B14</f>
        <v>414</v>
      </c>
      <c r="C14" s="523">
        <f>+ENERO!C14+FEBRERO!C14+MARZO!C14+ABRIL!C14+MAYO!C14+JUNIO!C14+JULIO!C14+AGOSTO!C14+SEPTIEMBRE!C14+OCTUBRE!C14+NOVIEMBRE!C14+'DICIEMBRE '!C14</f>
        <v>266</v>
      </c>
      <c r="D14" s="523">
        <f>+ENERO!D14+FEBRERO!D14+MARZO!D14+ABRIL!D14+MAYO!D14+JUNIO!D14+JULIO!D14+AGOSTO!D14+SEPTIEMBRE!D14+OCTUBRE!D14+NOVIEMBRE!D14+'DICIEMBRE '!D14</f>
        <v>414</v>
      </c>
      <c r="E14" s="523">
        <f>+ENERO!E14+FEBRERO!E14+MARZO!E14+ABRIL!E14+MAYO!E14+JUNIO!E14+JULIO!E14+AGOSTO!E14+SEPTIEMBRE!E14+OCTUBRE!E14+NOVIEMBRE!E14+'DICIEMBRE '!E14</f>
        <v>7</v>
      </c>
      <c r="F14" s="523">
        <f>+ENERO!F14+FEBRERO!F14+MARZO!F14+ABRIL!F14+MAYO!F14+JUNIO!F14+JULIO!F14+AGOSTO!F14+SEPTIEMBRE!F14+OCTUBRE!F14+NOVIEMBRE!F14+'DICIEMBRE '!F14</f>
        <v>389</v>
      </c>
      <c r="G14" s="523">
        <f>+ENERO!G14+FEBRERO!G14+MARZO!G14+ABRIL!G14+MAYO!G14+JUNIO!G14+JULIO!G14+AGOSTO!G14+SEPTIEMBRE!G14+OCTUBRE!G14+NOVIEMBRE!G14+'DICIEMBRE '!G14</f>
        <v>18</v>
      </c>
      <c r="H14" s="523">
        <f>+ENERO!H14+FEBRERO!H14+MARZO!H14+ABRIL!H14+MAYO!H14+JUNIO!H14+JULIO!H14+AGOSTO!H14+SEPTIEMBRE!H14+OCTUBRE!H14+NOVIEMBRE!H14+'DICIEMBRE '!H14</f>
        <v>0</v>
      </c>
      <c r="I14" s="523">
        <f>+ENERO!I14+FEBRERO!I14+MARZO!I14+ABRIL!I14+MAYO!I14+JUNIO!I14+JULIO!I14+AGOSTO!I14+SEPTIEMBRE!I14+OCTUBRE!I14+NOVIEMBRE!I14+'DICIEMBRE '!I14</f>
        <v>0</v>
      </c>
      <c r="J14" s="523">
        <f>+ENERO!J14+FEBRERO!J14+MARZO!J14+ABRIL!J14+MAYO!J14+JUNIO!J14+JULIO!J14+AGOSTO!J14+SEPTIEMBRE!J14+OCTUBRE!J14+NOVIEMBRE!J14+'DICIEMBRE '!J14</f>
        <v>0</v>
      </c>
      <c r="K14" s="523">
        <f>+ENERO!K14+FEBRERO!K14+MARZO!K14+ABRIL!K14+MAYO!K14+JUNIO!K14+JULIO!K14+AGOSTO!K14+SEPTIEMBRE!K14+OCTUBRE!K14+NOVIEMBRE!K14+'DICIEMBRE '!K14</f>
        <v>0</v>
      </c>
      <c r="L14" s="523">
        <f>+ENERO!L14+FEBRERO!L14+MARZO!L14+ABRIL!L14+MAYO!L14+JUNIO!L14+JULIO!L14+AGOSTO!L14+SEPTIEMBRE!L14+OCTUBRE!L14+NOVIEMBRE!L14+'DICIEMBRE '!L14</f>
        <v>0</v>
      </c>
      <c r="M14" s="523">
        <f>+ENERO!M14+FEBRERO!M14+MARZO!M14+ABRIL!M14+MAYO!M14+JUNIO!M14+JULIO!M14+AGOSTO!M14+SEPTIEMBRE!M14+OCTUBRE!M14+NOVIEMBRE!M14+'DICIEMBRE '!M14</f>
        <v>385</v>
      </c>
      <c r="N14" s="239" t="s">
        <v>72</v>
      </c>
      <c r="O14" s="172"/>
      <c r="P14" s="172"/>
      <c r="Q14" s="172"/>
      <c r="R14" s="172"/>
      <c r="S14" s="172"/>
      <c r="T14" s="172"/>
      <c r="U14" s="172"/>
      <c r="V14" s="172"/>
      <c r="W14" s="172"/>
      <c r="X14" s="164"/>
      <c r="Y14" s="200"/>
      <c r="Z14" s="200"/>
      <c r="AA14" s="200"/>
      <c r="AB14" s="200"/>
      <c r="AC14" s="164"/>
      <c r="AD14" s="164"/>
      <c r="AE14" s="164"/>
      <c r="AF14" s="164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87" t="s">
        <v>34</v>
      </c>
      <c r="BB14" s="187" t="s">
        <v>34</v>
      </c>
      <c r="BC14" s="200"/>
      <c r="BD14" s="248">
        <v>0</v>
      </c>
      <c r="BE14" s="248" t="s">
        <v>34</v>
      </c>
      <c r="BF14" s="178"/>
      <c r="BG14" s="178"/>
      <c r="BH14" s="178"/>
      <c r="BI14" s="178"/>
      <c r="BJ14" s="178"/>
      <c r="BK14" s="178"/>
      <c r="BL14" s="178"/>
      <c r="BM14" s="178"/>
      <c r="BN14" s="178"/>
      <c r="BO14" s="178"/>
      <c r="BP14" s="178"/>
      <c r="BQ14" s="178"/>
      <c r="BR14" s="178"/>
      <c r="BS14" s="200"/>
    </row>
    <row r="15" spans="1:71" ht="16.5" thickTop="1" thickBot="1" x14ac:dyDescent="0.3">
      <c r="A15" s="211" t="s">
        <v>25</v>
      </c>
      <c r="B15" s="523">
        <f>+ENERO!B15+FEBRERO!B15+MARZO!B15+ABRIL!B15+MAYO!B15+JUNIO!B15+JULIO!B15+AGOSTO!B15+SEPTIEMBRE!B15+OCTUBRE!B15+NOVIEMBRE!B15+'DICIEMBRE '!B15</f>
        <v>184</v>
      </c>
      <c r="C15" s="523">
        <f>+ENERO!C15+FEBRERO!C15+MARZO!C15+ABRIL!C15+MAYO!C15+JUNIO!C15+JULIO!C15+AGOSTO!C15+SEPTIEMBRE!C15+OCTUBRE!C15+NOVIEMBRE!C15+'DICIEMBRE '!C15</f>
        <v>165</v>
      </c>
      <c r="D15" s="523">
        <f>+ENERO!D15+FEBRERO!D15+MARZO!D15+ABRIL!D15+MAYO!D15+JUNIO!D15+JULIO!D15+AGOSTO!D15+SEPTIEMBRE!D15+OCTUBRE!D15+NOVIEMBRE!D15+'DICIEMBRE '!D15</f>
        <v>133</v>
      </c>
      <c r="E15" s="523">
        <f>+ENERO!E15+FEBRERO!E15+MARZO!E15+ABRIL!E15+MAYO!E15+JUNIO!E15+JULIO!E15+AGOSTO!E15+SEPTIEMBRE!E15+OCTUBRE!E15+NOVIEMBRE!E15+'DICIEMBRE '!E15</f>
        <v>0</v>
      </c>
      <c r="F15" s="523">
        <f>+ENERO!F15+FEBRERO!F15+MARZO!F15+ABRIL!F15+MAYO!F15+JUNIO!F15+JULIO!F15+AGOSTO!F15+SEPTIEMBRE!F15+OCTUBRE!F15+NOVIEMBRE!F15+'DICIEMBRE '!F15</f>
        <v>15</v>
      </c>
      <c r="G15" s="523">
        <f>+ENERO!G15+FEBRERO!G15+MARZO!G15+ABRIL!G15+MAYO!G15+JUNIO!G15+JULIO!G15+AGOSTO!G15+SEPTIEMBRE!G15+OCTUBRE!G15+NOVIEMBRE!G15+'DICIEMBRE '!G15</f>
        <v>118</v>
      </c>
      <c r="H15" s="523">
        <f>+ENERO!H15+FEBRERO!H15+MARZO!H15+ABRIL!H15+MAYO!H15+JUNIO!H15+JULIO!H15+AGOSTO!H15+SEPTIEMBRE!H15+OCTUBRE!H15+NOVIEMBRE!H15+'DICIEMBRE '!H15</f>
        <v>0</v>
      </c>
      <c r="I15" s="523">
        <f>+ENERO!I15+FEBRERO!I15+MARZO!I15+ABRIL!I15+MAYO!I15+JUNIO!I15+JULIO!I15+AGOSTO!I15+SEPTIEMBRE!I15+OCTUBRE!I15+NOVIEMBRE!I15+'DICIEMBRE '!I15</f>
        <v>0</v>
      </c>
      <c r="J15" s="523">
        <f>+ENERO!J15+FEBRERO!J15+MARZO!J15+ABRIL!J15+MAYO!J15+JUNIO!J15+JULIO!J15+AGOSTO!J15+SEPTIEMBRE!J15+OCTUBRE!J15+NOVIEMBRE!J15+'DICIEMBRE '!J15</f>
        <v>0</v>
      </c>
      <c r="K15" s="523">
        <f>+ENERO!K15+FEBRERO!K15+MARZO!K15+ABRIL!K15+MAYO!K15+JUNIO!K15+JULIO!K15+AGOSTO!K15+SEPTIEMBRE!K15+OCTUBRE!K15+NOVIEMBRE!K15+'DICIEMBRE '!K15</f>
        <v>0</v>
      </c>
      <c r="L15" s="523">
        <f>+ENERO!L15+FEBRERO!L15+MARZO!L15+ABRIL!L15+MAYO!L15+JUNIO!L15+JULIO!L15+AGOSTO!L15+SEPTIEMBRE!L15+OCTUBRE!L15+NOVIEMBRE!L15+'DICIEMBRE '!L15</f>
        <v>0</v>
      </c>
      <c r="M15" s="523">
        <f>+ENERO!M15+FEBRERO!M15+MARZO!M15+ABRIL!M15+MAYO!M15+JUNIO!M15+JULIO!M15+AGOSTO!M15+SEPTIEMBRE!M15+OCTUBRE!M15+NOVIEMBRE!M15+'DICIEMBRE '!M15</f>
        <v>0</v>
      </c>
      <c r="N15" s="239" t="s">
        <v>72</v>
      </c>
      <c r="O15" s="172"/>
      <c r="P15" s="172"/>
      <c r="Q15" s="172"/>
      <c r="R15" s="172"/>
      <c r="S15" s="172"/>
      <c r="T15" s="172"/>
      <c r="U15" s="172"/>
      <c r="V15" s="172"/>
      <c r="W15" s="172"/>
      <c r="X15" s="164"/>
      <c r="Y15" s="200"/>
      <c r="Z15" s="200"/>
      <c r="AA15" s="200"/>
      <c r="AB15" s="200"/>
      <c r="AC15" s="164"/>
      <c r="AD15" s="164"/>
      <c r="AE15" s="164"/>
      <c r="AF15" s="164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87" t="s">
        <v>34</v>
      </c>
      <c r="BB15" s="187" t="s">
        <v>34</v>
      </c>
      <c r="BC15" s="200"/>
      <c r="BD15" s="248">
        <v>0</v>
      </c>
      <c r="BE15" s="248" t="s">
        <v>34</v>
      </c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178"/>
      <c r="BQ15" s="178"/>
      <c r="BR15" s="178"/>
      <c r="BS15" s="200"/>
    </row>
    <row r="16" spans="1:71" ht="15.75" thickTop="1" x14ac:dyDescent="0.25">
      <c r="A16" s="211" t="s">
        <v>26</v>
      </c>
      <c r="B16" s="523">
        <f>+ENERO!B16+FEBRERO!B16+MARZO!B16+ABRIL!B16+MAYO!B16+JUNIO!B16+JULIO!B16+AGOSTO!B16+SEPTIEMBRE!B16+OCTUBRE!B16+NOVIEMBRE!B16+'DICIEMBRE '!B16</f>
        <v>19</v>
      </c>
      <c r="C16" s="523">
        <f>+ENERO!C16+FEBRERO!C16+MARZO!C16+ABRIL!C16+MAYO!C16+JUNIO!C16+JULIO!C16+AGOSTO!C16+SEPTIEMBRE!C16+OCTUBRE!C16+NOVIEMBRE!C16+'DICIEMBRE '!C16</f>
        <v>0</v>
      </c>
      <c r="D16" s="523">
        <f>+ENERO!D16+FEBRERO!D16+MARZO!D16+ABRIL!D16+MAYO!D16+JUNIO!D16+JULIO!D16+AGOSTO!D16+SEPTIEMBRE!D16+OCTUBRE!D16+NOVIEMBRE!D16+'DICIEMBRE '!D16</f>
        <v>0</v>
      </c>
      <c r="E16" s="523">
        <f>+ENERO!E16+FEBRERO!E16+MARZO!E16+ABRIL!E16+MAYO!E16+JUNIO!E16+JULIO!E16+AGOSTO!E16+SEPTIEMBRE!E16+OCTUBRE!E16+NOVIEMBRE!E16+'DICIEMBRE '!E16</f>
        <v>0</v>
      </c>
      <c r="F16" s="523">
        <f>+ENERO!F16+FEBRERO!F16+MARZO!F16+ABRIL!F16+MAYO!F16+JUNIO!F16+JULIO!F16+AGOSTO!F16+SEPTIEMBRE!F16+OCTUBRE!F16+NOVIEMBRE!F16+'DICIEMBRE '!F16</f>
        <v>0</v>
      </c>
      <c r="G16" s="523">
        <f>+ENERO!G16+FEBRERO!G16+MARZO!G16+ABRIL!G16+MAYO!G16+JUNIO!G16+JULIO!G16+AGOSTO!G16+SEPTIEMBRE!G16+OCTUBRE!G16+NOVIEMBRE!G16+'DICIEMBRE '!G16</f>
        <v>0</v>
      </c>
      <c r="H16" s="523">
        <f>+ENERO!H16+FEBRERO!H16+MARZO!H16+ABRIL!H16+MAYO!H16+JUNIO!H16+JULIO!H16+AGOSTO!H16+SEPTIEMBRE!H16+OCTUBRE!H16+NOVIEMBRE!H16+'DICIEMBRE '!H16</f>
        <v>0</v>
      </c>
      <c r="I16" s="523">
        <f>+ENERO!I16+FEBRERO!I16+MARZO!I16+ABRIL!I16+MAYO!I16+JUNIO!I16+JULIO!I16+AGOSTO!I16+SEPTIEMBRE!I16+OCTUBRE!I16+NOVIEMBRE!I16+'DICIEMBRE '!I16</f>
        <v>0</v>
      </c>
      <c r="J16" s="523">
        <f>+ENERO!J16+FEBRERO!J16+MARZO!J16+ABRIL!J16+MAYO!J16+JUNIO!J16+JULIO!J16+AGOSTO!J16+SEPTIEMBRE!J16+OCTUBRE!J16+NOVIEMBRE!J16+'DICIEMBRE '!J16</f>
        <v>0</v>
      </c>
      <c r="K16" s="523">
        <f>+ENERO!K16+FEBRERO!K16+MARZO!K16+ABRIL!K16+MAYO!K16+JUNIO!K16+JULIO!K16+AGOSTO!K16+SEPTIEMBRE!K16+OCTUBRE!K16+NOVIEMBRE!K16+'DICIEMBRE '!K16</f>
        <v>0</v>
      </c>
      <c r="L16" s="523">
        <f>+ENERO!L16+FEBRERO!L16+MARZO!L16+ABRIL!L16+MAYO!L16+JUNIO!L16+JULIO!L16+AGOSTO!L16+SEPTIEMBRE!L16+OCTUBRE!L16+NOVIEMBRE!L16+'DICIEMBRE '!L16</f>
        <v>0</v>
      </c>
      <c r="M16" s="523">
        <f>+ENERO!M16+FEBRERO!M16+MARZO!M16+ABRIL!M16+MAYO!M16+JUNIO!M16+JULIO!M16+AGOSTO!M16+SEPTIEMBRE!M16+OCTUBRE!M16+NOVIEMBRE!M16+'DICIEMBRE '!M16</f>
        <v>0</v>
      </c>
      <c r="N16" s="239" t="s">
        <v>34</v>
      </c>
      <c r="O16" s="172"/>
      <c r="P16" s="172"/>
      <c r="Q16" s="172"/>
      <c r="R16" s="172"/>
      <c r="S16" s="172"/>
      <c r="T16" s="172"/>
      <c r="U16" s="172"/>
      <c r="V16" s="172"/>
      <c r="W16" s="172"/>
      <c r="X16" s="164"/>
      <c r="Y16" s="200"/>
      <c r="Z16" s="200"/>
      <c r="AA16" s="200"/>
      <c r="AB16" s="200"/>
      <c r="AC16" s="164"/>
      <c r="AD16" s="164"/>
      <c r="AE16" s="164"/>
      <c r="AF16" s="164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87" t="s">
        <v>34</v>
      </c>
      <c r="BB16" s="180"/>
      <c r="BC16" s="178"/>
      <c r="BD16" s="248">
        <v>0</v>
      </c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200"/>
    </row>
    <row r="17" spans="1:71" ht="22.5" x14ac:dyDescent="0.25">
      <c r="A17" s="212" t="s">
        <v>27</v>
      </c>
      <c r="B17" s="523">
        <f>+ENERO!B17+FEBRERO!B17+MARZO!B17+ABRIL!B17+MAYO!B17+JUNIO!B17+JULIO!B17+AGOSTO!B17+SEPTIEMBRE!B17+OCTUBRE!B17+NOVIEMBRE!B17+'DICIEMBRE '!B17</f>
        <v>4</v>
      </c>
      <c r="C17" s="523">
        <f>+ENERO!C17+FEBRERO!C17+MARZO!C17+ABRIL!C17+MAYO!C17+JUNIO!C17+JULIO!C17+AGOSTO!C17+SEPTIEMBRE!C17+OCTUBRE!C17+NOVIEMBRE!C17+'DICIEMBRE '!C17</f>
        <v>0</v>
      </c>
      <c r="D17" s="523">
        <f>+ENERO!D17+FEBRERO!D17+MARZO!D17+ABRIL!D17+MAYO!D17+JUNIO!D17+JULIO!D17+AGOSTO!D17+SEPTIEMBRE!D17+OCTUBRE!D17+NOVIEMBRE!D17+'DICIEMBRE '!D17</f>
        <v>0</v>
      </c>
      <c r="E17" s="523">
        <f>+ENERO!E17+FEBRERO!E17+MARZO!E17+ABRIL!E17+MAYO!E17+JUNIO!E17+JULIO!E17+AGOSTO!E17+SEPTIEMBRE!E17+OCTUBRE!E17+NOVIEMBRE!E17+'DICIEMBRE '!E17</f>
        <v>0</v>
      </c>
      <c r="F17" s="523">
        <f>+ENERO!F17+FEBRERO!F17+MARZO!F17+ABRIL!F17+MAYO!F17+JUNIO!F17+JULIO!F17+AGOSTO!F17+SEPTIEMBRE!F17+OCTUBRE!F17+NOVIEMBRE!F17+'DICIEMBRE '!F17</f>
        <v>0</v>
      </c>
      <c r="G17" s="523">
        <f>+ENERO!G17+FEBRERO!G17+MARZO!G17+ABRIL!G17+MAYO!G17+JUNIO!G17+JULIO!G17+AGOSTO!G17+SEPTIEMBRE!G17+OCTUBRE!G17+NOVIEMBRE!G17+'DICIEMBRE '!G17</f>
        <v>0</v>
      </c>
      <c r="H17" s="523">
        <f>+ENERO!H17+FEBRERO!H17+MARZO!H17+ABRIL!H17+MAYO!H17+JUNIO!H17+JULIO!H17+AGOSTO!H17+SEPTIEMBRE!H17+OCTUBRE!H17+NOVIEMBRE!H17+'DICIEMBRE '!H17</f>
        <v>0</v>
      </c>
      <c r="I17" s="523">
        <f>+ENERO!I17+FEBRERO!I17+MARZO!I17+ABRIL!I17+MAYO!I17+JUNIO!I17+JULIO!I17+AGOSTO!I17+SEPTIEMBRE!I17+OCTUBRE!I17+NOVIEMBRE!I17+'DICIEMBRE '!I17</f>
        <v>0</v>
      </c>
      <c r="J17" s="523">
        <f>+ENERO!J17+FEBRERO!J17+MARZO!J17+ABRIL!J17+MAYO!J17+JUNIO!J17+JULIO!J17+AGOSTO!J17+SEPTIEMBRE!J17+OCTUBRE!J17+NOVIEMBRE!J17+'DICIEMBRE '!J17</f>
        <v>0</v>
      </c>
      <c r="K17" s="523">
        <f>+ENERO!K17+FEBRERO!K17+MARZO!K17+ABRIL!K17+MAYO!K17+JUNIO!K17+JULIO!K17+AGOSTO!K17+SEPTIEMBRE!K17+OCTUBRE!K17+NOVIEMBRE!K17+'DICIEMBRE '!K17</f>
        <v>0</v>
      </c>
      <c r="L17" s="523">
        <f>+ENERO!L17+FEBRERO!L17+MARZO!L17+ABRIL!L17+MAYO!L17+JUNIO!L17+JULIO!L17+AGOSTO!L17+SEPTIEMBRE!L17+OCTUBRE!L17+NOVIEMBRE!L17+'DICIEMBRE '!L17</f>
        <v>0</v>
      </c>
      <c r="M17" s="523">
        <f>+ENERO!M17+FEBRERO!M17+MARZO!M17+ABRIL!M17+MAYO!M17+JUNIO!M17+JULIO!M17+AGOSTO!M17+SEPTIEMBRE!M17+OCTUBRE!M17+NOVIEMBRE!M17+'DICIEMBRE '!M17</f>
        <v>0</v>
      </c>
      <c r="N17" s="239"/>
      <c r="O17" s="172"/>
      <c r="P17" s="172"/>
      <c r="Q17" s="172"/>
      <c r="R17" s="172"/>
      <c r="S17" s="172"/>
      <c r="T17" s="172"/>
      <c r="U17" s="172"/>
      <c r="V17" s="172"/>
      <c r="W17" s="172"/>
      <c r="X17" s="164"/>
      <c r="Y17" s="200"/>
      <c r="Z17" s="200"/>
      <c r="AA17" s="200"/>
      <c r="AB17" s="200"/>
      <c r="AC17" s="164"/>
      <c r="AD17" s="164"/>
      <c r="AE17" s="164"/>
      <c r="AF17" s="164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80"/>
      <c r="BB17" s="180"/>
      <c r="BC17" s="178"/>
      <c r="BD17" s="164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57"/>
    </row>
    <row r="18" spans="1:71" x14ac:dyDescent="0.25">
      <c r="A18" s="201" t="s">
        <v>28</v>
      </c>
      <c r="B18" s="523">
        <f>+ENERO!B18+FEBRERO!B18+MARZO!B18+ABRIL!B18+MAYO!B18+JUNIO!B18+JULIO!B18+AGOSTO!B18+SEPTIEMBRE!B18+OCTUBRE!B18+NOVIEMBRE!B18+'DICIEMBRE '!B18</f>
        <v>8</v>
      </c>
      <c r="C18" s="523">
        <f>+ENERO!C18+FEBRERO!C18+MARZO!C18+ABRIL!C18+MAYO!C18+JUNIO!C18+JULIO!C18+AGOSTO!C18+SEPTIEMBRE!C18+OCTUBRE!C18+NOVIEMBRE!C18+'DICIEMBRE '!C18</f>
        <v>0</v>
      </c>
      <c r="D18" s="523">
        <f>+ENERO!D18+FEBRERO!D18+MARZO!D18+ABRIL!D18+MAYO!D18+JUNIO!D18+JULIO!D18+AGOSTO!D18+SEPTIEMBRE!D18+OCTUBRE!D18+NOVIEMBRE!D18+'DICIEMBRE '!D18</f>
        <v>0</v>
      </c>
      <c r="E18" s="523">
        <f>+ENERO!E18+FEBRERO!E18+MARZO!E18+ABRIL!E18+MAYO!E18+JUNIO!E18+JULIO!E18+AGOSTO!E18+SEPTIEMBRE!E18+OCTUBRE!E18+NOVIEMBRE!E18+'DICIEMBRE '!E18</f>
        <v>0</v>
      </c>
      <c r="F18" s="523">
        <f>+ENERO!F18+FEBRERO!F18+MARZO!F18+ABRIL!F18+MAYO!F18+JUNIO!F18+JULIO!F18+AGOSTO!F18+SEPTIEMBRE!F18+OCTUBRE!F18+NOVIEMBRE!F18+'DICIEMBRE '!F18</f>
        <v>0</v>
      </c>
      <c r="G18" s="523">
        <f>+ENERO!G18+FEBRERO!G18+MARZO!G18+ABRIL!G18+MAYO!G18+JUNIO!G18+JULIO!G18+AGOSTO!G18+SEPTIEMBRE!G18+OCTUBRE!G18+NOVIEMBRE!G18+'DICIEMBRE '!G18</f>
        <v>0</v>
      </c>
      <c r="H18" s="523">
        <f>+ENERO!H18+FEBRERO!H18+MARZO!H18+ABRIL!H18+MAYO!H18+JUNIO!H18+JULIO!H18+AGOSTO!H18+SEPTIEMBRE!H18+OCTUBRE!H18+NOVIEMBRE!H18+'DICIEMBRE '!H18</f>
        <v>0</v>
      </c>
      <c r="I18" s="523">
        <f>+ENERO!I18+FEBRERO!I18+MARZO!I18+ABRIL!I18+MAYO!I18+JUNIO!I18+JULIO!I18+AGOSTO!I18+SEPTIEMBRE!I18+OCTUBRE!I18+NOVIEMBRE!I18+'DICIEMBRE '!I18</f>
        <v>0</v>
      </c>
      <c r="J18" s="523">
        <f>+ENERO!J18+FEBRERO!J18+MARZO!J18+ABRIL!J18+MAYO!J18+JUNIO!J18+JULIO!J18+AGOSTO!J18+SEPTIEMBRE!J18+OCTUBRE!J18+NOVIEMBRE!J18+'DICIEMBRE '!J18</f>
        <v>0</v>
      </c>
      <c r="K18" s="523">
        <f>+ENERO!K18+FEBRERO!K18+MARZO!K18+ABRIL!K18+MAYO!K18+JUNIO!K18+JULIO!K18+AGOSTO!K18+SEPTIEMBRE!K18+OCTUBRE!K18+NOVIEMBRE!K18+'DICIEMBRE '!K18</f>
        <v>0</v>
      </c>
      <c r="L18" s="523">
        <f>+ENERO!L18+FEBRERO!L18+MARZO!L18+ABRIL!L18+MAYO!L18+JUNIO!L18+JULIO!L18+AGOSTO!L18+SEPTIEMBRE!L18+OCTUBRE!L18+NOVIEMBRE!L18+'DICIEMBRE '!L18</f>
        <v>0</v>
      </c>
      <c r="M18" s="523">
        <f>+ENERO!M18+FEBRERO!M18+MARZO!M18+ABRIL!M18+MAYO!M18+JUNIO!M18+JULIO!M18+AGOSTO!M18+SEPTIEMBRE!M18+OCTUBRE!M18+NOVIEMBRE!M18+'DICIEMBRE '!M18</f>
        <v>0</v>
      </c>
      <c r="N18" s="239"/>
      <c r="O18" s="172"/>
      <c r="P18" s="172"/>
      <c r="Q18" s="172"/>
      <c r="R18" s="172"/>
      <c r="S18" s="172"/>
      <c r="T18" s="172"/>
      <c r="U18" s="172"/>
      <c r="V18" s="172"/>
      <c r="W18" s="172"/>
      <c r="X18" s="164"/>
      <c r="Y18" s="200"/>
      <c r="Z18" s="200"/>
      <c r="AA18" s="200"/>
      <c r="AB18" s="200"/>
      <c r="AC18" s="164"/>
      <c r="AD18" s="164"/>
      <c r="AE18" s="164"/>
      <c r="AF18" s="164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80"/>
      <c r="BB18" s="180"/>
      <c r="BC18" s="178"/>
      <c r="BD18" s="164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57"/>
    </row>
    <row r="19" spans="1:71" ht="15" customHeight="1" x14ac:dyDescent="0.25">
      <c r="A19" s="213" t="s">
        <v>29</v>
      </c>
      <c r="B19" s="197"/>
      <c r="C19" s="214"/>
      <c r="D19" s="214"/>
      <c r="E19" s="184"/>
      <c r="F19" s="214"/>
      <c r="G19" s="214"/>
      <c r="H19" s="214"/>
      <c r="I19" s="214"/>
      <c r="J19" s="184"/>
      <c r="K19" s="214"/>
      <c r="L19" s="214"/>
      <c r="M19" s="240"/>
      <c r="N19" s="172"/>
      <c r="O19" s="172"/>
      <c r="P19" s="172"/>
      <c r="Q19" s="172"/>
      <c r="R19" s="172"/>
      <c r="S19" s="172"/>
      <c r="T19" s="172"/>
      <c r="U19" s="172"/>
      <c r="V19" s="172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73"/>
      <c r="BB19" s="173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57"/>
    </row>
    <row r="20" spans="1:71" ht="15" customHeight="1" x14ac:dyDescent="0.25">
      <c r="A20" s="174" t="s">
        <v>30</v>
      </c>
      <c r="B20" s="215"/>
      <c r="C20" s="215"/>
      <c r="D20" s="216"/>
      <c r="E20" s="217"/>
      <c r="F20" s="217"/>
      <c r="G20" s="217"/>
      <c r="H20" s="217"/>
      <c r="I20" s="191"/>
      <c r="J20" s="191"/>
      <c r="K20" s="191"/>
      <c r="L20" s="191"/>
      <c r="M20" s="251"/>
      <c r="N20" s="251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57"/>
    </row>
    <row r="21" spans="1:71" ht="42" customHeight="1" x14ac:dyDescent="0.25">
      <c r="A21" s="192" t="s">
        <v>31</v>
      </c>
      <c r="B21" s="218" t="s">
        <v>8</v>
      </c>
      <c r="C21" s="218" t="s">
        <v>32</v>
      </c>
      <c r="D21" s="176"/>
      <c r="E21" s="176"/>
      <c r="F21" s="163"/>
      <c r="G21" s="163"/>
      <c r="H21" s="163"/>
      <c r="I21" s="163"/>
      <c r="J21" s="163"/>
      <c r="K21" s="163"/>
      <c r="L21" s="163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200"/>
      <c r="Y21" s="200"/>
      <c r="Z21" s="200"/>
      <c r="AA21" s="200"/>
      <c r="AB21" s="164"/>
      <c r="AC21" s="164"/>
      <c r="AD21" s="164"/>
      <c r="AE21" s="164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64"/>
      <c r="BB21" s="164"/>
      <c r="BC21" s="164"/>
      <c r="BD21" s="164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200"/>
      <c r="BR21" s="200"/>
      <c r="BS21" s="157"/>
    </row>
    <row r="22" spans="1:71" x14ac:dyDescent="0.25">
      <c r="A22" s="234" t="s">
        <v>33</v>
      </c>
      <c r="B22" s="523">
        <f>+ENERO!B22+FEBRERO!B22+MARZO!B22+ABRIL!B22+MAYO!B22+JUNIO!B22+JULIO!B22+AGOSTO!B22+SEPTIEMBRE!B22+OCTUBRE!B22+NOVIEMBRE!B22+'DICIEMBRE '!B22</f>
        <v>85</v>
      </c>
      <c r="C22" s="523">
        <f>+ENERO!C22+FEBRERO!C22+MARZO!C22+ABRIL!C22+MAYO!C22+JUNIO!C22+JULIO!C22+AGOSTO!C22+SEPTIEMBRE!C22+OCTUBRE!C22+NOVIEMBRE!C22+'DICIEMBRE '!C22</f>
        <v>80</v>
      </c>
      <c r="D22" s="243" t="s">
        <v>72</v>
      </c>
      <c r="E22" s="242"/>
      <c r="F22" s="163" t="s">
        <v>34</v>
      </c>
      <c r="G22" s="175" t="s">
        <v>34</v>
      </c>
      <c r="H22" s="175"/>
      <c r="I22" s="194"/>
      <c r="J22" s="163"/>
      <c r="K22" s="163"/>
      <c r="L22" s="163"/>
      <c r="M22" s="164"/>
      <c r="N22" s="164"/>
      <c r="O22" s="164"/>
      <c r="P22" s="164"/>
      <c r="Q22" s="164"/>
      <c r="R22" s="164"/>
      <c r="S22" s="164"/>
      <c r="T22" s="164"/>
      <c r="U22" s="164"/>
      <c r="V22" s="173"/>
      <c r="W22" s="173"/>
      <c r="X22" s="200"/>
      <c r="Y22" s="200"/>
      <c r="Z22" s="200"/>
      <c r="AA22" s="200"/>
      <c r="AB22" s="164"/>
      <c r="AC22" s="164"/>
      <c r="AD22" s="164"/>
      <c r="AE22" s="164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87" t="s">
        <v>34</v>
      </c>
      <c r="BB22" s="187" t="s">
        <v>34</v>
      </c>
      <c r="BC22" s="164"/>
      <c r="BD22" s="248" t="s">
        <v>34</v>
      </c>
      <c r="BE22" s="248">
        <v>0</v>
      </c>
      <c r="BF22" s="178"/>
      <c r="BG22" s="178"/>
      <c r="BH22" s="178"/>
      <c r="BI22" s="178"/>
      <c r="BJ22" s="178"/>
      <c r="BK22" s="178"/>
      <c r="BL22" s="178"/>
      <c r="BM22" s="178"/>
      <c r="BN22" s="178"/>
      <c r="BO22" s="178"/>
      <c r="BP22" s="178"/>
      <c r="BQ22" s="200"/>
      <c r="BR22" s="200"/>
      <c r="BS22" s="157"/>
    </row>
    <row r="23" spans="1:71" x14ac:dyDescent="0.25">
      <c r="A23" s="219" t="s">
        <v>35</v>
      </c>
      <c r="B23" s="523">
        <f>+ENERO!B23+FEBRERO!B23+MARZO!B23+ABRIL!B23+MAYO!B23+JUNIO!B23+JULIO!B23+AGOSTO!B23+SEPTIEMBRE!B23+OCTUBRE!B23+NOVIEMBRE!B23+'DICIEMBRE '!B23</f>
        <v>1678</v>
      </c>
      <c r="C23" s="523">
        <f>+ENERO!C23+FEBRERO!C23+MARZO!C23+ABRIL!C23+MAYO!C23+JUNIO!C23+JULIO!C23+AGOSTO!C23+SEPTIEMBRE!C23+OCTUBRE!C23+NOVIEMBRE!C23+'DICIEMBRE '!C23</f>
        <v>1108</v>
      </c>
      <c r="D23" s="243" t="s">
        <v>73</v>
      </c>
      <c r="E23" s="181"/>
      <c r="F23" s="164"/>
      <c r="G23" s="164"/>
      <c r="H23" s="164"/>
      <c r="I23" s="163"/>
      <c r="J23" s="163"/>
      <c r="K23" s="163"/>
      <c r="L23" s="163"/>
      <c r="M23" s="164"/>
      <c r="N23" s="164"/>
      <c r="O23" s="164"/>
      <c r="P23" s="164"/>
      <c r="Q23" s="164"/>
      <c r="R23" s="164"/>
      <c r="S23" s="164"/>
      <c r="T23" s="164"/>
      <c r="U23" s="164"/>
      <c r="V23" s="173"/>
      <c r="W23" s="173"/>
      <c r="X23" s="200"/>
      <c r="Y23" s="200"/>
      <c r="Z23" s="200"/>
      <c r="AA23" s="200"/>
      <c r="AB23" s="164"/>
      <c r="AC23" s="164"/>
      <c r="AD23" s="164"/>
      <c r="AE23" s="164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87" t="s">
        <v>34</v>
      </c>
      <c r="BB23" s="187" t="s">
        <v>34</v>
      </c>
      <c r="BC23" s="187" t="s">
        <v>34</v>
      </c>
      <c r="BD23" s="248" t="s">
        <v>34</v>
      </c>
      <c r="BE23" s="248">
        <v>0</v>
      </c>
      <c r="BF23" s="178"/>
      <c r="BG23" s="178"/>
      <c r="BH23" s="178"/>
      <c r="BI23" s="178"/>
      <c r="BJ23" s="178"/>
      <c r="BK23" s="178"/>
      <c r="BL23" s="178"/>
      <c r="BM23" s="178"/>
      <c r="BN23" s="178"/>
      <c r="BO23" s="178"/>
      <c r="BP23" s="178"/>
      <c r="BQ23" s="200"/>
      <c r="BR23" s="200"/>
      <c r="BS23" s="157"/>
    </row>
    <row r="24" spans="1:71" x14ac:dyDescent="0.25">
      <c r="A24" s="598" t="s">
        <v>36</v>
      </c>
      <c r="B24" s="599"/>
      <c r="C24" s="599"/>
      <c r="D24" s="599"/>
      <c r="E24" s="599"/>
      <c r="F24" s="599"/>
      <c r="G24" s="599"/>
      <c r="H24" s="599"/>
      <c r="I24" s="599"/>
      <c r="J24" s="599"/>
      <c r="K24" s="191"/>
      <c r="L24" s="167"/>
      <c r="M24" s="198"/>
      <c r="N24" s="198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248">
        <v>0</v>
      </c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57"/>
    </row>
    <row r="25" spans="1:71" x14ac:dyDescent="0.25">
      <c r="A25" s="598" t="s">
        <v>37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191"/>
      <c r="L25" s="167"/>
      <c r="M25" s="198"/>
      <c r="N25" s="198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57"/>
    </row>
    <row r="26" spans="1:71" x14ac:dyDescent="0.25">
      <c r="A26" s="600" t="s">
        <v>38</v>
      </c>
      <c r="B26" s="602" t="s">
        <v>8</v>
      </c>
      <c r="C26" s="604" t="s">
        <v>39</v>
      </c>
      <c r="D26" s="605"/>
      <c r="E26" s="605"/>
      <c r="F26" s="605"/>
      <c r="G26" s="605"/>
      <c r="H26" s="605"/>
      <c r="I26" s="606"/>
      <c r="J26" s="164"/>
      <c r="K26" s="163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200"/>
      <c r="Y26" s="200"/>
      <c r="Z26" s="200"/>
      <c r="AA26" s="200"/>
      <c r="AB26" s="164"/>
      <c r="AC26" s="164"/>
      <c r="AD26" s="164"/>
      <c r="AE26" s="164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64"/>
      <c r="BB26" s="164"/>
      <c r="BC26" s="164"/>
      <c r="BD26" s="164"/>
      <c r="BE26" s="178"/>
      <c r="BF26" s="178"/>
      <c r="BG26" s="178"/>
      <c r="BH26" s="178"/>
      <c r="BI26" s="178"/>
      <c r="BJ26" s="178"/>
      <c r="BK26" s="178"/>
      <c r="BL26" s="178"/>
      <c r="BM26" s="178"/>
      <c r="BN26" s="178"/>
      <c r="BO26" s="178"/>
      <c r="BP26" s="178"/>
      <c r="BQ26" s="178"/>
      <c r="BR26" s="178"/>
      <c r="BS26" s="157"/>
    </row>
    <row r="27" spans="1:71" ht="64.5" customHeight="1" x14ac:dyDescent="0.25">
      <c r="A27" s="601"/>
      <c r="B27" s="603"/>
      <c r="C27" s="189" t="s">
        <v>40</v>
      </c>
      <c r="D27" s="169" t="s">
        <v>41</v>
      </c>
      <c r="E27" s="207" t="s">
        <v>42</v>
      </c>
      <c r="F27" s="207" t="s">
        <v>43</v>
      </c>
      <c r="G27" s="207" t="s">
        <v>44</v>
      </c>
      <c r="H27" s="169" t="s">
        <v>45</v>
      </c>
      <c r="I27" s="193" t="s">
        <v>46</v>
      </c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200"/>
      <c r="Y27" s="200"/>
      <c r="Z27" s="200"/>
      <c r="AA27" s="200"/>
      <c r="AB27" s="164"/>
      <c r="AC27" s="164"/>
      <c r="AD27" s="164"/>
      <c r="AE27" s="164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8"/>
      <c r="BA27" s="164"/>
      <c r="BB27" s="164"/>
      <c r="BC27" s="164"/>
      <c r="BD27" s="164"/>
      <c r="BE27" s="178"/>
      <c r="BF27" s="178"/>
      <c r="BG27" s="178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57"/>
    </row>
    <row r="28" spans="1:71" ht="48" customHeight="1" x14ac:dyDescent="0.25">
      <c r="A28" s="220" t="s">
        <v>47</v>
      </c>
      <c r="B28" s="523">
        <f>+ENERO!B28+FEBRERO!B28+MARZO!B28+ABRIL!B28+MAYO!B28+JUNIO!B28+JULIO!B28+AGOSTO!B28+SEPTIEMBRE!B28+OCTUBRE!B28+NOVIEMBRE!B28+'DICIEMBRE '!B28</f>
        <v>2137</v>
      </c>
      <c r="C28" s="523">
        <f>+ENERO!C28+FEBRERO!C28+MARZO!C28+ABRIL!C28+MAYO!C28+JUNIO!C28+JULIO!C28+AGOSTO!C28+SEPTIEMBRE!C28+OCTUBRE!C28+NOVIEMBRE!C28+'DICIEMBRE '!C28</f>
        <v>4</v>
      </c>
      <c r="D28" s="523">
        <f>+ENERO!D28+FEBRERO!D28+MARZO!D28+ABRIL!D28+MAYO!D28+JUNIO!D28+JULIO!D28+AGOSTO!D28+SEPTIEMBRE!D28+OCTUBRE!D28+NOVIEMBRE!D28+'DICIEMBRE '!D28</f>
        <v>3</v>
      </c>
      <c r="E28" s="523">
        <f>+ENERO!E28+FEBRERO!E28+MARZO!E28+ABRIL!E28+MAYO!E28+JUNIO!E28+JULIO!E28+AGOSTO!E28+SEPTIEMBRE!E28+OCTUBRE!E28+NOVIEMBRE!E28+'DICIEMBRE '!E28</f>
        <v>16</v>
      </c>
      <c r="F28" s="523">
        <f>+ENERO!F28+FEBRERO!F28+MARZO!F28+ABRIL!F28+MAYO!F28+JUNIO!F28+JULIO!F28+AGOSTO!F28+SEPTIEMBRE!F28+OCTUBRE!F28+NOVIEMBRE!F28+'DICIEMBRE '!F28</f>
        <v>77</v>
      </c>
      <c r="G28" s="523">
        <f>+ENERO!G28+FEBRERO!G28+MARZO!G28+ABRIL!G28+MAYO!G28+JUNIO!G28+JULIO!G28+AGOSTO!G28+SEPTIEMBRE!G28+OCTUBRE!G28+NOVIEMBRE!G28+'DICIEMBRE '!G28</f>
        <v>350</v>
      </c>
      <c r="H28" s="523">
        <f>+ENERO!H28+FEBRERO!H28+MARZO!H28+ABRIL!H28+MAYO!H28+JUNIO!H28+JULIO!H28+AGOSTO!H28+SEPTIEMBRE!H28+OCTUBRE!H28+NOVIEMBRE!H28+'DICIEMBRE '!H28</f>
        <v>1470</v>
      </c>
      <c r="I28" s="523">
        <f>+ENERO!I28+FEBRERO!I28+MARZO!I28+ABRIL!I28+MAYO!I28+JUNIO!I28+JULIO!I28+AGOSTO!I28+SEPTIEMBRE!I28+OCTUBRE!I28+NOVIEMBRE!I28+'DICIEMBRE '!I28</f>
        <v>217</v>
      </c>
      <c r="J28" s="241" t="s">
        <v>34</v>
      </c>
      <c r="K28" s="181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200"/>
      <c r="Y28" s="200"/>
      <c r="Z28" s="200"/>
      <c r="AA28" s="200"/>
      <c r="AB28" s="164"/>
      <c r="AC28" s="164"/>
      <c r="AD28" s="164"/>
      <c r="AE28" s="164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87" t="s">
        <v>34</v>
      </c>
      <c r="BB28" s="187" t="s">
        <v>34</v>
      </c>
      <c r="BC28" s="164"/>
      <c r="BD28" s="248">
        <v>0</v>
      </c>
      <c r="BE28" s="248">
        <v>0</v>
      </c>
      <c r="BF28" s="178"/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57"/>
    </row>
    <row r="29" spans="1:71" x14ac:dyDescent="0.25">
      <c r="A29" s="235" t="s">
        <v>48</v>
      </c>
      <c r="B29" s="190"/>
      <c r="C29" s="233"/>
      <c r="D29" s="233"/>
      <c r="E29" s="233"/>
      <c r="F29" s="233"/>
      <c r="G29" s="233"/>
      <c r="H29" s="233"/>
      <c r="I29" s="233"/>
      <c r="J29" s="233"/>
      <c r="K29" s="191"/>
      <c r="L29" s="167"/>
      <c r="M29" s="198"/>
      <c r="N29" s="198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87" t="s">
        <v>34</v>
      </c>
      <c r="BB29" s="164"/>
      <c r="BC29" s="164"/>
      <c r="BD29" s="248">
        <v>0</v>
      </c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57"/>
    </row>
    <row r="30" spans="1:71" x14ac:dyDescent="0.25">
      <c r="A30" s="600" t="s">
        <v>38</v>
      </c>
      <c r="B30" s="602" t="s">
        <v>8</v>
      </c>
      <c r="C30" s="164"/>
      <c r="D30" s="163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200"/>
      <c r="Y30" s="200"/>
      <c r="Z30" s="200"/>
      <c r="AA30" s="200"/>
      <c r="AB30" s="164"/>
      <c r="AC30" s="164"/>
      <c r="AD30" s="164"/>
      <c r="AE30" s="164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64"/>
      <c r="BB30" s="164"/>
      <c r="BC30" s="164"/>
      <c r="BD30" s="164"/>
      <c r="BE30" s="178"/>
      <c r="BF30" s="178"/>
      <c r="BG30" s="178"/>
      <c r="BH30" s="178"/>
      <c r="BI30" s="178"/>
      <c r="BJ30" s="178"/>
      <c r="BK30" s="178"/>
      <c r="BL30" s="200"/>
      <c r="BM30" s="200"/>
      <c r="BN30" s="200"/>
      <c r="BO30" s="200"/>
      <c r="BP30" s="200"/>
      <c r="BQ30" s="200"/>
      <c r="BR30" s="200"/>
      <c r="BS30" s="157"/>
    </row>
    <row r="31" spans="1:71" ht="15" customHeight="1" x14ac:dyDescent="0.25">
      <c r="A31" s="601"/>
      <c r="B31" s="603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200"/>
      <c r="Y31" s="200"/>
      <c r="Z31" s="200"/>
      <c r="AA31" s="200"/>
      <c r="AB31" s="164"/>
      <c r="AC31" s="164"/>
      <c r="AD31" s="164"/>
      <c r="AE31" s="164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64"/>
      <c r="BB31" s="164"/>
      <c r="BC31" s="164"/>
      <c r="BD31" s="164"/>
      <c r="BE31" s="178"/>
      <c r="BF31" s="178"/>
      <c r="BG31" s="178"/>
      <c r="BH31" s="178"/>
      <c r="BI31" s="178"/>
      <c r="BJ31" s="178"/>
      <c r="BK31" s="178"/>
      <c r="BL31" s="200"/>
      <c r="BM31" s="200"/>
      <c r="BN31" s="200"/>
      <c r="BO31" s="200"/>
      <c r="BP31" s="200"/>
      <c r="BQ31" s="200"/>
      <c r="BR31" s="200"/>
      <c r="BS31" s="157"/>
    </row>
    <row r="32" spans="1:71" ht="15" customHeight="1" x14ac:dyDescent="0.25">
      <c r="A32" s="236" t="s">
        <v>47</v>
      </c>
      <c r="B32" s="523">
        <f>+ENERO!B32+FEBRERO!B32+MARZO!B32+ABRIL!B32+MAYO!B32+JUNIO!B32+JULIO!B32+AGOSTO!B32+SEPTIEMBRE!B32+OCTUBRE!B32+NOVIEMBRE!B32+'DICIEMBRE '!B32</f>
        <v>26</v>
      </c>
      <c r="C32" s="246" t="s">
        <v>34</v>
      </c>
      <c r="D32" s="244"/>
      <c r="E32" s="247"/>
      <c r="F32" s="247"/>
      <c r="G32" s="245"/>
      <c r="H32" s="245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200"/>
      <c r="Y32" s="200"/>
      <c r="Z32" s="200"/>
      <c r="AA32" s="200"/>
      <c r="AB32" s="164"/>
      <c r="AC32" s="164"/>
      <c r="AD32" s="164"/>
      <c r="AE32" s="164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87" t="s">
        <v>34</v>
      </c>
      <c r="BB32" s="200"/>
      <c r="BC32" s="164"/>
      <c r="BD32" s="248">
        <v>0</v>
      </c>
      <c r="BE32" s="178"/>
      <c r="BF32" s="178"/>
      <c r="BG32" s="178"/>
      <c r="BH32" s="178"/>
      <c r="BI32" s="178"/>
      <c r="BJ32" s="178"/>
      <c r="BK32" s="178"/>
      <c r="BL32" s="200"/>
      <c r="BM32" s="200"/>
      <c r="BN32" s="200"/>
      <c r="BO32" s="200"/>
      <c r="BP32" s="200"/>
      <c r="BQ32" s="200"/>
      <c r="BR32" s="200"/>
      <c r="BS32" s="157"/>
    </row>
    <row r="33" spans="1:71" ht="15" customHeight="1" x14ac:dyDescent="0.25">
      <c r="A33" s="232" t="s">
        <v>49</v>
      </c>
      <c r="B33" s="523">
        <f>+ENERO!B33+FEBRERO!B33+MARZO!B33+ABRIL!B33+MAYO!B33+JUNIO!B33+JULIO!B33+AGOSTO!B33+SEPTIEMBRE!B33+OCTUBRE!B33+NOVIEMBRE!B33+'DICIEMBRE '!B33</f>
        <v>4</v>
      </c>
      <c r="C33" s="185"/>
      <c r="D33" s="185"/>
      <c r="E33" s="185"/>
      <c r="F33" s="221"/>
      <c r="G33" s="185"/>
      <c r="H33" s="185"/>
      <c r="I33" s="185"/>
      <c r="J33" s="164"/>
      <c r="K33" s="181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200"/>
      <c r="Y33" s="200"/>
      <c r="Z33" s="200"/>
      <c r="AA33" s="200"/>
      <c r="AB33" s="164"/>
      <c r="AC33" s="164"/>
      <c r="AD33" s="164"/>
      <c r="AE33" s="164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64"/>
      <c r="BB33" s="164"/>
      <c r="BC33" s="164"/>
      <c r="BD33" s="164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8"/>
      <c r="BQ33" s="178"/>
      <c r="BR33" s="178"/>
      <c r="BS33" s="157"/>
    </row>
    <row r="34" spans="1:71" x14ac:dyDescent="0.25">
      <c r="A34" s="204" t="s">
        <v>50</v>
      </c>
      <c r="B34" s="222"/>
      <c r="C34" s="223"/>
      <c r="D34" s="223"/>
      <c r="E34" s="223"/>
      <c r="F34" s="224"/>
      <c r="G34" s="223"/>
      <c r="H34" s="223"/>
      <c r="I34" s="223"/>
      <c r="J34" s="223"/>
      <c r="K34" s="204"/>
      <c r="L34" s="167"/>
      <c r="M34" s="198"/>
      <c r="N34" s="198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57"/>
    </row>
    <row r="35" spans="1:71" ht="21" x14ac:dyDescent="0.25">
      <c r="A35" s="179" t="s">
        <v>38</v>
      </c>
      <c r="B35" s="168" t="s">
        <v>51</v>
      </c>
      <c r="C35" s="188" t="s">
        <v>52</v>
      </c>
      <c r="D35" s="225"/>
      <c r="E35" s="225"/>
      <c r="F35" s="226"/>
      <c r="G35" s="225"/>
      <c r="H35" s="225"/>
      <c r="I35" s="225"/>
      <c r="J35" s="225"/>
      <c r="K35" s="181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200"/>
      <c r="Y35" s="200"/>
      <c r="Z35" s="200"/>
      <c r="AA35" s="200"/>
      <c r="AB35" s="164"/>
      <c r="AC35" s="164"/>
      <c r="AD35" s="164"/>
      <c r="AE35" s="164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64"/>
      <c r="BB35" s="164"/>
      <c r="BC35" s="164"/>
      <c r="BD35" s="164"/>
      <c r="BE35" s="178"/>
      <c r="BF35" s="178"/>
      <c r="BG35" s="178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  <c r="BR35" s="178"/>
      <c r="BS35" s="157"/>
    </row>
    <row r="36" spans="1:71" x14ac:dyDescent="0.25">
      <c r="A36" s="220" t="s">
        <v>47</v>
      </c>
      <c r="B36" s="523">
        <f>+ENERO!B36+FEBRERO!B36+MARZO!B36+ABRIL!B36+MAYO!B36+JUNIO!B36+JULIO!B36+AGOSTO!B36+SEPTIEMBRE!B36+OCTUBRE!B36+NOVIEMBRE!B36+'DICIEMBRE '!B36</f>
        <v>25</v>
      </c>
      <c r="C36" s="523">
        <f>+ENERO!C36+FEBRERO!C36+MARZO!C36+ABRIL!C36+MAYO!C36+JUNIO!C36+JULIO!C36+AGOSTO!C36+SEPTIEMBRE!C36+OCTUBRE!C36+NOVIEMBRE!C36+'DICIEMBRE '!C36</f>
        <v>16</v>
      </c>
      <c r="D36" s="225"/>
      <c r="E36" s="225"/>
      <c r="F36" s="226"/>
      <c r="G36" s="225"/>
      <c r="H36" s="225"/>
      <c r="I36" s="225"/>
      <c r="J36" s="225"/>
      <c r="K36" s="181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200"/>
      <c r="Y36" s="200"/>
      <c r="Z36" s="200"/>
      <c r="AA36" s="200"/>
      <c r="AB36" s="164"/>
      <c r="AC36" s="164"/>
      <c r="AD36" s="164"/>
      <c r="AE36" s="164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  <c r="AY36" s="178"/>
      <c r="AZ36" s="178"/>
      <c r="BA36" s="164"/>
      <c r="BB36" s="164"/>
      <c r="BC36" s="164"/>
      <c r="BD36" s="164"/>
      <c r="BE36" s="178"/>
      <c r="BF36" s="178"/>
      <c r="BG36" s="178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57"/>
    </row>
    <row r="37" spans="1:71" ht="15" customHeight="1" x14ac:dyDescent="0.25">
      <c r="A37" s="204" t="s">
        <v>53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98" t="s">
        <v>34</v>
      </c>
      <c r="N37" s="198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57"/>
    </row>
    <row r="38" spans="1:71" ht="15" customHeight="1" x14ac:dyDescent="0.25">
      <c r="A38" s="607" t="s">
        <v>54</v>
      </c>
      <c r="B38" s="600" t="s">
        <v>55</v>
      </c>
      <c r="C38" s="609" t="s">
        <v>56</v>
      </c>
      <c r="D38" s="610"/>
      <c r="E38" s="611"/>
      <c r="F38" s="612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200"/>
      <c r="Y38" s="200"/>
      <c r="Z38" s="200"/>
      <c r="AA38" s="200"/>
      <c r="AB38" s="164"/>
      <c r="AC38" s="164"/>
      <c r="AD38" s="164"/>
      <c r="AE38" s="164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64"/>
      <c r="BB38" s="164"/>
      <c r="BC38" s="164"/>
      <c r="BD38" s="164"/>
      <c r="BE38" s="178"/>
      <c r="BF38" s="178"/>
      <c r="BG38" s="178"/>
      <c r="BH38" s="178"/>
      <c r="BI38" s="178"/>
      <c r="BJ38" s="178"/>
      <c r="BK38" s="178"/>
      <c r="BL38" s="178"/>
      <c r="BM38" s="178"/>
      <c r="BN38" s="178"/>
      <c r="BO38" s="178"/>
      <c r="BP38" s="178"/>
      <c r="BQ38" s="178"/>
      <c r="BR38" s="178"/>
      <c r="BS38" s="157"/>
    </row>
    <row r="39" spans="1:71" ht="15" customHeight="1" x14ac:dyDescent="0.25">
      <c r="A39" s="608"/>
      <c r="B39" s="601"/>
      <c r="C39" s="186" t="s">
        <v>57</v>
      </c>
      <c r="D39" s="170" t="s">
        <v>58</v>
      </c>
      <c r="E39" s="171" t="s">
        <v>59</v>
      </c>
      <c r="F39" s="612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200"/>
      <c r="Y39" s="200"/>
      <c r="Z39" s="200"/>
      <c r="AA39" s="200"/>
      <c r="AB39" s="164"/>
      <c r="AC39" s="164"/>
      <c r="AD39" s="164"/>
      <c r="AE39" s="164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64"/>
      <c r="BB39" s="164"/>
      <c r="BC39" s="164"/>
      <c r="BD39" s="164"/>
      <c r="BE39" s="178"/>
      <c r="BF39" s="178"/>
      <c r="BG39" s="178"/>
      <c r="BH39" s="178"/>
      <c r="BI39" s="178"/>
      <c r="BJ39" s="178"/>
      <c r="BK39" s="178"/>
      <c r="BL39" s="178"/>
      <c r="BM39" s="178"/>
      <c r="BN39" s="178"/>
      <c r="BO39" s="178"/>
      <c r="BP39" s="178"/>
      <c r="BQ39" s="178"/>
      <c r="BR39" s="178"/>
      <c r="BS39" s="157"/>
    </row>
    <row r="40" spans="1:71" x14ac:dyDescent="0.25">
      <c r="A40" s="227" t="s">
        <v>60</v>
      </c>
      <c r="B40" s="523">
        <f>+ENERO!B40+FEBRERO!B40+MARZO!B40+ABRIL!B40+MAYO!B40+JUNIO!B40+JULIO!B40+AGOSTO!B40+SEPTIEMBRE!B40+OCTUBRE!B40+NOVIEMBRE!B40+'DICIEMBRE '!B40</f>
        <v>258</v>
      </c>
      <c r="C40" s="523">
        <f>+ENERO!C40+FEBRERO!C40+MARZO!C40+ABRIL!C40+MAYO!C40+JUNIO!C40+JULIO!C40+AGOSTO!C40+SEPTIEMBRE!C40+OCTUBRE!C40+NOVIEMBRE!C40+'DICIEMBRE '!C40</f>
        <v>0</v>
      </c>
      <c r="D40" s="523">
        <f>+ENERO!D40+FEBRERO!D40+MARZO!D40+ABRIL!D40+MAYO!D40+JUNIO!D40+JULIO!D40+AGOSTO!D40+SEPTIEMBRE!D40+OCTUBRE!D40+NOVIEMBRE!D40+'DICIEMBRE '!D40</f>
        <v>136</v>
      </c>
      <c r="E40" s="523">
        <f>+ENERO!E40+FEBRERO!E40+MARZO!E40+ABRIL!E40+MAYO!E40+JUNIO!E40+JULIO!E40+AGOSTO!E40+SEPTIEMBRE!E40+OCTUBRE!E40+NOVIEMBRE!E40+'DICIEMBRE '!E40</f>
        <v>122</v>
      </c>
      <c r="F40" s="241" t="s">
        <v>34</v>
      </c>
      <c r="G40" s="228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200"/>
      <c r="Y40" s="200"/>
      <c r="Z40" s="200"/>
      <c r="AA40" s="200"/>
      <c r="AB40" s="164"/>
      <c r="AC40" s="164"/>
      <c r="AD40" s="164"/>
      <c r="AE40" s="164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87" t="s">
        <v>34</v>
      </c>
      <c r="BB40" s="164"/>
      <c r="BC40" s="164"/>
      <c r="BD40" s="248">
        <v>0</v>
      </c>
      <c r="BE40" s="178"/>
      <c r="BF40" s="178"/>
      <c r="BG40" s="178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57"/>
    </row>
    <row r="41" spans="1:71" x14ac:dyDescent="0.25">
      <c r="A41" s="229" t="s">
        <v>61</v>
      </c>
      <c r="B41" s="523">
        <f>+ENERO!B41+FEBRERO!B41+MARZO!B41+ABRIL!B41+MAYO!B41+JUNIO!B41+JULIO!B41+AGOSTO!B41+SEPTIEMBRE!B41+OCTUBRE!B41+NOVIEMBRE!B41+'DICIEMBRE '!B41</f>
        <v>0</v>
      </c>
      <c r="C41" s="523">
        <f>+ENERO!C41+FEBRERO!C41+MARZO!C41+ABRIL!C41+MAYO!C41+JUNIO!C41+JULIO!C41+AGOSTO!C41+SEPTIEMBRE!C41+OCTUBRE!C41+NOVIEMBRE!C41+'DICIEMBRE '!C41</f>
        <v>0</v>
      </c>
      <c r="D41" s="523">
        <f>+ENERO!D41+FEBRERO!D41+MARZO!D41+ABRIL!D41+MAYO!D41+JUNIO!D41+JULIO!D41+AGOSTO!D41+SEPTIEMBRE!D41+OCTUBRE!D41+NOVIEMBRE!D41+'DICIEMBRE '!D41</f>
        <v>0</v>
      </c>
      <c r="E41" s="523">
        <f>+ENERO!E41+FEBRERO!E41+MARZO!E41+ABRIL!E41+MAYO!E41+JUNIO!E41+JULIO!E41+AGOSTO!E41+SEPTIEMBRE!E41+OCTUBRE!E41+NOVIEMBRE!E41+'DICIEMBRE '!E41</f>
        <v>0</v>
      </c>
      <c r="F41" s="241" t="s">
        <v>34</v>
      </c>
      <c r="G41" s="228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200"/>
      <c r="Y41" s="200"/>
      <c r="Z41" s="200"/>
      <c r="AA41" s="200"/>
      <c r="AB41" s="164"/>
      <c r="AC41" s="164"/>
      <c r="AD41" s="164"/>
      <c r="AE41" s="164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87" t="s">
        <v>34</v>
      </c>
      <c r="BB41" s="164"/>
      <c r="BC41" s="164"/>
      <c r="BD41" s="248">
        <v>0</v>
      </c>
      <c r="BE41" s="178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8"/>
      <c r="BQ41" s="178"/>
      <c r="BR41" s="178"/>
      <c r="BS41" s="157"/>
    </row>
    <row r="42" spans="1:71" x14ac:dyDescent="0.25">
      <c r="A42" s="230" t="s">
        <v>62</v>
      </c>
      <c r="B42" s="161"/>
      <c r="C42" s="161"/>
      <c r="D42" s="231"/>
      <c r="E42" s="161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4"/>
      <c r="BQ42" s="164"/>
      <c r="BR42" s="164"/>
      <c r="BS42" s="157"/>
    </row>
    <row r="43" spans="1:71" ht="21" x14ac:dyDescent="0.25">
      <c r="A43" s="196" t="s">
        <v>63</v>
      </c>
      <c r="B43" s="177" t="s">
        <v>64</v>
      </c>
      <c r="C43" s="177" t="s">
        <v>65</v>
      </c>
      <c r="D43" s="161"/>
      <c r="E43" s="161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200"/>
      <c r="Y43" s="200"/>
      <c r="Z43" s="200"/>
      <c r="AA43" s="200"/>
      <c r="AB43" s="164"/>
      <c r="AC43" s="164"/>
      <c r="AD43" s="164"/>
      <c r="AE43" s="164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64"/>
      <c r="BB43" s="164"/>
      <c r="BC43" s="164"/>
      <c r="BD43" s="164"/>
      <c r="BE43" s="178"/>
      <c r="BF43" s="178"/>
      <c r="BG43" s="178"/>
      <c r="BH43" s="178"/>
      <c r="BI43" s="178"/>
      <c r="BJ43" s="178"/>
      <c r="BK43" s="178"/>
      <c r="BL43" s="178"/>
      <c r="BM43" s="178"/>
      <c r="BN43" s="178"/>
      <c r="BO43" s="178"/>
      <c r="BP43" s="178"/>
      <c r="BQ43" s="178"/>
      <c r="BR43" s="178"/>
      <c r="BS43" s="157"/>
    </row>
    <row r="44" spans="1:71" ht="15" customHeight="1" x14ac:dyDescent="0.25">
      <c r="A44" s="195" t="s">
        <v>66</v>
      </c>
      <c r="B44" s="523">
        <f>+ENERO!B44+FEBRERO!B44+MARZO!B44+ABRIL!B44+MAYO!B44+JUNIO!B44+JULIO!B44+AGOSTO!B44+SEPTIEMBRE!B44+OCTUBRE!B44+NOVIEMBRE!B44+'DICIEMBRE '!B44</f>
        <v>1231</v>
      </c>
      <c r="C44" s="523">
        <f>+ENERO!C44+FEBRERO!C44+MARZO!C44+ABRIL!C44+MAYO!C44+JUNIO!C44+JULIO!C44+AGOSTO!C44+SEPTIEMBRE!C44+OCTUBRE!C44+NOVIEMBRE!C44+'DICIEMBRE '!C44</f>
        <v>454</v>
      </c>
      <c r="D44" s="161"/>
      <c r="E44" s="161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200"/>
      <c r="Y44" s="200"/>
      <c r="Z44" s="200"/>
      <c r="AA44" s="200"/>
      <c r="AB44" s="164"/>
      <c r="AC44" s="164"/>
      <c r="AD44" s="164"/>
      <c r="AE44" s="164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64"/>
      <c r="BB44" s="164"/>
      <c r="BC44" s="164"/>
      <c r="BD44" s="164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8"/>
      <c r="BP44" s="178"/>
      <c r="BQ44" s="178"/>
      <c r="BR44" s="178"/>
      <c r="BS44" s="157"/>
    </row>
    <row r="45" spans="1:71" x14ac:dyDescent="0.25">
      <c r="A45" s="182" t="s">
        <v>67</v>
      </c>
      <c r="B45" s="523">
        <f>+ENERO!B45+FEBRERO!B45+MARZO!B45+ABRIL!B45+MAYO!B45+JUNIO!B45+JULIO!B45+AGOSTO!B45+SEPTIEMBRE!B45+OCTUBRE!B45+NOVIEMBRE!B45+'DICIEMBRE '!B45</f>
        <v>1078</v>
      </c>
      <c r="C45" s="523">
        <f>+ENERO!C45+FEBRERO!C45+MARZO!C45+ABRIL!C45+MAYO!C45+JUNIO!C45+JULIO!C45+AGOSTO!C45+SEPTIEMBRE!C45+OCTUBRE!C45+NOVIEMBRE!C45+'DICIEMBRE '!C45</f>
        <v>319</v>
      </c>
      <c r="D45" s="161"/>
      <c r="E45" s="161"/>
      <c r="F45" s="166"/>
      <c r="G45" s="166"/>
      <c r="H45" s="166"/>
      <c r="I45" s="166"/>
      <c r="J45" s="166"/>
      <c r="K45" s="166"/>
      <c r="L45" s="166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200"/>
      <c r="Y45" s="200"/>
      <c r="Z45" s="200"/>
      <c r="AA45" s="200"/>
      <c r="AB45" s="164"/>
      <c r="AC45" s="164"/>
      <c r="AD45" s="164"/>
      <c r="AE45" s="164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164"/>
      <c r="BB45" s="164"/>
      <c r="BC45" s="164"/>
      <c r="BD45" s="164"/>
      <c r="BE45" s="200"/>
      <c r="BF45" s="200"/>
      <c r="BG45" s="200"/>
      <c r="BH45" s="200"/>
      <c r="BI45" s="200"/>
      <c r="BJ45" s="200"/>
      <c r="BK45" s="200"/>
      <c r="BL45" s="200"/>
      <c r="BM45" s="200"/>
      <c r="BN45" s="200"/>
      <c r="BO45" s="200"/>
      <c r="BP45" s="200"/>
      <c r="BQ45" s="200"/>
      <c r="BR45" s="200"/>
      <c r="BS45" s="157"/>
    </row>
    <row r="46" spans="1:71" x14ac:dyDescent="0.25">
      <c r="A46" s="157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</row>
    <row r="47" spans="1:71" x14ac:dyDescent="0.25">
      <c r="A47" s="157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7"/>
      <c r="BQ47" s="157"/>
      <c r="BR47" s="157"/>
      <c r="BS47" s="157"/>
    </row>
    <row r="48" spans="1:71" x14ac:dyDescent="0.25">
      <c r="A48" s="157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</row>
    <row r="49" spans="1:71" x14ac:dyDescent="0.2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7"/>
      <c r="BQ49" s="157"/>
      <c r="BR49" s="157"/>
      <c r="BS49" s="157"/>
    </row>
    <row r="50" spans="1:71" x14ac:dyDescent="0.25">
      <c r="A50" s="157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7"/>
      <c r="BR50" s="157"/>
      <c r="BS50" s="157"/>
    </row>
    <row r="51" spans="1:71" x14ac:dyDescent="0.25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</row>
    <row r="52" spans="1:71" x14ac:dyDescent="0.25">
      <c r="A52" s="157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7"/>
      <c r="BG52" s="157"/>
      <c r="BH52" s="157"/>
      <c r="BI52" s="157"/>
      <c r="BJ52" s="157"/>
      <c r="BK52" s="157"/>
      <c r="BL52" s="157"/>
      <c r="BM52" s="157"/>
      <c r="BN52" s="157"/>
      <c r="BO52" s="157"/>
      <c r="BP52" s="157"/>
      <c r="BQ52" s="157"/>
      <c r="BR52" s="157"/>
      <c r="BS52" s="157"/>
    </row>
    <row r="53" spans="1:71" x14ac:dyDescent="0.25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</row>
    <row r="54" spans="1:71" x14ac:dyDescent="0.25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</row>
    <row r="55" spans="1:71" x14ac:dyDescent="0.25">
      <c r="A55" s="157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  <c r="BQ55" s="157"/>
      <c r="BR55" s="157"/>
      <c r="BS55" s="157"/>
    </row>
    <row r="56" spans="1:71" x14ac:dyDescent="0.25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</row>
    <row r="57" spans="1:71" x14ac:dyDescent="0.25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  <c r="BE57" s="157"/>
      <c r="BF57" s="157"/>
      <c r="BG57" s="157"/>
      <c r="BH57" s="157"/>
      <c r="BI57" s="157"/>
      <c r="BJ57" s="157"/>
      <c r="BK57" s="157"/>
      <c r="BL57" s="157"/>
      <c r="BM57" s="157"/>
      <c r="BN57" s="157"/>
      <c r="BO57" s="157"/>
      <c r="BP57" s="157"/>
      <c r="BQ57" s="157"/>
      <c r="BR57" s="157"/>
      <c r="BS57" s="157"/>
    </row>
    <row r="58" spans="1:71" x14ac:dyDescent="0.25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7"/>
      <c r="BR58" s="157"/>
      <c r="BS58" s="157"/>
    </row>
    <row r="59" spans="1:71" x14ac:dyDescent="0.25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7"/>
      <c r="BR59" s="157"/>
      <c r="BS59" s="157"/>
    </row>
    <row r="60" spans="1:71" x14ac:dyDescent="0.25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57"/>
      <c r="BN60" s="157"/>
      <c r="BO60" s="157"/>
      <c r="BP60" s="157"/>
      <c r="BQ60" s="157"/>
      <c r="BR60" s="157"/>
      <c r="BS60" s="157"/>
    </row>
    <row r="61" spans="1:71" x14ac:dyDescent="0.25">
      <c r="A61" s="15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  <c r="BH61" s="157"/>
      <c r="BI61" s="157"/>
      <c r="BJ61" s="157"/>
      <c r="BK61" s="157"/>
      <c r="BL61" s="157"/>
      <c r="BM61" s="157"/>
      <c r="BN61" s="157"/>
      <c r="BO61" s="157"/>
      <c r="BP61" s="157"/>
      <c r="BQ61" s="157"/>
      <c r="BR61" s="157"/>
      <c r="BS61" s="157"/>
    </row>
    <row r="62" spans="1:71" x14ac:dyDescent="0.25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57"/>
      <c r="AT62" s="157"/>
      <c r="AU62" s="157"/>
      <c r="AV62" s="157"/>
      <c r="AW62" s="157"/>
      <c r="AX62" s="157"/>
      <c r="AY62" s="157"/>
      <c r="AZ62" s="157"/>
      <c r="BA62" s="157"/>
      <c r="BB62" s="157"/>
      <c r="BC62" s="157"/>
      <c r="BD62" s="157"/>
      <c r="BE62" s="157"/>
      <c r="BF62" s="157"/>
      <c r="BG62" s="157"/>
      <c r="BH62" s="157"/>
      <c r="BI62" s="157"/>
      <c r="BJ62" s="157"/>
      <c r="BK62" s="157"/>
      <c r="BL62" s="157"/>
      <c r="BM62" s="157"/>
      <c r="BN62" s="157"/>
      <c r="BO62" s="157"/>
      <c r="BP62" s="157"/>
      <c r="BQ62" s="157"/>
      <c r="BR62" s="157"/>
      <c r="BS62" s="157"/>
    </row>
    <row r="63" spans="1:71" x14ac:dyDescent="0.25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7"/>
      <c r="BN63" s="157"/>
      <c r="BO63" s="157"/>
      <c r="BP63" s="157"/>
      <c r="BQ63" s="157"/>
      <c r="BR63" s="157"/>
      <c r="BS63" s="157"/>
    </row>
    <row r="64" spans="1:71" x14ac:dyDescent="0.25">
      <c r="A64" s="157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  <c r="BH64" s="157"/>
      <c r="BI64" s="157"/>
      <c r="BJ64" s="157"/>
      <c r="BK64" s="157"/>
      <c r="BL64" s="157"/>
      <c r="BM64" s="157"/>
      <c r="BN64" s="157"/>
      <c r="BO64" s="157"/>
      <c r="BP64" s="157"/>
      <c r="BQ64" s="157"/>
      <c r="BR64" s="157"/>
      <c r="BS64" s="157"/>
    </row>
    <row r="65" spans="1:71" x14ac:dyDescent="0.2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7"/>
      <c r="BR65" s="157"/>
      <c r="BS65" s="157"/>
    </row>
    <row r="66" spans="1:7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7"/>
      <c r="BC66" s="157"/>
      <c r="BD66" s="157"/>
      <c r="BE66" s="157"/>
      <c r="BF66" s="157"/>
      <c r="BG66" s="157"/>
      <c r="BH66" s="157"/>
      <c r="BI66" s="157"/>
      <c r="BJ66" s="157"/>
      <c r="BK66" s="157"/>
      <c r="BL66" s="157"/>
      <c r="BM66" s="157"/>
      <c r="BN66" s="157"/>
      <c r="BO66" s="157"/>
      <c r="BP66" s="157"/>
      <c r="BQ66" s="157"/>
      <c r="BR66" s="157"/>
      <c r="BS66" s="157"/>
    </row>
    <row r="67" spans="1:7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57"/>
      <c r="AY67" s="157"/>
      <c r="AZ67" s="157"/>
      <c r="BA67" s="157"/>
      <c r="BB67" s="157"/>
      <c r="BC67" s="157"/>
      <c r="BD67" s="157"/>
      <c r="BE67" s="157"/>
      <c r="BF67" s="157"/>
      <c r="BG67" s="157"/>
      <c r="BH67" s="157"/>
      <c r="BI67" s="157"/>
      <c r="BJ67" s="157"/>
      <c r="BK67" s="157"/>
      <c r="BL67" s="157"/>
      <c r="BM67" s="157"/>
      <c r="BN67" s="157"/>
      <c r="BO67" s="157"/>
      <c r="BP67" s="157"/>
      <c r="BQ67" s="157"/>
      <c r="BR67" s="157"/>
      <c r="BS67" s="157"/>
    </row>
    <row r="68" spans="1:7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57"/>
      <c r="AY68" s="157"/>
      <c r="AZ68" s="157"/>
      <c r="BA68" s="157"/>
      <c r="BB68" s="157"/>
      <c r="BC68" s="157"/>
      <c r="BD68" s="157"/>
      <c r="BE68" s="157"/>
      <c r="BF68" s="157"/>
      <c r="BG68" s="157"/>
      <c r="BH68" s="157"/>
      <c r="BI68" s="157"/>
      <c r="BJ68" s="157"/>
      <c r="BK68" s="157"/>
      <c r="BL68" s="157"/>
      <c r="BM68" s="157"/>
      <c r="BN68" s="157"/>
      <c r="BO68" s="157"/>
      <c r="BP68" s="157"/>
      <c r="BQ68" s="157"/>
      <c r="BR68" s="157"/>
      <c r="BS68" s="157"/>
    </row>
    <row r="69" spans="1:71" x14ac:dyDescent="0.25">
      <c r="A69" s="157"/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7"/>
      <c r="BN69" s="157"/>
      <c r="BO69" s="157"/>
      <c r="BP69" s="157"/>
      <c r="BQ69" s="157"/>
      <c r="BR69" s="157"/>
      <c r="BS69" s="157"/>
    </row>
    <row r="70" spans="1:71" x14ac:dyDescent="0.25">
      <c r="A70" s="157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7"/>
      <c r="BR70" s="157"/>
      <c r="BS70" s="157"/>
    </row>
    <row r="71" spans="1:71" x14ac:dyDescent="0.25">
      <c r="A71" s="157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  <c r="BQ71" s="157"/>
      <c r="BR71" s="157"/>
      <c r="BS71" s="157"/>
    </row>
    <row r="72" spans="1:71" x14ac:dyDescent="0.25">
      <c r="A72" s="157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  <c r="BH72" s="157"/>
      <c r="BI72" s="157"/>
      <c r="BJ72" s="157"/>
      <c r="BK72" s="157"/>
      <c r="BL72" s="157"/>
      <c r="BM72" s="157"/>
      <c r="BN72" s="157"/>
      <c r="BO72" s="157"/>
      <c r="BP72" s="157"/>
      <c r="BQ72" s="157"/>
      <c r="BR72" s="157"/>
      <c r="BS72" s="157"/>
    </row>
    <row r="73" spans="1:71" x14ac:dyDescent="0.25">
      <c r="A73" s="157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  <c r="BE73" s="157"/>
      <c r="BF73" s="157"/>
      <c r="BG73" s="157"/>
      <c r="BH73" s="157"/>
      <c r="BI73" s="157"/>
      <c r="BJ73" s="157"/>
      <c r="BK73" s="157"/>
      <c r="BL73" s="157"/>
      <c r="BM73" s="157"/>
      <c r="BN73" s="157"/>
      <c r="BO73" s="157"/>
      <c r="BP73" s="157"/>
      <c r="BQ73" s="157"/>
      <c r="BR73" s="157"/>
      <c r="BS73" s="157"/>
    </row>
    <row r="74" spans="1:71" x14ac:dyDescent="0.25">
      <c r="A74" s="157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  <c r="BH74" s="157"/>
      <c r="BI74" s="157"/>
      <c r="BJ74" s="157"/>
      <c r="BK74" s="157"/>
      <c r="BL74" s="157"/>
      <c r="BM74" s="157"/>
      <c r="BN74" s="157"/>
      <c r="BO74" s="157"/>
      <c r="BP74" s="157"/>
      <c r="BQ74" s="157"/>
      <c r="BR74" s="157"/>
      <c r="BS74" s="157"/>
    </row>
    <row r="75" spans="1:71" x14ac:dyDescent="0.25">
      <c r="A75" s="157"/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  <c r="BH75" s="157"/>
      <c r="BI75" s="157"/>
      <c r="BJ75" s="157"/>
      <c r="BK75" s="157"/>
      <c r="BL75" s="157"/>
      <c r="BM75" s="157"/>
      <c r="BN75" s="157"/>
      <c r="BO75" s="157"/>
      <c r="BP75" s="157"/>
      <c r="BQ75" s="157"/>
      <c r="BR75" s="157"/>
      <c r="BS75" s="157"/>
    </row>
    <row r="76" spans="1:71" x14ac:dyDescent="0.25">
      <c r="A76" s="157"/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57"/>
      <c r="BA76" s="157"/>
      <c r="BB76" s="157"/>
      <c r="BC76" s="157"/>
      <c r="BD76" s="157"/>
      <c r="BE76" s="157"/>
      <c r="BF76" s="157"/>
      <c r="BG76" s="157"/>
      <c r="BH76" s="157"/>
      <c r="BI76" s="157"/>
      <c r="BJ76" s="157"/>
      <c r="BK76" s="157"/>
      <c r="BL76" s="157"/>
      <c r="BM76" s="157"/>
      <c r="BN76" s="157"/>
      <c r="BO76" s="157"/>
      <c r="BP76" s="157"/>
      <c r="BQ76" s="157"/>
      <c r="BR76" s="157"/>
      <c r="BS76" s="157"/>
    </row>
    <row r="77" spans="1:71" x14ac:dyDescent="0.25">
      <c r="A77" s="157"/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7"/>
      <c r="BC77" s="157"/>
      <c r="BD77" s="157"/>
      <c r="BE77" s="157"/>
      <c r="BF77" s="157"/>
      <c r="BG77" s="157"/>
      <c r="BH77" s="157"/>
      <c r="BI77" s="157"/>
      <c r="BJ77" s="157"/>
      <c r="BK77" s="157"/>
      <c r="BL77" s="157"/>
      <c r="BM77" s="157"/>
      <c r="BN77" s="157"/>
      <c r="BO77" s="157"/>
      <c r="BP77" s="157"/>
      <c r="BQ77" s="157"/>
      <c r="BR77" s="157"/>
      <c r="BS77" s="157"/>
    </row>
    <row r="78" spans="1:71" x14ac:dyDescent="0.25">
      <c r="A78" s="157"/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  <c r="BH78" s="157"/>
      <c r="BI78" s="157"/>
      <c r="BJ78" s="157"/>
      <c r="BK78" s="157"/>
      <c r="BL78" s="157"/>
      <c r="BM78" s="157"/>
      <c r="BN78" s="157"/>
      <c r="BO78" s="157"/>
      <c r="BP78" s="157"/>
      <c r="BQ78" s="157"/>
      <c r="BR78" s="157"/>
      <c r="BS78" s="157"/>
    </row>
    <row r="79" spans="1:71" x14ac:dyDescent="0.25">
      <c r="A79" s="157"/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</row>
    <row r="80" spans="1:71" x14ac:dyDescent="0.25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/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</row>
    <row r="81" spans="1:71" x14ac:dyDescent="0.25">
      <c r="A81" s="157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  <c r="AX81" s="157"/>
      <c r="AY81" s="157"/>
      <c r="AZ81" s="157"/>
      <c r="BA81" s="157"/>
      <c r="BB81" s="157"/>
      <c r="BC81" s="157"/>
      <c r="BD81" s="157"/>
      <c r="BE81" s="157"/>
      <c r="BF81" s="157"/>
      <c r="BG81" s="157"/>
      <c r="BH81" s="157"/>
      <c r="BI81" s="157"/>
      <c r="BJ81" s="157"/>
      <c r="BK81" s="157"/>
      <c r="BL81" s="157"/>
      <c r="BM81" s="157"/>
      <c r="BN81" s="157"/>
      <c r="BO81" s="157"/>
      <c r="BP81" s="157"/>
      <c r="BQ81" s="157"/>
      <c r="BR81" s="157"/>
      <c r="BS81" s="157"/>
    </row>
    <row r="82" spans="1:71" x14ac:dyDescent="0.25">
      <c r="A82" s="157"/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</row>
    <row r="83" spans="1:71" x14ac:dyDescent="0.25">
      <c r="A83" s="157"/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/>
      <c r="AQ83" s="157"/>
      <c r="AR83" s="157"/>
      <c r="AS83" s="157"/>
      <c r="AT83" s="157"/>
      <c r="AU83" s="157"/>
      <c r="AV83" s="157"/>
      <c r="AW83" s="157"/>
      <c r="AX83" s="157"/>
      <c r="AY83" s="157"/>
      <c r="AZ83" s="157"/>
      <c r="BA83" s="157"/>
      <c r="BB83" s="157"/>
      <c r="BC83" s="157"/>
      <c r="BD83" s="157"/>
      <c r="BE83" s="157"/>
      <c r="BF83" s="157"/>
      <c r="BG83" s="157"/>
      <c r="BH83" s="157"/>
      <c r="BI83" s="157"/>
      <c r="BJ83" s="157"/>
      <c r="BK83" s="157"/>
      <c r="BL83" s="157"/>
      <c r="BM83" s="157"/>
      <c r="BN83" s="157"/>
      <c r="BO83" s="157"/>
      <c r="BP83" s="157"/>
      <c r="BQ83" s="157"/>
      <c r="BR83" s="157"/>
      <c r="BS83" s="157"/>
    </row>
    <row r="84" spans="1:71" x14ac:dyDescent="0.25">
      <c r="A84" s="157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7"/>
      <c r="BC84" s="157"/>
      <c r="BD84" s="157"/>
      <c r="BE84" s="157"/>
      <c r="BF84" s="157"/>
      <c r="BG84" s="157"/>
      <c r="BH84" s="157"/>
      <c r="BI84" s="157"/>
      <c r="BJ84" s="157"/>
      <c r="BK84" s="157"/>
      <c r="BL84" s="157"/>
      <c r="BM84" s="157"/>
      <c r="BN84" s="157"/>
      <c r="BO84" s="157"/>
      <c r="BP84" s="157"/>
      <c r="BQ84" s="157"/>
      <c r="BR84" s="157"/>
      <c r="BS84" s="157"/>
    </row>
    <row r="85" spans="1:71" x14ac:dyDescent="0.25">
      <c r="A85" s="157"/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/>
      <c r="AQ85" s="157"/>
      <c r="AR85" s="157"/>
      <c r="AS85" s="157"/>
      <c r="AT85" s="157"/>
      <c r="AU85" s="157"/>
      <c r="AV85" s="157"/>
      <c r="AW85" s="157"/>
      <c r="AX85" s="157"/>
      <c r="AY85" s="157"/>
      <c r="AZ85" s="157"/>
      <c r="BA85" s="157"/>
      <c r="BB85" s="157"/>
      <c r="BC85" s="157"/>
      <c r="BD85" s="157"/>
      <c r="BE85" s="157"/>
      <c r="BF85" s="157"/>
      <c r="BG85" s="157"/>
      <c r="BH85" s="157"/>
      <c r="BI85" s="157"/>
      <c r="BJ85" s="157"/>
      <c r="BK85" s="157"/>
      <c r="BL85" s="157"/>
      <c r="BM85" s="157"/>
      <c r="BN85" s="157"/>
      <c r="BO85" s="157"/>
      <c r="BP85" s="157"/>
      <c r="BQ85" s="157"/>
      <c r="BR85" s="157"/>
      <c r="BS85" s="157"/>
    </row>
    <row r="86" spans="1:71" x14ac:dyDescent="0.25">
      <c r="A86" s="157"/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57"/>
      <c r="BA86" s="157"/>
      <c r="BB86" s="157"/>
      <c r="BC86" s="157"/>
      <c r="BD86" s="157"/>
      <c r="BE86" s="157"/>
      <c r="BF86" s="157"/>
      <c r="BG86" s="157"/>
      <c r="BH86" s="157"/>
      <c r="BI86" s="157"/>
      <c r="BJ86" s="157"/>
      <c r="BK86" s="157"/>
      <c r="BL86" s="157"/>
      <c r="BM86" s="157"/>
      <c r="BN86" s="157"/>
      <c r="BO86" s="157"/>
      <c r="BP86" s="157"/>
      <c r="BQ86" s="157"/>
      <c r="BR86" s="157"/>
      <c r="BS86" s="157"/>
    </row>
    <row r="87" spans="1:71" x14ac:dyDescent="0.25">
      <c r="A87" s="157"/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7"/>
      <c r="BO87" s="157"/>
      <c r="BP87" s="157"/>
      <c r="BQ87" s="157"/>
      <c r="BR87" s="157"/>
      <c r="BS87" s="157"/>
    </row>
    <row r="88" spans="1:71" x14ac:dyDescent="0.25">
      <c r="A88" s="157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57"/>
      <c r="BP88" s="157"/>
      <c r="BQ88" s="157"/>
      <c r="BR88" s="157"/>
      <c r="BS88" s="157"/>
    </row>
    <row r="89" spans="1:71" x14ac:dyDescent="0.25">
      <c r="A89" s="157"/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/>
      <c r="BF89" s="157"/>
      <c r="BG89" s="157"/>
      <c r="BH89" s="157"/>
      <c r="BI89" s="157"/>
      <c r="BJ89" s="157"/>
      <c r="BK89" s="157"/>
      <c r="BL89" s="157"/>
      <c r="BM89" s="157"/>
      <c r="BN89" s="157"/>
      <c r="BO89" s="157"/>
      <c r="BP89" s="157"/>
      <c r="BQ89" s="157"/>
      <c r="BR89" s="157"/>
      <c r="BS89" s="157"/>
    </row>
    <row r="90" spans="1:71" x14ac:dyDescent="0.25">
      <c r="A90" s="157"/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157"/>
      <c r="AT90" s="157"/>
      <c r="AU90" s="157"/>
      <c r="AV90" s="157"/>
      <c r="AW90" s="157"/>
      <c r="AX90" s="157"/>
      <c r="AY90" s="157"/>
      <c r="AZ90" s="157"/>
      <c r="BA90" s="157"/>
      <c r="BB90" s="157"/>
      <c r="BC90" s="157"/>
      <c r="BD90" s="157"/>
      <c r="BE90" s="157"/>
      <c r="BF90" s="157"/>
      <c r="BG90" s="157"/>
      <c r="BH90" s="157"/>
      <c r="BI90" s="157"/>
      <c r="BJ90" s="157"/>
      <c r="BK90" s="157"/>
      <c r="BL90" s="157"/>
      <c r="BM90" s="157"/>
      <c r="BN90" s="157"/>
      <c r="BO90" s="157"/>
      <c r="BP90" s="157"/>
      <c r="BQ90" s="157"/>
      <c r="BR90" s="157"/>
      <c r="BS90" s="157"/>
    </row>
    <row r="91" spans="1:71" x14ac:dyDescent="0.25">
      <c r="A91" s="157"/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157"/>
      <c r="AR91" s="157"/>
      <c r="AS91" s="157"/>
      <c r="AT91" s="157"/>
      <c r="AU91" s="157"/>
      <c r="AV91" s="157"/>
      <c r="AW91" s="157"/>
      <c r="AX91" s="157"/>
      <c r="AY91" s="157"/>
      <c r="AZ91" s="157"/>
      <c r="BA91" s="157"/>
      <c r="BB91" s="157"/>
      <c r="BC91" s="157"/>
      <c r="BD91" s="157"/>
      <c r="BE91" s="157"/>
      <c r="BF91" s="157"/>
      <c r="BG91" s="157"/>
      <c r="BH91" s="157"/>
      <c r="BI91" s="157"/>
      <c r="BJ91" s="157"/>
      <c r="BK91" s="157"/>
      <c r="BL91" s="157"/>
      <c r="BM91" s="157"/>
      <c r="BN91" s="157"/>
      <c r="BO91" s="157"/>
      <c r="BP91" s="157"/>
      <c r="BQ91" s="157"/>
      <c r="BR91" s="157"/>
      <c r="BS91" s="157"/>
    </row>
    <row r="92" spans="1:71" x14ac:dyDescent="0.25">
      <c r="A92" s="157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57"/>
      <c r="AL92" s="157"/>
      <c r="AM92" s="157"/>
      <c r="AN92" s="157"/>
      <c r="AO92" s="157"/>
      <c r="AP92" s="157"/>
      <c r="AQ92" s="157"/>
      <c r="AR92" s="157"/>
      <c r="AS92" s="157"/>
      <c r="AT92" s="157"/>
      <c r="AU92" s="157"/>
      <c r="AV92" s="157"/>
      <c r="AW92" s="157"/>
      <c r="AX92" s="157"/>
      <c r="AY92" s="157"/>
      <c r="AZ92" s="157"/>
      <c r="BA92" s="157"/>
      <c r="BB92" s="157"/>
      <c r="BC92" s="157"/>
      <c r="BD92" s="157"/>
      <c r="BE92" s="157"/>
      <c r="BF92" s="157"/>
      <c r="BG92" s="157"/>
      <c r="BH92" s="157"/>
      <c r="BI92" s="157"/>
      <c r="BJ92" s="157"/>
      <c r="BK92" s="157"/>
      <c r="BL92" s="157"/>
      <c r="BM92" s="157"/>
      <c r="BN92" s="157"/>
      <c r="BO92" s="157"/>
      <c r="BP92" s="157"/>
      <c r="BQ92" s="157"/>
      <c r="BR92" s="157"/>
      <c r="BS92" s="157"/>
    </row>
    <row r="93" spans="1:71" x14ac:dyDescent="0.25">
      <c r="A93" s="157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  <c r="AO93" s="157"/>
      <c r="AP93" s="157"/>
      <c r="AQ93" s="157"/>
      <c r="AR93" s="157"/>
      <c r="AS93" s="157"/>
      <c r="AT93" s="157"/>
      <c r="AU93" s="157"/>
      <c r="AV93" s="157"/>
      <c r="AW93" s="157"/>
      <c r="AX93" s="157"/>
      <c r="AY93" s="157"/>
      <c r="AZ93" s="157"/>
      <c r="BA93" s="157"/>
      <c r="BB93" s="157"/>
      <c r="BC93" s="157"/>
      <c r="BD93" s="157"/>
      <c r="BE93" s="157"/>
      <c r="BF93" s="157"/>
      <c r="BG93" s="157"/>
      <c r="BH93" s="157"/>
      <c r="BI93" s="157"/>
      <c r="BJ93" s="157"/>
      <c r="BK93" s="157"/>
      <c r="BL93" s="157"/>
      <c r="BM93" s="157"/>
      <c r="BN93" s="157"/>
      <c r="BO93" s="157"/>
      <c r="BP93" s="157"/>
      <c r="BQ93" s="157"/>
      <c r="BR93" s="157"/>
      <c r="BS93" s="157"/>
    </row>
    <row r="94" spans="1:71" x14ac:dyDescent="0.25">
      <c r="A94" s="157"/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57"/>
      <c r="AT94" s="157"/>
      <c r="AU94" s="157"/>
      <c r="AV94" s="157"/>
      <c r="AW94" s="157"/>
      <c r="AX94" s="157"/>
      <c r="AY94" s="157"/>
      <c r="AZ94" s="157"/>
      <c r="BA94" s="157"/>
      <c r="BB94" s="157"/>
      <c r="BC94" s="157"/>
      <c r="BD94" s="157"/>
      <c r="BE94" s="157"/>
      <c r="BF94" s="157"/>
      <c r="BG94" s="157"/>
      <c r="BH94" s="157"/>
      <c r="BI94" s="157"/>
      <c r="BJ94" s="157"/>
      <c r="BK94" s="157"/>
      <c r="BL94" s="157"/>
      <c r="BM94" s="157"/>
      <c r="BN94" s="157"/>
      <c r="BO94" s="157"/>
      <c r="BP94" s="157"/>
      <c r="BQ94" s="157"/>
      <c r="BR94" s="157"/>
      <c r="BS94" s="157"/>
    </row>
    <row r="95" spans="1:71" x14ac:dyDescent="0.25">
      <c r="A95" s="157"/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157"/>
      <c r="AB95" s="157"/>
      <c r="AC95" s="157"/>
      <c r="AD95" s="157"/>
      <c r="AE95" s="157"/>
      <c r="AF95" s="157"/>
      <c r="AG95" s="157"/>
      <c r="AH95" s="157"/>
      <c r="AI95" s="157"/>
      <c r="AJ95" s="157"/>
      <c r="AK95" s="157"/>
      <c r="AL95" s="157"/>
      <c r="AM95" s="157"/>
      <c r="AN95" s="157"/>
      <c r="AO95" s="157"/>
      <c r="AP95" s="157"/>
      <c r="AQ95" s="157"/>
      <c r="AR95" s="157"/>
      <c r="AS95" s="157"/>
      <c r="AT95" s="157"/>
      <c r="AU95" s="157"/>
      <c r="AV95" s="157"/>
      <c r="AW95" s="157"/>
      <c r="AX95" s="157"/>
      <c r="AY95" s="157"/>
      <c r="AZ95" s="157"/>
      <c r="BA95" s="157"/>
      <c r="BB95" s="157"/>
      <c r="BC95" s="157"/>
      <c r="BD95" s="157"/>
      <c r="BE95" s="157"/>
      <c r="BF95" s="157"/>
      <c r="BG95" s="157"/>
      <c r="BH95" s="157"/>
      <c r="BI95" s="157"/>
      <c r="BJ95" s="157"/>
      <c r="BK95" s="157"/>
      <c r="BL95" s="157"/>
      <c r="BM95" s="157"/>
      <c r="BN95" s="157"/>
      <c r="BO95" s="157"/>
      <c r="BP95" s="157"/>
      <c r="BQ95" s="157"/>
      <c r="BR95" s="157"/>
      <c r="BS95" s="157"/>
    </row>
    <row r="96" spans="1:71" x14ac:dyDescent="0.25">
      <c r="A96" s="157"/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7"/>
      <c r="AC96" s="157"/>
      <c r="AD96" s="157"/>
      <c r="AE96" s="157"/>
      <c r="AF96" s="157"/>
      <c r="AG96" s="157"/>
      <c r="AH96" s="157"/>
      <c r="AI96" s="157"/>
      <c r="AJ96" s="157"/>
      <c r="AK96" s="157"/>
      <c r="AL96" s="157"/>
      <c r="AM96" s="157"/>
      <c r="AN96" s="157"/>
      <c r="AO96" s="157"/>
      <c r="AP96" s="157"/>
      <c r="AQ96" s="157"/>
      <c r="AR96" s="157"/>
      <c r="AS96" s="157"/>
      <c r="AT96" s="157"/>
      <c r="AU96" s="157"/>
      <c r="AV96" s="157"/>
      <c r="AW96" s="157"/>
      <c r="AX96" s="157"/>
      <c r="AY96" s="157"/>
      <c r="AZ96" s="157"/>
      <c r="BA96" s="157"/>
      <c r="BB96" s="157"/>
      <c r="BC96" s="157"/>
      <c r="BD96" s="157"/>
      <c r="BE96" s="157"/>
      <c r="BF96" s="157"/>
      <c r="BG96" s="157"/>
      <c r="BH96" s="157"/>
      <c r="BI96" s="157"/>
      <c r="BJ96" s="157"/>
      <c r="BK96" s="157"/>
      <c r="BL96" s="157"/>
      <c r="BM96" s="157"/>
      <c r="BN96" s="157"/>
      <c r="BO96" s="157"/>
      <c r="BP96" s="157"/>
      <c r="BQ96" s="157"/>
      <c r="BR96" s="157"/>
      <c r="BS96" s="157"/>
    </row>
    <row r="97" spans="1:71" x14ac:dyDescent="0.25">
      <c r="A97" s="157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7"/>
      <c r="BG97" s="157"/>
      <c r="BH97" s="157"/>
      <c r="BI97" s="157"/>
      <c r="BJ97" s="157"/>
      <c r="BK97" s="157"/>
      <c r="BL97" s="157"/>
      <c r="BM97" s="157"/>
      <c r="BN97" s="157"/>
      <c r="BO97" s="157"/>
      <c r="BP97" s="157"/>
      <c r="BQ97" s="157"/>
      <c r="BR97" s="157"/>
      <c r="BS97" s="157"/>
    </row>
    <row r="98" spans="1:71" x14ac:dyDescent="0.25">
      <c r="A98" s="157"/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157"/>
      <c r="BN98" s="157"/>
      <c r="BO98" s="157"/>
      <c r="BP98" s="157"/>
      <c r="BQ98" s="157"/>
      <c r="BR98" s="157"/>
      <c r="BS98" s="157"/>
    </row>
    <row r="99" spans="1:71" x14ac:dyDescent="0.25">
      <c r="A99" s="157"/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7"/>
      <c r="AG99" s="157"/>
      <c r="AH99" s="157"/>
      <c r="AI99" s="157"/>
      <c r="AJ99" s="157"/>
      <c r="AK99" s="157"/>
      <c r="AL99" s="157"/>
      <c r="AM99" s="157"/>
      <c r="AN99" s="157"/>
      <c r="AO99" s="157"/>
      <c r="AP99" s="157"/>
      <c r="AQ99" s="157"/>
      <c r="AR99" s="157"/>
      <c r="AS99" s="157"/>
      <c r="AT99" s="157"/>
      <c r="AU99" s="157"/>
      <c r="AV99" s="157"/>
      <c r="AW99" s="157"/>
      <c r="AX99" s="157"/>
      <c r="AY99" s="157"/>
      <c r="AZ99" s="157"/>
      <c r="BA99" s="157"/>
      <c r="BB99" s="157"/>
      <c r="BC99" s="157"/>
      <c r="BD99" s="157"/>
      <c r="BE99" s="157"/>
      <c r="BF99" s="157"/>
      <c r="BG99" s="157"/>
      <c r="BH99" s="157"/>
      <c r="BI99" s="157"/>
      <c r="BJ99" s="157"/>
      <c r="BK99" s="157"/>
      <c r="BL99" s="157"/>
      <c r="BM99" s="157"/>
      <c r="BN99" s="157"/>
      <c r="BO99" s="157"/>
      <c r="BP99" s="157"/>
      <c r="BQ99" s="157"/>
      <c r="BR99" s="157"/>
      <c r="BS99" s="157"/>
    </row>
    <row r="100" spans="1:71" x14ac:dyDescent="0.25">
      <c r="A100" s="157"/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7"/>
      <c r="AL100" s="157"/>
      <c r="AM100" s="157"/>
      <c r="AN100" s="157"/>
      <c r="AO100" s="157"/>
      <c r="AP100" s="157"/>
      <c r="AQ100" s="157"/>
      <c r="AR100" s="157"/>
      <c r="AS100" s="157"/>
      <c r="AT100" s="157"/>
      <c r="AU100" s="157"/>
      <c r="AV100" s="157"/>
      <c r="AW100" s="157"/>
      <c r="AX100" s="157"/>
      <c r="AY100" s="157"/>
      <c r="AZ100" s="157"/>
      <c r="BA100" s="157"/>
      <c r="BB100" s="157"/>
      <c r="BC100" s="157"/>
      <c r="BD100" s="157"/>
      <c r="BE100" s="157"/>
      <c r="BF100" s="157"/>
      <c r="BG100" s="157"/>
      <c r="BH100" s="157"/>
      <c r="BI100" s="157"/>
      <c r="BJ100" s="157"/>
      <c r="BK100" s="157"/>
      <c r="BL100" s="157"/>
      <c r="BM100" s="157"/>
      <c r="BN100" s="157"/>
      <c r="BO100" s="157"/>
      <c r="BP100" s="157"/>
      <c r="BQ100" s="157"/>
      <c r="BR100" s="157"/>
      <c r="BS100" s="157"/>
    </row>
    <row r="101" spans="1:71" x14ac:dyDescent="0.25">
      <c r="A101" s="157"/>
      <c r="B101" s="157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7"/>
      <c r="AL101" s="157"/>
      <c r="AM101" s="157"/>
      <c r="AN101" s="157"/>
      <c r="AO101" s="157"/>
      <c r="AP101" s="157"/>
      <c r="AQ101" s="157"/>
      <c r="AR101" s="157"/>
      <c r="AS101" s="157"/>
      <c r="AT101" s="157"/>
      <c r="AU101" s="157"/>
      <c r="AV101" s="157"/>
      <c r="AW101" s="157"/>
      <c r="AX101" s="157"/>
      <c r="AY101" s="157"/>
      <c r="AZ101" s="157"/>
      <c r="BA101" s="157"/>
      <c r="BB101" s="157"/>
      <c r="BC101" s="157"/>
      <c r="BD101" s="157"/>
      <c r="BE101" s="157"/>
      <c r="BF101" s="157"/>
      <c r="BG101" s="157"/>
      <c r="BH101" s="157"/>
      <c r="BI101" s="157"/>
      <c r="BJ101" s="157"/>
      <c r="BK101" s="157"/>
      <c r="BL101" s="157"/>
      <c r="BM101" s="157"/>
      <c r="BN101" s="157"/>
      <c r="BO101" s="157"/>
      <c r="BP101" s="157"/>
      <c r="BQ101" s="157"/>
      <c r="BR101" s="157"/>
      <c r="BS101" s="157"/>
    </row>
    <row r="102" spans="1:71" x14ac:dyDescent="0.25">
      <c r="A102" s="157"/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7"/>
      <c r="AL102" s="157"/>
      <c r="AM102" s="157"/>
      <c r="AN102" s="157"/>
      <c r="AO102" s="157"/>
      <c r="AP102" s="157"/>
      <c r="AQ102" s="157"/>
      <c r="AR102" s="157"/>
      <c r="AS102" s="157"/>
      <c r="AT102" s="157"/>
      <c r="AU102" s="157"/>
      <c r="AV102" s="157"/>
      <c r="AW102" s="157"/>
      <c r="AX102" s="157"/>
      <c r="AY102" s="157"/>
      <c r="AZ102" s="157"/>
      <c r="BA102" s="157"/>
      <c r="BB102" s="157"/>
      <c r="BC102" s="157"/>
      <c r="BD102" s="157"/>
      <c r="BE102" s="157"/>
      <c r="BF102" s="157"/>
      <c r="BG102" s="157"/>
      <c r="BH102" s="157"/>
      <c r="BI102" s="157"/>
      <c r="BJ102" s="157"/>
      <c r="BK102" s="157"/>
      <c r="BL102" s="157"/>
      <c r="BM102" s="157"/>
      <c r="BN102" s="157"/>
      <c r="BO102" s="157"/>
      <c r="BP102" s="157"/>
      <c r="BQ102" s="157"/>
      <c r="BR102" s="157"/>
      <c r="BS102" s="157"/>
    </row>
    <row r="103" spans="1:71" x14ac:dyDescent="0.25">
      <c r="A103" s="157"/>
      <c r="B103" s="157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  <c r="AL103" s="157"/>
      <c r="AM103" s="157"/>
      <c r="AN103" s="157"/>
      <c r="AO103" s="157"/>
      <c r="AP103" s="157"/>
      <c r="AQ103" s="157"/>
      <c r="AR103" s="157"/>
      <c r="AS103" s="157"/>
      <c r="AT103" s="157"/>
      <c r="AU103" s="157"/>
      <c r="AV103" s="157"/>
      <c r="AW103" s="157"/>
      <c r="AX103" s="157"/>
      <c r="AY103" s="157"/>
      <c r="AZ103" s="157"/>
      <c r="BA103" s="157"/>
      <c r="BB103" s="157"/>
      <c r="BC103" s="157"/>
      <c r="BD103" s="157"/>
      <c r="BE103" s="157"/>
      <c r="BF103" s="157"/>
      <c r="BG103" s="157"/>
      <c r="BH103" s="157"/>
      <c r="BI103" s="157"/>
      <c r="BJ103" s="157"/>
      <c r="BK103" s="157"/>
      <c r="BL103" s="157"/>
      <c r="BM103" s="157"/>
      <c r="BN103" s="157"/>
      <c r="BO103" s="157"/>
      <c r="BP103" s="157"/>
      <c r="BQ103" s="157"/>
      <c r="BR103" s="157"/>
      <c r="BS103" s="157"/>
    </row>
    <row r="104" spans="1:71" x14ac:dyDescent="0.25">
      <c r="A104" s="157"/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7"/>
      <c r="AL104" s="157"/>
      <c r="AM104" s="157"/>
      <c r="AN104" s="157"/>
      <c r="AO104" s="157"/>
      <c r="AP104" s="157"/>
      <c r="AQ104" s="157"/>
      <c r="AR104" s="157"/>
      <c r="AS104" s="157"/>
      <c r="AT104" s="157"/>
      <c r="AU104" s="157"/>
      <c r="AV104" s="157"/>
      <c r="AW104" s="157"/>
      <c r="AX104" s="157"/>
      <c r="AY104" s="157"/>
      <c r="AZ104" s="157"/>
      <c r="BA104" s="157"/>
      <c r="BB104" s="157"/>
      <c r="BC104" s="157"/>
      <c r="BD104" s="157"/>
      <c r="BE104" s="157"/>
      <c r="BF104" s="157"/>
      <c r="BG104" s="157"/>
      <c r="BH104" s="157"/>
      <c r="BI104" s="157"/>
      <c r="BJ104" s="157"/>
      <c r="BK104" s="157"/>
      <c r="BL104" s="157"/>
      <c r="BM104" s="157"/>
      <c r="BN104" s="157"/>
      <c r="BO104" s="157"/>
      <c r="BP104" s="157"/>
      <c r="BQ104" s="157"/>
      <c r="BR104" s="157"/>
      <c r="BS104" s="157"/>
    </row>
    <row r="105" spans="1:71" x14ac:dyDescent="0.25">
      <c r="A105" s="157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57"/>
      <c r="AV105" s="157"/>
      <c r="AW105" s="157"/>
      <c r="AX105" s="157"/>
      <c r="AY105" s="157"/>
      <c r="AZ105" s="157"/>
      <c r="BA105" s="157"/>
      <c r="BB105" s="157"/>
      <c r="BC105" s="157"/>
      <c r="BD105" s="157"/>
      <c r="BE105" s="157"/>
      <c r="BF105" s="157"/>
      <c r="BG105" s="157"/>
      <c r="BH105" s="157"/>
      <c r="BI105" s="157"/>
      <c r="BJ105" s="157"/>
      <c r="BK105" s="157"/>
      <c r="BL105" s="157"/>
      <c r="BM105" s="157"/>
      <c r="BN105" s="157"/>
      <c r="BO105" s="157"/>
      <c r="BP105" s="157"/>
      <c r="BQ105" s="157"/>
      <c r="BR105" s="157"/>
      <c r="BS105" s="157"/>
    </row>
    <row r="106" spans="1:71" x14ac:dyDescent="0.25">
      <c r="A106" s="157"/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7"/>
      <c r="AL106" s="157"/>
      <c r="AM106" s="157"/>
      <c r="AN106" s="157"/>
      <c r="AO106" s="157"/>
      <c r="AP106" s="157"/>
      <c r="AQ106" s="157"/>
      <c r="AR106" s="157"/>
      <c r="AS106" s="157"/>
      <c r="AT106" s="157"/>
      <c r="AU106" s="157"/>
      <c r="AV106" s="157"/>
      <c r="AW106" s="157"/>
      <c r="AX106" s="157"/>
      <c r="AY106" s="157"/>
      <c r="AZ106" s="157"/>
      <c r="BA106" s="157"/>
      <c r="BB106" s="157"/>
      <c r="BC106" s="157"/>
      <c r="BD106" s="157"/>
      <c r="BE106" s="157"/>
      <c r="BF106" s="157"/>
      <c r="BG106" s="157"/>
      <c r="BH106" s="157"/>
      <c r="BI106" s="157"/>
      <c r="BJ106" s="157"/>
      <c r="BK106" s="157"/>
      <c r="BL106" s="157"/>
      <c r="BM106" s="157"/>
      <c r="BN106" s="157"/>
      <c r="BO106" s="157"/>
      <c r="BP106" s="157"/>
      <c r="BQ106" s="157"/>
      <c r="BR106" s="157"/>
      <c r="BS106" s="157"/>
    </row>
    <row r="107" spans="1:71" x14ac:dyDescent="0.25">
      <c r="A107" s="157"/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157"/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7"/>
      <c r="AO107" s="157"/>
      <c r="AP107" s="157"/>
      <c r="AQ107" s="157"/>
      <c r="AR107" s="157"/>
      <c r="AS107" s="157"/>
      <c r="AT107" s="157"/>
      <c r="AU107" s="157"/>
      <c r="AV107" s="157"/>
      <c r="AW107" s="157"/>
      <c r="AX107" s="157"/>
      <c r="AY107" s="157"/>
      <c r="AZ107" s="157"/>
      <c r="BA107" s="157"/>
      <c r="BB107" s="157"/>
      <c r="BC107" s="157"/>
      <c r="BD107" s="157"/>
      <c r="BE107" s="157"/>
      <c r="BF107" s="157"/>
      <c r="BG107" s="157"/>
      <c r="BH107" s="157"/>
      <c r="BI107" s="157"/>
      <c r="BJ107" s="157"/>
      <c r="BK107" s="157"/>
      <c r="BL107" s="157"/>
      <c r="BM107" s="157"/>
      <c r="BN107" s="157"/>
      <c r="BO107" s="157"/>
      <c r="BP107" s="157"/>
      <c r="BQ107" s="157"/>
      <c r="BR107" s="157"/>
      <c r="BS107" s="157"/>
    </row>
    <row r="108" spans="1:71" x14ac:dyDescent="0.25">
      <c r="A108" s="157"/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7"/>
      <c r="AO108" s="157"/>
      <c r="AP108" s="157"/>
      <c r="AQ108" s="157"/>
      <c r="AR108" s="157"/>
      <c r="AS108" s="157"/>
      <c r="AT108" s="157"/>
      <c r="AU108" s="157"/>
      <c r="AV108" s="157"/>
      <c r="AW108" s="157"/>
      <c r="AX108" s="157"/>
      <c r="AY108" s="157"/>
      <c r="AZ108" s="157"/>
      <c r="BA108" s="157"/>
      <c r="BB108" s="157"/>
      <c r="BC108" s="157"/>
      <c r="BD108" s="157"/>
      <c r="BE108" s="157"/>
      <c r="BF108" s="157"/>
      <c r="BG108" s="157"/>
      <c r="BH108" s="157"/>
      <c r="BI108" s="157"/>
      <c r="BJ108" s="157"/>
      <c r="BK108" s="157"/>
      <c r="BL108" s="157"/>
      <c r="BM108" s="157"/>
      <c r="BN108" s="157"/>
      <c r="BO108" s="157"/>
      <c r="BP108" s="157"/>
      <c r="BQ108" s="157"/>
      <c r="BR108" s="157"/>
      <c r="BS108" s="157"/>
    </row>
    <row r="109" spans="1:71" x14ac:dyDescent="0.25">
      <c r="A109" s="157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7"/>
      <c r="AY109" s="157"/>
      <c r="AZ109" s="157"/>
      <c r="BA109" s="157"/>
      <c r="BB109" s="157"/>
      <c r="BC109" s="157"/>
      <c r="BD109" s="157"/>
      <c r="BE109" s="157"/>
      <c r="BF109" s="157"/>
      <c r="BG109" s="157"/>
      <c r="BH109" s="157"/>
      <c r="BI109" s="157"/>
      <c r="BJ109" s="157"/>
      <c r="BK109" s="157"/>
      <c r="BL109" s="157"/>
      <c r="BM109" s="157"/>
      <c r="BN109" s="157"/>
      <c r="BO109" s="157"/>
      <c r="BP109" s="157"/>
      <c r="BQ109" s="157"/>
      <c r="BR109" s="157"/>
      <c r="BS109" s="157"/>
    </row>
    <row r="110" spans="1:71" x14ac:dyDescent="0.25">
      <c r="A110" s="157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  <c r="V110" s="157"/>
      <c r="W110" s="157"/>
      <c r="X110" s="157"/>
      <c r="Y110" s="157"/>
      <c r="Z110" s="157"/>
      <c r="AA110" s="157"/>
      <c r="AB110" s="157"/>
      <c r="AC110" s="157"/>
      <c r="AD110" s="157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7"/>
      <c r="AO110" s="157"/>
      <c r="AP110" s="157"/>
      <c r="AQ110" s="157"/>
      <c r="AR110" s="157"/>
      <c r="AS110" s="157"/>
      <c r="AT110" s="157"/>
      <c r="AU110" s="157"/>
      <c r="AV110" s="157"/>
      <c r="AW110" s="157"/>
      <c r="AX110" s="157"/>
      <c r="AY110" s="157"/>
      <c r="AZ110" s="157"/>
      <c r="BA110" s="157"/>
      <c r="BB110" s="157"/>
      <c r="BC110" s="157"/>
      <c r="BD110" s="157"/>
      <c r="BE110" s="157"/>
      <c r="BF110" s="157"/>
      <c r="BG110" s="157"/>
      <c r="BH110" s="157"/>
      <c r="BI110" s="157"/>
      <c r="BJ110" s="157"/>
      <c r="BK110" s="157"/>
      <c r="BL110" s="157"/>
      <c r="BM110" s="157"/>
      <c r="BN110" s="157"/>
      <c r="BO110" s="157"/>
      <c r="BP110" s="157"/>
      <c r="BQ110" s="157"/>
      <c r="BR110" s="157"/>
      <c r="BS110" s="157"/>
    </row>
    <row r="111" spans="1:71" x14ac:dyDescent="0.25">
      <c r="A111" s="157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  <c r="AA111" s="157"/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7"/>
      <c r="AO111" s="157"/>
      <c r="AP111" s="157"/>
      <c r="AQ111" s="157"/>
      <c r="AR111" s="157"/>
      <c r="AS111" s="157"/>
      <c r="AT111" s="157"/>
      <c r="AU111" s="157"/>
      <c r="AV111" s="157"/>
      <c r="AW111" s="157"/>
      <c r="AX111" s="157"/>
      <c r="AY111" s="157"/>
      <c r="AZ111" s="157"/>
      <c r="BA111" s="157"/>
      <c r="BB111" s="157"/>
      <c r="BC111" s="157"/>
      <c r="BD111" s="157"/>
      <c r="BE111" s="157"/>
      <c r="BF111" s="157"/>
      <c r="BG111" s="157"/>
      <c r="BH111" s="157"/>
      <c r="BI111" s="157"/>
      <c r="BJ111" s="157"/>
      <c r="BK111" s="157"/>
      <c r="BL111" s="157"/>
      <c r="BM111" s="157"/>
      <c r="BN111" s="157"/>
      <c r="BO111" s="157"/>
      <c r="BP111" s="157"/>
      <c r="BQ111" s="157"/>
      <c r="BR111" s="157"/>
      <c r="BS111" s="157"/>
    </row>
    <row r="112" spans="1:71" x14ac:dyDescent="0.25">
      <c r="A112" s="157"/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7"/>
      <c r="AL112" s="157"/>
      <c r="AM112" s="157"/>
      <c r="AN112" s="157"/>
      <c r="AO112" s="157"/>
      <c r="AP112" s="157"/>
      <c r="AQ112" s="157"/>
      <c r="AR112" s="157"/>
      <c r="AS112" s="157"/>
      <c r="AT112" s="157"/>
      <c r="AU112" s="157"/>
      <c r="AV112" s="157"/>
      <c r="AW112" s="157"/>
      <c r="AX112" s="157"/>
      <c r="AY112" s="157"/>
      <c r="AZ112" s="157"/>
      <c r="BA112" s="157"/>
      <c r="BB112" s="157"/>
      <c r="BC112" s="157"/>
      <c r="BD112" s="157"/>
      <c r="BE112" s="157"/>
      <c r="BF112" s="157"/>
      <c r="BG112" s="157"/>
      <c r="BH112" s="157"/>
      <c r="BI112" s="157"/>
      <c r="BJ112" s="157"/>
      <c r="BK112" s="157"/>
      <c r="BL112" s="157"/>
      <c r="BM112" s="157"/>
      <c r="BN112" s="157"/>
      <c r="BO112" s="157"/>
      <c r="BP112" s="157"/>
      <c r="BQ112" s="157"/>
      <c r="BR112" s="157"/>
      <c r="BS112" s="157"/>
    </row>
    <row r="113" spans="1:71" x14ac:dyDescent="0.25">
      <c r="A113" s="157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7"/>
      <c r="AL113" s="157"/>
      <c r="AM113" s="157"/>
      <c r="AN113" s="157"/>
      <c r="AO113" s="157"/>
      <c r="AP113" s="157"/>
      <c r="AQ113" s="157"/>
      <c r="AR113" s="157"/>
      <c r="AS113" s="157"/>
      <c r="AT113" s="157"/>
      <c r="AU113" s="157"/>
      <c r="AV113" s="157"/>
      <c r="AW113" s="157"/>
      <c r="AX113" s="157"/>
      <c r="AY113" s="157"/>
      <c r="AZ113" s="157"/>
      <c r="BA113" s="157"/>
      <c r="BB113" s="157"/>
      <c r="BC113" s="157"/>
      <c r="BD113" s="157"/>
      <c r="BE113" s="157"/>
      <c r="BF113" s="157"/>
      <c r="BG113" s="157"/>
      <c r="BH113" s="157"/>
      <c r="BI113" s="157"/>
      <c r="BJ113" s="157"/>
      <c r="BK113" s="157"/>
      <c r="BL113" s="157"/>
      <c r="BM113" s="157"/>
      <c r="BN113" s="157"/>
      <c r="BO113" s="157"/>
      <c r="BP113" s="157"/>
      <c r="BQ113" s="157"/>
      <c r="BR113" s="157"/>
      <c r="BS113" s="157"/>
    </row>
    <row r="114" spans="1:71" x14ac:dyDescent="0.25">
      <c r="A114" s="157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57"/>
      <c r="AG114" s="157"/>
      <c r="AH114" s="157"/>
      <c r="AI114" s="157"/>
      <c r="AJ114" s="157"/>
      <c r="AK114" s="157"/>
      <c r="AL114" s="157"/>
      <c r="AM114" s="157"/>
      <c r="AN114" s="157"/>
      <c r="AO114" s="157"/>
      <c r="AP114" s="157"/>
      <c r="AQ114" s="157"/>
      <c r="AR114" s="157"/>
      <c r="AS114" s="157"/>
      <c r="AT114" s="157"/>
      <c r="AU114" s="157"/>
      <c r="AV114" s="157"/>
      <c r="AW114" s="157"/>
      <c r="AX114" s="157"/>
      <c r="AY114" s="157"/>
      <c r="AZ114" s="157"/>
      <c r="BA114" s="157"/>
      <c r="BB114" s="157"/>
      <c r="BC114" s="157"/>
      <c r="BD114" s="157"/>
      <c r="BE114" s="157"/>
      <c r="BF114" s="157"/>
      <c r="BG114" s="157"/>
      <c r="BH114" s="157"/>
      <c r="BI114" s="157"/>
      <c r="BJ114" s="157"/>
      <c r="BK114" s="157"/>
      <c r="BL114" s="157"/>
      <c r="BM114" s="157"/>
      <c r="BN114" s="157"/>
      <c r="BO114" s="157"/>
      <c r="BP114" s="157"/>
      <c r="BQ114" s="157"/>
      <c r="BR114" s="157"/>
      <c r="BS114" s="157"/>
    </row>
    <row r="115" spans="1:71" x14ac:dyDescent="0.25">
      <c r="A115" s="157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57"/>
      <c r="AL115" s="157"/>
      <c r="AM115" s="157"/>
      <c r="AN115" s="157"/>
      <c r="AO115" s="157"/>
      <c r="AP115" s="157"/>
      <c r="AQ115" s="157"/>
      <c r="AR115" s="157"/>
      <c r="AS115" s="157"/>
      <c r="AT115" s="157"/>
      <c r="AU115" s="157"/>
      <c r="AV115" s="157"/>
      <c r="AW115" s="157"/>
      <c r="AX115" s="157"/>
      <c r="AY115" s="157"/>
      <c r="AZ115" s="157"/>
      <c r="BA115" s="157"/>
      <c r="BB115" s="157"/>
      <c r="BC115" s="157"/>
      <c r="BD115" s="157"/>
      <c r="BE115" s="157"/>
      <c r="BF115" s="157"/>
      <c r="BG115" s="157"/>
      <c r="BH115" s="157"/>
      <c r="BI115" s="157"/>
      <c r="BJ115" s="157"/>
      <c r="BK115" s="157"/>
      <c r="BL115" s="157"/>
      <c r="BM115" s="157"/>
      <c r="BN115" s="157"/>
      <c r="BO115" s="157"/>
      <c r="BP115" s="157"/>
      <c r="BQ115" s="157"/>
      <c r="BR115" s="157"/>
      <c r="BS115" s="157"/>
    </row>
    <row r="116" spans="1:71" x14ac:dyDescent="0.25">
      <c r="A116" s="157"/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7"/>
      <c r="X116" s="157"/>
      <c r="Y116" s="157"/>
      <c r="Z116" s="157"/>
      <c r="AA116" s="157"/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57"/>
      <c r="AL116" s="157"/>
      <c r="AM116" s="157"/>
      <c r="AN116" s="157"/>
      <c r="AO116" s="157"/>
      <c r="AP116" s="157"/>
      <c r="AQ116" s="157"/>
      <c r="AR116" s="157"/>
      <c r="AS116" s="157"/>
      <c r="AT116" s="157"/>
      <c r="AU116" s="157"/>
      <c r="AV116" s="157"/>
      <c r="AW116" s="157"/>
      <c r="AX116" s="157"/>
      <c r="AY116" s="157"/>
      <c r="AZ116" s="157"/>
      <c r="BA116" s="157"/>
      <c r="BB116" s="157"/>
      <c r="BC116" s="157"/>
      <c r="BD116" s="157"/>
      <c r="BE116" s="157"/>
      <c r="BF116" s="157"/>
      <c r="BG116" s="157"/>
      <c r="BH116" s="157"/>
      <c r="BI116" s="157"/>
      <c r="BJ116" s="157"/>
      <c r="BK116" s="157"/>
      <c r="BL116" s="157"/>
      <c r="BM116" s="157"/>
      <c r="BN116" s="157"/>
      <c r="BO116" s="157"/>
      <c r="BP116" s="157"/>
      <c r="BQ116" s="157"/>
      <c r="BR116" s="157"/>
      <c r="BS116" s="157"/>
    </row>
    <row r="117" spans="1:71" x14ac:dyDescent="0.25">
      <c r="A117" s="157"/>
      <c r="B117" s="157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57"/>
      <c r="AL117" s="157"/>
      <c r="AM117" s="157"/>
      <c r="AN117" s="157"/>
      <c r="AO117" s="157"/>
      <c r="AP117" s="157"/>
      <c r="AQ117" s="157"/>
      <c r="AR117" s="157"/>
      <c r="AS117" s="157"/>
      <c r="AT117" s="157"/>
      <c r="AU117" s="157"/>
      <c r="AV117" s="157"/>
      <c r="AW117" s="157"/>
      <c r="AX117" s="157"/>
      <c r="AY117" s="157"/>
      <c r="AZ117" s="157"/>
      <c r="BA117" s="157"/>
      <c r="BB117" s="157"/>
      <c r="BC117" s="157"/>
      <c r="BD117" s="157"/>
      <c r="BE117" s="157"/>
      <c r="BF117" s="157"/>
      <c r="BG117" s="157"/>
      <c r="BH117" s="157"/>
      <c r="BI117" s="157"/>
      <c r="BJ117" s="157"/>
      <c r="BK117" s="157"/>
      <c r="BL117" s="157"/>
      <c r="BM117" s="157"/>
      <c r="BN117" s="157"/>
      <c r="BO117" s="157"/>
      <c r="BP117" s="157"/>
      <c r="BQ117" s="157"/>
      <c r="BR117" s="157"/>
      <c r="BS117" s="157"/>
    </row>
    <row r="118" spans="1:71" x14ac:dyDescent="0.25">
      <c r="A118" s="157"/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57"/>
      <c r="AL118" s="157"/>
      <c r="AM118" s="157"/>
      <c r="AN118" s="157"/>
      <c r="AO118" s="157"/>
      <c r="AP118" s="157"/>
      <c r="AQ118" s="157"/>
      <c r="AR118" s="157"/>
      <c r="AS118" s="157"/>
      <c r="AT118" s="157"/>
      <c r="AU118" s="157"/>
      <c r="AV118" s="157"/>
      <c r="AW118" s="157"/>
      <c r="AX118" s="157"/>
      <c r="AY118" s="157"/>
      <c r="AZ118" s="157"/>
      <c r="BA118" s="157"/>
      <c r="BB118" s="157"/>
      <c r="BC118" s="157"/>
      <c r="BD118" s="157"/>
      <c r="BE118" s="157"/>
      <c r="BF118" s="157"/>
      <c r="BG118" s="157"/>
      <c r="BH118" s="157"/>
      <c r="BI118" s="157"/>
      <c r="BJ118" s="157"/>
      <c r="BK118" s="157"/>
      <c r="BL118" s="157"/>
      <c r="BM118" s="157"/>
      <c r="BN118" s="157"/>
      <c r="BO118" s="157"/>
      <c r="BP118" s="157"/>
      <c r="BQ118" s="157"/>
      <c r="BR118" s="157"/>
      <c r="BS118" s="157"/>
    </row>
    <row r="119" spans="1:71" x14ac:dyDescent="0.25">
      <c r="A119" s="157"/>
      <c r="B119" s="157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57"/>
      <c r="AL119" s="157"/>
      <c r="AM119" s="157"/>
      <c r="AN119" s="157"/>
      <c r="AO119" s="157"/>
      <c r="AP119" s="157"/>
      <c r="AQ119" s="157"/>
      <c r="AR119" s="157"/>
      <c r="AS119" s="157"/>
      <c r="AT119" s="157"/>
      <c r="AU119" s="157"/>
      <c r="AV119" s="157"/>
      <c r="AW119" s="157"/>
      <c r="AX119" s="157"/>
      <c r="AY119" s="157"/>
      <c r="AZ119" s="157"/>
      <c r="BA119" s="157"/>
      <c r="BB119" s="157"/>
      <c r="BC119" s="157"/>
      <c r="BD119" s="157"/>
      <c r="BE119" s="157"/>
      <c r="BF119" s="157"/>
      <c r="BG119" s="157"/>
      <c r="BH119" s="157"/>
      <c r="BI119" s="157"/>
      <c r="BJ119" s="157"/>
      <c r="BK119" s="157"/>
      <c r="BL119" s="157"/>
      <c r="BM119" s="157"/>
      <c r="BN119" s="157"/>
      <c r="BO119" s="157"/>
      <c r="BP119" s="157"/>
      <c r="BQ119" s="157"/>
      <c r="BR119" s="157"/>
      <c r="BS119" s="157"/>
    </row>
    <row r="120" spans="1:71" x14ac:dyDescent="0.25">
      <c r="A120" s="157"/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7"/>
      <c r="AM120" s="157"/>
      <c r="AN120" s="157"/>
      <c r="AO120" s="157"/>
      <c r="AP120" s="157"/>
      <c r="AQ120" s="157"/>
      <c r="AR120" s="157"/>
      <c r="AS120" s="157"/>
      <c r="AT120" s="157"/>
      <c r="AU120" s="157"/>
      <c r="AV120" s="157"/>
      <c r="AW120" s="157"/>
      <c r="AX120" s="157"/>
      <c r="AY120" s="157"/>
      <c r="AZ120" s="157"/>
      <c r="BA120" s="157"/>
      <c r="BB120" s="157"/>
      <c r="BC120" s="157"/>
      <c r="BD120" s="157"/>
      <c r="BE120" s="157"/>
      <c r="BF120" s="157"/>
      <c r="BG120" s="157"/>
      <c r="BH120" s="157"/>
      <c r="BI120" s="157"/>
      <c r="BJ120" s="157"/>
      <c r="BK120" s="157"/>
      <c r="BL120" s="157"/>
      <c r="BM120" s="157"/>
      <c r="BN120" s="157"/>
      <c r="BO120" s="157"/>
      <c r="BP120" s="157"/>
      <c r="BQ120" s="157"/>
      <c r="BR120" s="157"/>
      <c r="BS120" s="157"/>
    </row>
    <row r="121" spans="1:71" x14ac:dyDescent="0.25">
      <c r="A121" s="157"/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57"/>
      <c r="AL121" s="157"/>
      <c r="AM121" s="157"/>
      <c r="AN121" s="157"/>
      <c r="AO121" s="157"/>
      <c r="AP121" s="157"/>
      <c r="AQ121" s="157"/>
      <c r="AR121" s="157"/>
      <c r="AS121" s="157"/>
      <c r="AT121" s="157"/>
      <c r="AU121" s="157"/>
      <c r="AV121" s="157"/>
      <c r="AW121" s="157"/>
      <c r="AX121" s="157"/>
      <c r="AY121" s="157"/>
      <c r="AZ121" s="157"/>
      <c r="BA121" s="157"/>
      <c r="BB121" s="157"/>
      <c r="BC121" s="157"/>
      <c r="BD121" s="157"/>
      <c r="BE121" s="157"/>
      <c r="BF121" s="157"/>
      <c r="BG121" s="157"/>
      <c r="BH121" s="157"/>
      <c r="BI121" s="157"/>
      <c r="BJ121" s="157"/>
      <c r="BK121" s="157"/>
      <c r="BL121" s="157"/>
      <c r="BM121" s="157"/>
      <c r="BN121" s="157"/>
      <c r="BO121" s="157"/>
      <c r="BP121" s="157"/>
      <c r="BQ121" s="157"/>
      <c r="BR121" s="157"/>
      <c r="BS121" s="157"/>
    </row>
    <row r="122" spans="1:71" x14ac:dyDescent="0.25">
      <c r="A122" s="157"/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7"/>
      <c r="AL122" s="157"/>
      <c r="AM122" s="157"/>
      <c r="AN122" s="157"/>
      <c r="AO122" s="157"/>
      <c r="AP122" s="157"/>
      <c r="AQ122" s="157"/>
      <c r="AR122" s="157"/>
      <c r="AS122" s="157"/>
      <c r="AT122" s="157"/>
      <c r="AU122" s="157"/>
      <c r="AV122" s="157"/>
      <c r="AW122" s="157"/>
      <c r="AX122" s="157"/>
      <c r="AY122" s="157"/>
      <c r="AZ122" s="157"/>
      <c r="BA122" s="157"/>
      <c r="BB122" s="157"/>
      <c r="BC122" s="157"/>
      <c r="BD122" s="157"/>
      <c r="BE122" s="157"/>
      <c r="BF122" s="157"/>
      <c r="BG122" s="157"/>
      <c r="BH122" s="157"/>
      <c r="BI122" s="157"/>
      <c r="BJ122" s="157"/>
      <c r="BK122" s="157"/>
      <c r="BL122" s="157"/>
      <c r="BM122" s="157"/>
      <c r="BN122" s="157"/>
      <c r="BO122" s="157"/>
      <c r="BP122" s="157"/>
      <c r="BQ122" s="157"/>
      <c r="BR122" s="157"/>
      <c r="BS122" s="157"/>
    </row>
    <row r="123" spans="1:71" x14ac:dyDescent="0.25">
      <c r="A123" s="157"/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57"/>
      <c r="AL123" s="157"/>
      <c r="AM123" s="157"/>
      <c r="AN123" s="157"/>
      <c r="AO123" s="157"/>
      <c r="AP123" s="157"/>
      <c r="AQ123" s="157"/>
      <c r="AR123" s="157"/>
      <c r="AS123" s="157"/>
      <c r="AT123" s="157"/>
      <c r="AU123" s="157"/>
      <c r="AV123" s="157"/>
      <c r="AW123" s="157"/>
      <c r="AX123" s="157"/>
      <c r="AY123" s="157"/>
      <c r="AZ123" s="157"/>
      <c r="BA123" s="157"/>
      <c r="BB123" s="157"/>
      <c r="BC123" s="157"/>
      <c r="BD123" s="157"/>
      <c r="BE123" s="157"/>
      <c r="BF123" s="157"/>
      <c r="BG123" s="157"/>
      <c r="BH123" s="157"/>
      <c r="BI123" s="157"/>
      <c r="BJ123" s="157"/>
      <c r="BK123" s="157"/>
      <c r="BL123" s="157"/>
      <c r="BM123" s="157"/>
      <c r="BN123" s="157"/>
      <c r="BO123" s="157"/>
      <c r="BP123" s="157"/>
      <c r="BQ123" s="157"/>
      <c r="BR123" s="157"/>
      <c r="BS123" s="157"/>
    </row>
    <row r="124" spans="1:71" x14ac:dyDescent="0.25">
      <c r="A124" s="157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57"/>
      <c r="AG124" s="157"/>
      <c r="AH124" s="157"/>
      <c r="AI124" s="157"/>
      <c r="AJ124" s="157"/>
      <c r="AK124" s="157"/>
      <c r="AL124" s="157"/>
      <c r="AM124" s="157"/>
      <c r="AN124" s="157"/>
      <c r="AO124" s="157"/>
      <c r="AP124" s="157"/>
      <c r="AQ124" s="157"/>
      <c r="AR124" s="157"/>
      <c r="AS124" s="157"/>
      <c r="AT124" s="157"/>
      <c r="AU124" s="157"/>
      <c r="AV124" s="157"/>
      <c r="AW124" s="157"/>
      <c r="AX124" s="157"/>
      <c r="AY124" s="157"/>
      <c r="AZ124" s="157"/>
      <c r="BA124" s="157"/>
      <c r="BB124" s="157"/>
      <c r="BC124" s="157"/>
      <c r="BD124" s="157"/>
      <c r="BE124" s="157"/>
      <c r="BF124" s="157"/>
      <c r="BG124" s="157"/>
      <c r="BH124" s="157"/>
      <c r="BI124" s="157"/>
      <c r="BJ124" s="157"/>
      <c r="BK124" s="157"/>
      <c r="BL124" s="157"/>
      <c r="BM124" s="157"/>
      <c r="BN124" s="157"/>
      <c r="BO124" s="157"/>
      <c r="BP124" s="157"/>
      <c r="BQ124" s="157"/>
      <c r="BR124" s="157"/>
      <c r="BS124" s="157"/>
    </row>
    <row r="125" spans="1:71" x14ac:dyDescent="0.25">
      <c r="A125" s="157"/>
      <c r="B125" s="157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  <c r="AA125" s="157"/>
      <c r="AB125" s="157"/>
      <c r="AC125" s="157"/>
      <c r="AD125" s="157"/>
      <c r="AE125" s="157"/>
      <c r="AF125" s="157"/>
      <c r="AG125" s="157"/>
      <c r="AH125" s="157"/>
      <c r="AI125" s="157"/>
      <c r="AJ125" s="157"/>
      <c r="AK125" s="157"/>
      <c r="AL125" s="157"/>
      <c r="AM125" s="157"/>
      <c r="AN125" s="157"/>
      <c r="AO125" s="157"/>
      <c r="AP125" s="157"/>
      <c r="AQ125" s="157"/>
      <c r="AR125" s="157"/>
      <c r="AS125" s="157"/>
      <c r="AT125" s="157"/>
      <c r="AU125" s="157"/>
      <c r="AV125" s="157"/>
      <c r="AW125" s="157"/>
      <c r="AX125" s="157"/>
      <c r="AY125" s="157"/>
      <c r="AZ125" s="157"/>
      <c r="BA125" s="157"/>
      <c r="BB125" s="157"/>
      <c r="BC125" s="157"/>
      <c r="BD125" s="157"/>
      <c r="BE125" s="157"/>
      <c r="BF125" s="157"/>
      <c r="BG125" s="157"/>
      <c r="BH125" s="157"/>
      <c r="BI125" s="157"/>
      <c r="BJ125" s="157"/>
      <c r="BK125" s="157"/>
      <c r="BL125" s="157"/>
      <c r="BM125" s="157"/>
      <c r="BN125" s="157"/>
      <c r="BO125" s="157"/>
      <c r="BP125" s="157"/>
      <c r="BQ125" s="157"/>
      <c r="BR125" s="157"/>
      <c r="BS125" s="157"/>
    </row>
    <row r="126" spans="1:71" x14ac:dyDescent="0.25">
      <c r="A126" s="157"/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57"/>
      <c r="AH126" s="157"/>
      <c r="AI126" s="157"/>
      <c r="AJ126" s="157"/>
      <c r="AK126" s="157"/>
      <c r="AL126" s="157"/>
      <c r="AM126" s="157"/>
      <c r="AN126" s="157"/>
      <c r="AO126" s="157"/>
      <c r="AP126" s="157"/>
      <c r="AQ126" s="157"/>
      <c r="AR126" s="157"/>
      <c r="AS126" s="157"/>
      <c r="AT126" s="157"/>
      <c r="AU126" s="157"/>
      <c r="AV126" s="157"/>
      <c r="AW126" s="157"/>
      <c r="AX126" s="157"/>
      <c r="AY126" s="157"/>
      <c r="AZ126" s="157"/>
      <c r="BA126" s="157"/>
      <c r="BB126" s="157"/>
      <c r="BC126" s="157"/>
      <c r="BD126" s="157"/>
      <c r="BE126" s="157"/>
      <c r="BF126" s="157"/>
      <c r="BG126" s="157"/>
      <c r="BH126" s="157"/>
      <c r="BI126" s="157"/>
      <c r="BJ126" s="157"/>
      <c r="BK126" s="157"/>
      <c r="BL126" s="157"/>
      <c r="BM126" s="157"/>
      <c r="BN126" s="157"/>
      <c r="BO126" s="157"/>
      <c r="BP126" s="157"/>
      <c r="BQ126" s="157"/>
      <c r="BR126" s="157"/>
      <c r="BS126" s="157"/>
    </row>
    <row r="127" spans="1:71" x14ac:dyDescent="0.25">
      <c r="A127" s="157"/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7"/>
      <c r="AO127" s="157"/>
      <c r="AP127" s="157"/>
      <c r="AQ127" s="157"/>
      <c r="AR127" s="157"/>
      <c r="AS127" s="157"/>
      <c r="AT127" s="157"/>
      <c r="AU127" s="157"/>
      <c r="AV127" s="157"/>
      <c r="AW127" s="157"/>
      <c r="AX127" s="157"/>
      <c r="AY127" s="157"/>
      <c r="AZ127" s="157"/>
      <c r="BA127" s="157"/>
      <c r="BB127" s="157"/>
      <c r="BC127" s="157"/>
      <c r="BD127" s="157"/>
      <c r="BE127" s="157"/>
      <c r="BF127" s="157"/>
      <c r="BG127" s="157"/>
      <c r="BH127" s="157"/>
      <c r="BI127" s="157"/>
      <c r="BJ127" s="157"/>
      <c r="BK127" s="157"/>
      <c r="BL127" s="157"/>
      <c r="BM127" s="157"/>
      <c r="BN127" s="157"/>
      <c r="BO127" s="157"/>
      <c r="BP127" s="157"/>
      <c r="BQ127" s="157"/>
      <c r="BR127" s="157"/>
      <c r="BS127" s="157"/>
    </row>
    <row r="128" spans="1:71" x14ac:dyDescent="0.25">
      <c r="A128" s="157"/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57"/>
      <c r="AH128" s="157"/>
      <c r="AI128" s="157"/>
      <c r="AJ128" s="157"/>
      <c r="AK128" s="157"/>
      <c r="AL128" s="157"/>
      <c r="AM128" s="157"/>
      <c r="AN128" s="157"/>
      <c r="AO128" s="157"/>
      <c r="AP128" s="157"/>
      <c r="AQ128" s="157"/>
      <c r="AR128" s="157"/>
      <c r="AS128" s="157"/>
      <c r="AT128" s="157"/>
      <c r="AU128" s="157"/>
      <c r="AV128" s="157"/>
      <c r="AW128" s="157"/>
      <c r="AX128" s="157"/>
      <c r="AY128" s="157"/>
      <c r="AZ128" s="157"/>
      <c r="BA128" s="157"/>
      <c r="BB128" s="157"/>
      <c r="BC128" s="157"/>
      <c r="BD128" s="157"/>
      <c r="BE128" s="157"/>
      <c r="BF128" s="157"/>
      <c r="BG128" s="157"/>
      <c r="BH128" s="157"/>
      <c r="BI128" s="157"/>
      <c r="BJ128" s="157"/>
      <c r="BK128" s="157"/>
      <c r="BL128" s="157"/>
      <c r="BM128" s="157"/>
      <c r="BN128" s="157"/>
      <c r="BO128" s="157"/>
      <c r="BP128" s="157"/>
      <c r="BQ128" s="157"/>
      <c r="BR128" s="157"/>
      <c r="BS128" s="157"/>
    </row>
    <row r="129" spans="1:71" x14ac:dyDescent="0.25">
      <c r="A129" s="157"/>
      <c r="B129" s="157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57"/>
      <c r="AL129" s="157"/>
      <c r="AM129" s="157"/>
      <c r="AN129" s="157"/>
      <c r="AO129" s="157"/>
      <c r="AP129" s="157"/>
      <c r="AQ129" s="157"/>
      <c r="AR129" s="157"/>
      <c r="AS129" s="157"/>
      <c r="AT129" s="157"/>
      <c r="AU129" s="157"/>
      <c r="AV129" s="157"/>
      <c r="AW129" s="157"/>
      <c r="AX129" s="157"/>
      <c r="AY129" s="157"/>
      <c r="AZ129" s="157"/>
      <c r="BA129" s="157"/>
      <c r="BB129" s="157"/>
      <c r="BC129" s="157"/>
      <c r="BD129" s="157"/>
      <c r="BE129" s="157"/>
      <c r="BF129" s="157"/>
      <c r="BG129" s="157"/>
      <c r="BH129" s="157"/>
      <c r="BI129" s="157"/>
      <c r="BJ129" s="157"/>
      <c r="BK129" s="157"/>
      <c r="BL129" s="157"/>
      <c r="BM129" s="157"/>
      <c r="BN129" s="157"/>
      <c r="BO129" s="157"/>
      <c r="BP129" s="157"/>
      <c r="BQ129" s="157"/>
      <c r="BR129" s="157"/>
      <c r="BS129" s="157"/>
    </row>
    <row r="130" spans="1:71" x14ac:dyDescent="0.25">
      <c r="A130" s="157"/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57"/>
      <c r="AH130" s="157"/>
      <c r="AI130" s="157"/>
      <c r="AJ130" s="157"/>
      <c r="AK130" s="157"/>
      <c r="AL130" s="157"/>
      <c r="AM130" s="157"/>
      <c r="AN130" s="157"/>
      <c r="AO130" s="157"/>
      <c r="AP130" s="157"/>
      <c r="AQ130" s="157"/>
      <c r="AR130" s="157"/>
      <c r="AS130" s="157"/>
      <c r="AT130" s="157"/>
      <c r="AU130" s="157"/>
      <c r="AV130" s="157"/>
      <c r="AW130" s="157"/>
      <c r="AX130" s="157"/>
      <c r="AY130" s="157"/>
      <c r="AZ130" s="157"/>
      <c r="BA130" s="157"/>
      <c r="BB130" s="157"/>
      <c r="BC130" s="157"/>
      <c r="BD130" s="157"/>
      <c r="BE130" s="157"/>
      <c r="BF130" s="157"/>
      <c r="BG130" s="157"/>
      <c r="BH130" s="157"/>
      <c r="BI130" s="157"/>
      <c r="BJ130" s="157"/>
      <c r="BK130" s="157"/>
      <c r="BL130" s="157"/>
      <c r="BM130" s="157"/>
      <c r="BN130" s="157"/>
      <c r="BO130" s="157"/>
      <c r="BP130" s="157"/>
      <c r="BQ130" s="157"/>
      <c r="BR130" s="157"/>
      <c r="BS130" s="157"/>
    </row>
    <row r="131" spans="1:71" x14ac:dyDescent="0.25">
      <c r="A131" s="157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57"/>
      <c r="AQ131" s="157"/>
      <c r="AR131" s="157"/>
      <c r="AS131" s="157"/>
      <c r="AT131" s="157"/>
      <c r="AU131" s="157"/>
      <c r="AV131" s="157"/>
      <c r="AW131" s="157"/>
      <c r="AX131" s="157"/>
      <c r="AY131" s="157"/>
      <c r="AZ131" s="157"/>
      <c r="BA131" s="157"/>
      <c r="BB131" s="157"/>
      <c r="BC131" s="157"/>
      <c r="BD131" s="157"/>
      <c r="BE131" s="157"/>
      <c r="BF131" s="157"/>
      <c r="BG131" s="157"/>
      <c r="BH131" s="157"/>
      <c r="BI131" s="157"/>
      <c r="BJ131" s="157"/>
      <c r="BK131" s="157"/>
      <c r="BL131" s="157"/>
      <c r="BM131" s="157"/>
      <c r="BN131" s="157"/>
      <c r="BO131" s="157"/>
      <c r="BP131" s="157"/>
      <c r="BQ131" s="157"/>
      <c r="BR131" s="157"/>
      <c r="BS131" s="157"/>
    </row>
    <row r="132" spans="1:71" x14ac:dyDescent="0.25">
      <c r="A132" s="157"/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  <c r="AH132" s="157"/>
      <c r="AI132" s="157"/>
      <c r="AJ132" s="157"/>
      <c r="AK132" s="157"/>
      <c r="AL132" s="157"/>
      <c r="AM132" s="157"/>
      <c r="AN132" s="157"/>
      <c r="AO132" s="157"/>
      <c r="AP132" s="157"/>
      <c r="AQ132" s="157"/>
      <c r="AR132" s="157"/>
      <c r="AS132" s="157"/>
      <c r="AT132" s="157"/>
      <c r="AU132" s="157"/>
      <c r="AV132" s="157"/>
      <c r="AW132" s="157"/>
      <c r="AX132" s="157"/>
      <c r="AY132" s="157"/>
      <c r="AZ132" s="157"/>
      <c r="BA132" s="157"/>
      <c r="BB132" s="157"/>
      <c r="BC132" s="157"/>
      <c r="BD132" s="157"/>
      <c r="BE132" s="157"/>
      <c r="BF132" s="157"/>
      <c r="BG132" s="157"/>
      <c r="BH132" s="157"/>
      <c r="BI132" s="157"/>
      <c r="BJ132" s="157"/>
      <c r="BK132" s="157"/>
      <c r="BL132" s="157"/>
      <c r="BM132" s="157"/>
      <c r="BN132" s="157"/>
      <c r="BO132" s="157"/>
      <c r="BP132" s="157"/>
      <c r="BQ132" s="157"/>
      <c r="BR132" s="157"/>
      <c r="BS132" s="157"/>
    </row>
    <row r="133" spans="1:71" x14ac:dyDescent="0.25">
      <c r="A133" s="157"/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  <c r="AH133" s="157"/>
      <c r="AI133" s="157"/>
      <c r="AJ133" s="157"/>
      <c r="AK133" s="157"/>
      <c r="AL133" s="157"/>
      <c r="AM133" s="157"/>
      <c r="AN133" s="157"/>
      <c r="AO133" s="157"/>
      <c r="AP133" s="157"/>
      <c r="AQ133" s="157"/>
      <c r="AR133" s="157"/>
      <c r="AS133" s="157"/>
      <c r="AT133" s="157"/>
      <c r="AU133" s="157"/>
      <c r="AV133" s="157"/>
      <c r="AW133" s="157"/>
      <c r="AX133" s="157"/>
      <c r="AY133" s="157"/>
      <c r="AZ133" s="157"/>
      <c r="BA133" s="157"/>
      <c r="BB133" s="157"/>
      <c r="BC133" s="157"/>
      <c r="BD133" s="157"/>
      <c r="BE133" s="157"/>
      <c r="BF133" s="157"/>
      <c r="BG133" s="157"/>
      <c r="BH133" s="157"/>
      <c r="BI133" s="157"/>
      <c r="BJ133" s="157"/>
      <c r="BK133" s="157"/>
      <c r="BL133" s="157"/>
      <c r="BM133" s="157"/>
      <c r="BN133" s="157"/>
      <c r="BO133" s="157"/>
      <c r="BP133" s="157"/>
      <c r="BQ133" s="157"/>
      <c r="BR133" s="157"/>
      <c r="BS133" s="157"/>
    </row>
    <row r="134" spans="1:71" x14ac:dyDescent="0.25">
      <c r="A134" s="157"/>
      <c r="B134" s="157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  <c r="AH134" s="157"/>
      <c r="AI134" s="157"/>
      <c r="AJ134" s="157"/>
      <c r="AK134" s="157"/>
      <c r="AL134" s="157"/>
      <c r="AM134" s="157"/>
      <c r="AN134" s="157"/>
      <c r="AO134" s="157"/>
      <c r="AP134" s="157"/>
      <c r="AQ134" s="157"/>
      <c r="AR134" s="157"/>
      <c r="AS134" s="157"/>
      <c r="AT134" s="157"/>
      <c r="AU134" s="157"/>
      <c r="AV134" s="157"/>
      <c r="AW134" s="157"/>
      <c r="AX134" s="157"/>
      <c r="AY134" s="157"/>
      <c r="AZ134" s="157"/>
      <c r="BA134" s="157"/>
      <c r="BB134" s="157"/>
      <c r="BC134" s="157"/>
      <c r="BD134" s="157"/>
      <c r="BE134" s="157"/>
      <c r="BF134" s="157"/>
      <c r="BG134" s="157"/>
      <c r="BH134" s="157"/>
      <c r="BI134" s="157"/>
      <c r="BJ134" s="157"/>
      <c r="BK134" s="157"/>
      <c r="BL134" s="157"/>
      <c r="BM134" s="157"/>
      <c r="BN134" s="157"/>
      <c r="BO134" s="157"/>
      <c r="BP134" s="157"/>
      <c r="BQ134" s="157"/>
      <c r="BR134" s="157"/>
      <c r="BS134" s="157"/>
    </row>
    <row r="135" spans="1:71" x14ac:dyDescent="0.25">
      <c r="A135" s="157"/>
      <c r="B135" s="157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  <c r="AH135" s="157"/>
      <c r="AI135" s="157"/>
      <c r="AJ135" s="157"/>
      <c r="AK135" s="157"/>
      <c r="AL135" s="157"/>
      <c r="AM135" s="157"/>
      <c r="AN135" s="157"/>
      <c r="AO135" s="157"/>
      <c r="AP135" s="157"/>
      <c r="AQ135" s="157"/>
      <c r="AR135" s="157"/>
      <c r="AS135" s="157"/>
      <c r="AT135" s="157"/>
      <c r="AU135" s="157"/>
      <c r="AV135" s="157"/>
      <c r="AW135" s="157"/>
      <c r="AX135" s="157"/>
      <c r="AY135" s="157"/>
      <c r="AZ135" s="157"/>
      <c r="BA135" s="157"/>
      <c r="BB135" s="157"/>
      <c r="BC135" s="157"/>
      <c r="BD135" s="157"/>
      <c r="BE135" s="157"/>
      <c r="BF135" s="157"/>
      <c r="BG135" s="157"/>
      <c r="BH135" s="157"/>
      <c r="BI135" s="157"/>
      <c r="BJ135" s="157"/>
      <c r="BK135" s="157"/>
      <c r="BL135" s="157"/>
      <c r="BM135" s="157"/>
      <c r="BN135" s="157"/>
      <c r="BO135" s="157"/>
      <c r="BP135" s="157"/>
      <c r="BQ135" s="157"/>
      <c r="BR135" s="157"/>
      <c r="BS135" s="157"/>
    </row>
    <row r="136" spans="1:71" x14ac:dyDescent="0.25">
      <c r="A136" s="157"/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  <c r="AH136" s="157"/>
      <c r="AI136" s="157"/>
      <c r="AJ136" s="157"/>
      <c r="AK136" s="157"/>
      <c r="AL136" s="157"/>
      <c r="AM136" s="157"/>
      <c r="AN136" s="157"/>
      <c r="AO136" s="157"/>
      <c r="AP136" s="157"/>
      <c r="AQ136" s="157"/>
      <c r="AR136" s="157"/>
      <c r="AS136" s="157"/>
      <c r="AT136" s="157"/>
      <c r="AU136" s="157"/>
      <c r="AV136" s="157"/>
      <c r="AW136" s="157"/>
      <c r="AX136" s="157"/>
      <c r="AY136" s="157"/>
      <c r="AZ136" s="157"/>
      <c r="BA136" s="157"/>
      <c r="BB136" s="157"/>
      <c r="BC136" s="157"/>
      <c r="BD136" s="157"/>
      <c r="BE136" s="157"/>
      <c r="BF136" s="157"/>
      <c r="BG136" s="157"/>
      <c r="BH136" s="157"/>
      <c r="BI136" s="157"/>
      <c r="BJ136" s="157"/>
      <c r="BK136" s="157"/>
      <c r="BL136" s="157"/>
      <c r="BM136" s="157"/>
      <c r="BN136" s="157"/>
      <c r="BO136" s="157"/>
      <c r="BP136" s="157"/>
      <c r="BQ136" s="157"/>
      <c r="BR136" s="157"/>
      <c r="BS136" s="157"/>
    </row>
    <row r="137" spans="1:71" x14ac:dyDescent="0.25">
      <c r="A137" s="157"/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  <c r="AH137" s="157"/>
      <c r="AI137" s="157"/>
      <c r="AJ137" s="157"/>
      <c r="AK137" s="157"/>
      <c r="AL137" s="157"/>
      <c r="AM137" s="157"/>
      <c r="AN137" s="157"/>
      <c r="AO137" s="157"/>
      <c r="AP137" s="157"/>
      <c r="AQ137" s="157"/>
      <c r="AR137" s="157"/>
      <c r="AS137" s="157"/>
      <c r="AT137" s="157"/>
      <c r="AU137" s="157"/>
      <c r="AV137" s="157"/>
      <c r="AW137" s="157"/>
      <c r="AX137" s="157"/>
      <c r="AY137" s="157"/>
      <c r="AZ137" s="157"/>
      <c r="BA137" s="157"/>
      <c r="BB137" s="157"/>
      <c r="BC137" s="157"/>
      <c r="BD137" s="157"/>
      <c r="BE137" s="157"/>
      <c r="BF137" s="157"/>
      <c r="BG137" s="157"/>
      <c r="BH137" s="157"/>
      <c r="BI137" s="157"/>
      <c r="BJ137" s="157"/>
      <c r="BK137" s="157"/>
      <c r="BL137" s="157"/>
      <c r="BM137" s="157"/>
      <c r="BN137" s="157"/>
      <c r="BO137" s="157"/>
      <c r="BP137" s="157"/>
      <c r="BQ137" s="157"/>
      <c r="BR137" s="157"/>
      <c r="BS137" s="157"/>
    </row>
    <row r="138" spans="1:71" x14ac:dyDescent="0.25">
      <c r="A138" s="157"/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  <c r="AH138" s="157"/>
      <c r="AI138" s="157"/>
      <c r="AJ138" s="157"/>
      <c r="AK138" s="157"/>
      <c r="AL138" s="157"/>
      <c r="AM138" s="157"/>
      <c r="AN138" s="157"/>
      <c r="AO138" s="157"/>
      <c r="AP138" s="157"/>
      <c r="AQ138" s="157"/>
      <c r="AR138" s="157"/>
      <c r="AS138" s="157"/>
      <c r="AT138" s="157"/>
      <c r="AU138" s="157"/>
      <c r="AV138" s="157"/>
      <c r="AW138" s="157"/>
      <c r="AX138" s="157"/>
      <c r="AY138" s="157"/>
      <c r="AZ138" s="157"/>
      <c r="BA138" s="157"/>
      <c r="BB138" s="157"/>
      <c r="BC138" s="157"/>
      <c r="BD138" s="157"/>
      <c r="BE138" s="157"/>
      <c r="BF138" s="157"/>
      <c r="BG138" s="157"/>
      <c r="BH138" s="157"/>
      <c r="BI138" s="157"/>
      <c r="BJ138" s="157"/>
      <c r="BK138" s="157"/>
      <c r="BL138" s="157"/>
      <c r="BM138" s="157"/>
      <c r="BN138" s="157"/>
      <c r="BO138" s="157"/>
      <c r="BP138" s="157"/>
      <c r="BQ138" s="157"/>
      <c r="BR138" s="157"/>
      <c r="BS138" s="157"/>
    </row>
    <row r="139" spans="1:71" x14ac:dyDescent="0.25">
      <c r="A139" s="157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  <c r="AH139" s="157"/>
      <c r="AI139" s="157"/>
      <c r="AJ139" s="157"/>
      <c r="AK139" s="157"/>
      <c r="AL139" s="157"/>
      <c r="AM139" s="157"/>
      <c r="AN139" s="157"/>
      <c r="AO139" s="157"/>
      <c r="AP139" s="157"/>
      <c r="AQ139" s="157"/>
      <c r="AR139" s="157"/>
      <c r="AS139" s="157"/>
      <c r="AT139" s="157"/>
      <c r="AU139" s="157"/>
      <c r="AV139" s="157"/>
      <c r="AW139" s="157"/>
      <c r="AX139" s="157"/>
      <c r="AY139" s="157"/>
      <c r="AZ139" s="157"/>
      <c r="BA139" s="157"/>
      <c r="BB139" s="157"/>
      <c r="BC139" s="157"/>
      <c r="BD139" s="157"/>
      <c r="BE139" s="157"/>
      <c r="BF139" s="157"/>
      <c r="BG139" s="157"/>
      <c r="BH139" s="157"/>
      <c r="BI139" s="157"/>
      <c r="BJ139" s="157"/>
      <c r="BK139" s="157"/>
      <c r="BL139" s="157"/>
      <c r="BM139" s="157"/>
      <c r="BN139" s="157"/>
      <c r="BO139" s="157"/>
      <c r="BP139" s="157"/>
      <c r="BQ139" s="157"/>
      <c r="BR139" s="157"/>
      <c r="BS139" s="157"/>
    </row>
    <row r="140" spans="1:71" x14ac:dyDescent="0.25">
      <c r="A140" s="157"/>
      <c r="B140" s="157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  <c r="AH140" s="157"/>
      <c r="AI140" s="157"/>
      <c r="AJ140" s="157"/>
      <c r="AK140" s="157"/>
      <c r="AL140" s="157"/>
      <c r="AM140" s="157"/>
      <c r="AN140" s="157"/>
      <c r="AO140" s="157"/>
      <c r="AP140" s="157"/>
      <c r="AQ140" s="157"/>
      <c r="AR140" s="157"/>
      <c r="AS140" s="157"/>
      <c r="AT140" s="157"/>
      <c r="AU140" s="157"/>
      <c r="AV140" s="157"/>
      <c r="AW140" s="157"/>
      <c r="AX140" s="157"/>
      <c r="AY140" s="157"/>
      <c r="AZ140" s="157"/>
      <c r="BA140" s="157"/>
      <c r="BB140" s="157"/>
      <c r="BC140" s="157"/>
      <c r="BD140" s="157"/>
      <c r="BE140" s="157"/>
      <c r="BF140" s="157"/>
      <c r="BG140" s="157"/>
      <c r="BH140" s="157"/>
      <c r="BI140" s="157"/>
      <c r="BJ140" s="157"/>
      <c r="BK140" s="157"/>
      <c r="BL140" s="157"/>
      <c r="BM140" s="157"/>
      <c r="BN140" s="157"/>
      <c r="BO140" s="157"/>
      <c r="BP140" s="157"/>
      <c r="BQ140" s="157"/>
      <c r="BR140" s="157"/>
      <c r="BS140" s="157"/>
    </row>
    <row r="141" spans="1:71" x14ac:dyDescent="0.25">
      <c r="A141" s="157"/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  <c r="AH141" s="157"/>
      <c r="AI141" s="157"/>
      <c r="AJ141" s="157"/>
      <c r="AK141" s="157"/>
      <c r="AL141" s="157"/>
      <c r="AM141" s="157"/>
      <c r="AN141" s="157"/>
      <c r="AO141" s="157"/>
      <c r="AP141" s="157"/>
      <c r="AQ141" s="157"/>
      <c r="AR141" s="157"/>
      <c r="AS141" s="157"/>
      <c r="AT141" s="157"/>
      <c r="AU141" s="157"/>
      <c r="AV141" s="157"/>
      <c r="AW141" s="157"/>
      <c r="AX141" s="157"/>
      <c r="AY141" s="157"/>
      <c r="AZ141" s="157"/>
      <c r="BA141" s="157"/>
      <c r="BB141" s="157"/>
      <c r="BC141" s="157"/>
      <c r="BD141" s="157"/>
      <c r="BE141" s="157"/>
      <c r="BF141" s="157"/>
      <c r="BG141" s="157"/>
      <c r="BH141" s="157"/>
      <c r="BI141" s="157"/>
      <c r="BJ141" s="157"/>
      <c r="BK141" s="157"/>
      <c r="BL141" s="157"/>
      <c r="BM141" s="157"/>
      <c r="BN141" s="157"/>
      <c r="BO141" s="157"/>
      <c r="BP141" s="157"/>
      <c r="BQ141" s="157"/>
      <c r="BR141" s="157"/>
      <c r="BS141" s="157"/>
    </row>
    <row r="142" spans="1:71" x14ac:dyDescent="0.25">
      <c r="A142" s="157"/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57"/>
      <c r="AH142" s="157"/>
      <c r="AI142" s="157"/>
      <c r="AJ142" s="157"/>
      <c r="AK142" s="157"/>
      <c r="AL142" s="157"/>
      <c r="AM142" s="157"/>
      <c r="AN142" s="157"/>
      <c r="AO142" s="157"/>
      <c r="AP142" s="157"/>
      <c r="AQ142" s="157"/>
      <c r="AR142" s="157"/>
      <c r="AS142" s="157"/>
      <c r="AT142" s="157"/>
      <c r="AU142" s="157"/>
      <c r="AV142" s="157"/>
      <c r="AW142" s="157"/>
      <c r="AX142" s="157"/>
      <c r="AY142" s="157"/>
      <c r="AZ142" s="157"/>
      <c r="BA142" s="157"/>
      <c r="BB142" s="157"/>
      <c r="BC142" s="157"/>
      <c r="BD142" s="157"/>
      <c r="BE142" s="157"/>
      <c r="BF142" s="157"/>
      <c r="BG142" s="157"/>
      <c r="BH142" s="157"/>
      <c r="BI142" s="157"/>
      <c r="BJ142" s="157"/>
      <c r="BK142" s="157"/>
      <c r="BL142" s="157"/>
      <c r="BM142" s="157"/>
      <c r="BN142" s="157"/>
      <c r="BO142" s="157"/>
      <c r="BP142" s="157"/>
      <c r="BQ142" s="157"/>
      <c r="BR142" s="157"/>
      <c r="BS142" s="157"/>
    </row>
    <row r="143" spans="1:71" x14ac:dyDescent="0.25">
      <c r="A143" s="157"/>
      <c r="B143" s="157"/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  <c r="W143" s="157"/>
      <c r="X143" s="157"/>
      <c r="Y143" s="157"/>
      <c r="Z143" s="157"/>
      <c r="AA143" s="157"/>
      <c r="AB143" s="157"/>
      <c r="AC143" s="157"/>
      <c r="AD143" s="157"/>
      <c r="AE143" s="157"/>
      <c r="AF143" s="157"/>
      <c r="AG143" s="157"/>
      <c r="AH143" s="157"/>
      <c r="AI143" s="157"/>
      <c r="AJ143" s="157"/>
      <c r="AK143" s="157"/>
      <c r="AL143" s="157"/>
      <c r="AM143" s="157"/>
      <c r="AN143" s="157"/>
      <c r="AO143" s="157"/>
      <c r="AP143" s="157"/>
      <c r="AQ143" s="157"/>
      <c r="AR143" s="157"/>
      <c r="AS143" s="157"/>
      <c r="AT143" s="157"/>
      <c r="AU143" s="157"/>
      <c r="AV143" s="157"/>
      <c r="AW143" s="157"/>
      <c r="AX143" s="157"/>
      <c r="AY143" s="157"/>
      <c r="AZ143" s="157"/>
      <c r="BA143" s="157"/>
      <c r="BB143" s="157"/>
      <c r="BC143" s="157"/>
      <c r="BD143" s="157"/>
      <c r="BE143" s="157"/>
      <c r="BF143" s="157"/>
      <c r="BG143" s="157"/>
      <c r="BH143" s="157"/>
      <c r="BI143" s="157"/>
      <c r="BJ143" s="157"/>
      <c r="BK143" s="157"/>
      <c r="BL143" s="157"/>
      <c r="BM143" s="157"/>
      <c r="BN143" s="157"/>
      <c r="BO143" s="157"/>
      <c r="BP143" s="157"/>
      <c r="BQ143" s="157"/>
      <c r="BR143" s="157"/>
      <c r="BS143" s="157"/>
    </row>
    <row r="144" spans="1:71" x14ac:dyDescent="0.25">
      <c r="A144" s="157"/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7"/>
      <c r="AB144" s="157"/>
      <c r="AC144" s="157"/>
      <c r="AD144" s="157"/>
      <c r="AE144" s="157"/>
      <c r="AF144" s="157"/>
      <c r="AG144" s="157"/>
      <c r="AH144" s="157"/>
      <c r="AI144" s="157"/>
      <c r="AJ144" s="157"/>
      <c r="AK144" s="157"/>
      <c r="AL144" s="157"/>
      <c r="AM144" s="157"/>
      <c r="AN144" s="157"/>
      <c r="AO144" s="157"/>
      <c r="AP144" s="157"/>
      <c r="AQ144" s="157"/>
      <c r="AR144" s="157"/>
      <c r="AS144" s="157"/>
      <c r="AT144" s="157"/>
      <c r="AU144" s="157"/>
      <c r="AV144" s="157"/>
      <c r="AW144" s="157"/>
      <c r="AX144" s="157"/>
      <c r="AY144" s="157"/>
      <c r="AZ144" s="157"/>
      <c r="BA144" s="157"/>
      <c r="BB144" s="157"/>
      <c r="BC144" s="157"/>
      <c r="BD144" s="157"/>
      <c r="BE144" s="157"/>
      <c r="BF144" s="157"/>
      <c r="BG144" s="157"/>
      <c r="BH144" s="157"/>
      <c r="BI144" s="157"/>
      <c r="BJ144" s="157"/>
      <c r="BK144" s="157"/>
      <c r="BL144" s="157"/>
      <c r="BM144" s="157"/>
      <c r="BN144" s="157"/>
      <c r="BO144" s="157"/>
      <c r="BP144" s="157"/>
      <c r="BQ144" s="157"/>
      <c r="BR144" s="157"/>
      <c r="BS144" s="157"/>
    </row>
    <row r="145" spans="1:71" x14ac:dyDescent="0.25">
      <c r="A145" s="157"/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7"/>
      <c r="Z145" s="157"/>
      <c r="AA145" s="157"/>
      <c r="AB145" s="157"/>
      <c r="AC145" s="157"/>
      <c r="AD145" s="157"/>
      <c r="AE145" s="157"/>
      <c r="AF145" s="157"/>
      <c r="AG145" s="157"/>
      <c r="AH145" s="157"/>
      <c r="AI145" s="157"/>
      <c r="AJ145" s="157"/>
      <c r="AK145" s="157"/>
      <c r="AL145" s="157"/>
      <c r="AM145" s="157"/>
      <c r="AN145" s="157"/>
      <c r="AO145" s="157"/>
      <c r="AP145" s="157"/>
      <c r="AQ145" s="157"/>
      <c r="AR145" s="157"/>
      <c r="AS145" s="157"/>
      <c r="AT145" s="157"/>
      <c r="AU145" s="157"/>
      <c r="AV145" s="157"/>
      <c r="AW145" s="157"/>
      <c r="AX145" s="157"/>
      <c r="AY145" s="157"/>
      <c r="AZ145" s="157"/>
      <c r="BA145" s="157"/>
      <c r="BB145" s="157"/>
      <c r="BC145" s="157"/>
      <c r="BD145" s="157"/>
      <c r="BE145" s="157"/>
      <c r="BF145" s="157"/>
      <c r="BG145" s="157"/>
      <c r="BH145" s="157"/>
      <c r="BI145" s="157"/>
      <c r="BJ145" s="157"/>
      <c r="BK145" s="157"/>
      <c r="BL145" s="157"/>
      <c r="BM145" s="157"/>
      <c r="BN145" s="157"/>
      <c r="BO145" s="157"/>
      <c r="BP145" s="157"/>
      <c r="BQ145" s="157"/>
      <c r="BR145" s="157"/>
      <c r="BS145" s="157"/>
    </row>
    <row r="146" spans="1:71" x14ac:dyDescent="0.25">
      <c r="A146" s="157"/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57"/>
      <c r="T146" s="157"/>
      <c r="U146" s="157"/>
      <c r="V146" s="157"/>
      <c r="W146" s="157"/>
      <c r="X146" s="157"/>
      <c r="Y146" s="157"/>
      <c r="Z146" s="157"/>
      <c r="AA146" s="157"/>
      <c r="AB146" s="157"/>
      <c r="AC146" s="157"/>
      <c r="AD146" s="157"/>
      <c r="AE146" s="157"/>
      <c r="AF146" s="157"/>
      <c r="AG146" s="157"/>
      <c r="AH146" s="157"/>
      <c r="AI146" s="157"/>
      <c r="AJ146" s="157"/>
      <c r="AK146" s="157"/>
      <c r="AL146" s="157"/>
      <c r="AM146" s="157"/>
      <c r="AN146" s="157"/>
      <c r="AO146" s="157"/>
      <c r="AP146" s="157"/>
      <c r="AQ146" s="157"/>
      <c r="AR146" s="157"/>
      <c r="AS146" s="157"/>
      <c r="AT146" s="157"/>
      <c r="AU146" s="157"/>
      <c r="AV146" s="157"/>
      <c r="AW146" s="157"/>
      <c r="AX146" s="157"/>
      <c r="AY146" s="157"/>
      <c r="AZ146" s="157"/>
      <c r="BA146" s="157"/>
      <c r="BB146" s="157"/>
      <c r="BC146" s="157"/>
      <c r="BD146" s="157"/>
      <c r="BE146" s="157"/>
      <c r="BF146" s="157"/>
      <c r="BG146" s="157"/>
      <c r="BH146" s="157"/>
      <c r="BI146" s="157"/>
      <c r="BJ146" s="157"/>
      <c r="BK146" s="157"/>
      <c r="BL146" s="157"/>
      <c r="BM146" s="157"/>
      <c r="BN146" s="157"/>
      <c r="BO146" s="157"/>
      <c r="BP146" s="157"/>
      <c r="BQ146" s="157"/>
      <c r="BR146" s="157"/>
      <c r="BS146" s="157"/>
    </row>
    <row r="147" spans="1:71" x14ac:dyDescent="0.25">
      <c r="A147" s="157"/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7"/>
      <c r="X147" s="157"/>
      <c r="Y147" s="157"/>
      <c r="Z147" s="157"/>
      <c r="AA147" s="157"/>
      <c r="AB147" s="157"/>
      <c r="AC147" s="157"/>
      <c r="AD147" s="157"/>
      <c r="AE147" s="157"/>
      <c r="AF147" s="157"/>
      <c r="AG147" s="157"/>
      <c r="AH147" s="157"/>
      <c r="AI147" s="157"/>
      <c r="AJ147" s="157"/>
      <c r="AK147" s="157"/>
      <c r="AL147" s="157"/>
      <c r="AM147" s="157"/>
      <c r="AN147" s="157"/>
      <c r="AO147" s="157"/>
      <c r="AP147" s="157"/>
      <c r="AQ147" s="157"/>
      <c r="AR147" s="157"/>
      <c r="AS147" s="157"/>
      <c r="AT147" s="157"/>
      <c r="AU147" s="157"/>
      <c r="AV147" s="157"/>
      <c r="AW147" s="157"/>
      <c r="AX147" s="157"/>
      <c r="AY147" s="157"/>
      <c r="AZ147" s="157"/>
      <c r="BA147" s="157"/>
      <c r="BB147" s="157"/>
      <c r="BC147" s="157"/>
      <c r="BD147" s="157"/>
      <c r="BE147" s="157"/>
      <c r="BF147" s="157"/>
      <c r="BG147" s="157"/>
      <c r="BH147" s="157"/>
      <c r="BI147" s="157"/>
      <c r="BJ147" s="157"/>
      <c r="BK147" s="157"/>
      <c r="BL147" s="157"/>
      <c r="BM147" s="157"/>
      <c r="BN147" s="157"/>
      <c r="BO147" s="157"/>
      <c r="BP147" s="157"/>
      <c r="BQ147" s="157"/>
      <c r="BR147" s="157"/>
      <c r="BS147" s="157"/>
    </row>
    <row r="148" spans="1:71" x14ac:dyDescent="0.25">
      <c r="A148" s="157"/>
      <c r="B148" s="157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  <c r="AB148" s="157"/>
      <c r="AC148" s="157"/>
      <c r="AD148" s="157"/>
      <c r="AE148" s="157"/>
      <c r="AF148" s="157"/>
      <c r="AG148" s="157"/>
      <c r="AH148" s="157"/>
      <c r="AI148" s="157"/>
      <c r="AJ148" s="157"/>
      <c r="AK148" s="157"/>
      <c r="AL148" s="157"/>
      <c r="AM148" s="157"/>
      <c r="AN148" s="157"/>
      <c r="AO148" s="157"/>
      <c r="AP148" s="157"/>
      <c r="AQ148" s="157"/>
      <c r="AR148" s="157"/>
      <c r="AS148" s="157"/>
      <c r="AT148" s="157"/>
      <c r="AU148" s="157"/>
      <c r="AV148" s="157"/>
      <c r="AW148" s="157"/>
      <c r="AX148" s="157"/>
      <c r="AY148" s="157"/>
      <c r="AZ148" s="157"/>
      <c r="BA148" s="157"/>
      <c r="BB148" s="157"/>
      <c r="BC148" s="157"/>
      <c r="BD148" s="157"/>
      <c r="BE148" s="157"/>
      <c r="BF148" s="157"/>
      <c r="BG148" s="157"/>
      <c r="BH148" s="157"/>
      <c r="BI148" s="157"/>
      <c r="BJ148" s="157"/>
      <c r="BK148" s="157"/>
      <c r="BL148" s="157"/>
      <c r="BM148" s="157"/>
      <c r="BN148" s="157"/>
      <c r="BO148" s="157"/>
      <c r="BP148" s="157"/>
      <c r="BQ148" s="157"/>
      <c r="BR148" s="157"/>
      <c r="BS148" s="157"/>
    </row>
    <row r="149" spans="1:71" x14ac:dyDescent="0.25">
      <c r="A149" s="157"/>
      <c r="B149" s="157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  <c r="AA149" s="157"/>
      <c r="AB149" s="157"/>
      <c r="AC149" s="157"/>
      <c r="AD149" s="157"/>
      <c r="AE149" s="157"/>
      <c r="AF149" s="157"/>
      <c r="AG149" s="157"/>
      <c r="AH149" s="157"/>
      <c r="AI149" s="157"/>
      <c r="AJ149" s="157"/>
      <c r="AK149" s="157"/>
      <c r="AL149" s="157"/>
      <c r="AM149" s="157"/>
      <c r="AN149" s="157"/>
      <c r="AO149" s="157"/>
      <c r="AP149" s="157"/>
      <c r="AQ149" s="157"/>
      <c r="AR149" s="157"/>
      <c r="AS149" s="157"/>
      <c r="AT149" s="157"/>
      <c r="AU149" s="157"/>
      <c r="AV149" s="157"/>
      <c r="AW149" s="157"/>
      <c r="AX149" s="157"/>
      <c r="AY149" s="157"/>
      <c r="AZ149" s="157"/>
      <c r="BA149" s="157"/>
      <c r="BB149" s="157"/>
      <c r="BC149" s="157"/>
      <c r="BD149" s="157"/>
      <c r="BE149" s="157"/>
      <c r="BF149" s="157"/>
      <c r="BG149" s="157"/>
      <c r="BH149" s="157"/>
      <c r="BI149" s="157"/>
      <c r="BJ149" s="157"/>
      <c r="BK149" s="157"/>
      <c r="BL149" s="157"/>
      <c r="BM149" s="157"/>
      <c r="BN149" s="157"/>
      <c r="BO149" s="157"/>
      <c r="BP149" s="157"/>
      <c r="BQ149" s="157"/>
      <c r="BR149" s="157"/>
      <c r="BS149" s="157"/>
    </row>
    <row r="150" spans="1:71" x14ac:dyDescent="0.25">
      <c r="A150" s="157"/>
      <c r="B150" s="157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7"/>
      <c r="U150" s="157"/>
      <c r="V150" s="157"/>
      <c r="W150" s="157"/>
      <c r="X150" s="157"/>
      <c r="Y150" s="157"/>
      <c r="Z150" s="157"/>
      <c r="AA150" s="157"/>
      <c r="AB150" s="157"/>
      <c r="AC150" s="157"/>
      <c r="AD150" s="157"/>
      <c r="AE150" s="157"/>
      <c r="AF150" s="157"/>
      <c r="AG150" s="157"/>
      <c r="AH150" s="157"/>
      <c r="AI150" s="157"/>
      <c r="AJ150" s="157"/>
      <c r="AK150" s="157"/>
      <c r="AL150" s="157"/>
      <c r="AM150" s="157"/>
      <c r="AN150" s="157"/>
      <c r="AO150" s="157"/>
      <c r="AP150" s="157"/>
      <c r="AQ150" s="157"/>
      <c r="AR150" s="157"/>
      <c r="AS150" s="157"/>
      <c r="AT150" s="157"/>
      <c r="AU150" s="157"/>
      <c r="AV150" s="157"/>
      <c r="AW150" s="157"/>
      <c r="AX150" s="157"/>
      <c r="AY150" s="157"/>
      <c r="AZ150" s="157"/>
      <c r="BA150" s="157"/>
      <c r="BB150" s="157"/>
      <c r="BC150" s="157"/>
      <c r="BD150" s="157"/>
      <c r="BE150" s="157"/>
      <c r="BF150" s="157"/>
      <c r="BG150" s="157"/>
      <c r="BH150" s="157"/>
      <c r="BI150" s="157"/>
      <c r="BJ150" s="157"/>
      <c r="BK150" s="157"/>
      <c r="BL150" s="157"/>
      <c r="BM150" s="157"/>
      <c r="BN150" s="157"/>
      <c r="BO150" s="157"/>
      <c r="BP150" s="157"/>
      <c r="BQ150" s="157"/>
      <c r="BR150" s="157"/>
      <c r="BS150" s="157"/>
    </row>
    <row r="151" spans="1:71" x14ac:dyDescent="0.25">
      <c r="A151" s="157"/>
      <c r="B151" s="157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57"/>
      <c r="U151" s="157"/>
      <c r="V151" s="157"/>
      <c r="W151" s="157"/>
      <c r="X151" s="157"/>
      <c r="Y151" s="157"/>
      <c r="Z151" s="157"/>
      <c r="AA151" s="157"/>
      <c r="AB151" s="157"/>
      <c r="AC151" s="157"/>
      <c r="AD151" s="157"/>
      <c r="AE151" s="157"/>
      <c r="AF151" s="157"/>
      <c r="AG151" s="157"/>
      <c r="AH151" s="157"/>
      <c r="AI151" s="157"/>
      <c r="AJ151" s="157"/>
      <c r="AK151" s="157"/>
      <c r="AL151" s="157"/>
      <c r="AM151" s="157"/>
      <c r="AN151" s="157"/>
      <c r="AO151" s="157"/>
      <c r="AP151" s="157"/>
      <c r="AQ151" s="157"/>
      <c r="AR151" s="157"/>
      <c r="AS151" s="157"/>
      <c r="AT151" s="157"/>
      <c r="AU151" s="157"/>
      <c r="AV151" s="157"/>
      <c r="AW151" s="157"/>
      <c r="AX151" s="157"/>
      <c r="AY151" s="157"/>
      <c r="AZ151" s="157"/>
      <c r="BA151" s="157"/>
      <c r="BB151" s="157"/>
      <c r="BC151" s="157"/>
      <c r="BD151" s="157"/>
      <c r="BE151" s="157"/>
      <c r="BF151" s="157"/>
      <c r="BG151" s="157"/>
      <c r="BH151" s="157"/>
      <c r="BI151" s="157"/>
      <c r="BJ151" s="157"/>
      <c r="BK151" s="157"/>
      <c r="BL151" s="157"/>
      <c r="BM151" s="157"/>
      <c r="BN151" s="157"/>
      <c r="BO151" s="157"/>
      <c r="BP151" s="157"/>
      <c r="BQ151" s="157"/>
      <c r="BR151" s="157"/>
      <c r="BS151" s="157"/>
    </row>
    <row r="152" spans="1:71" x14ac:dyDescent="0.25">
      <c r="A152" s="157"/>
      <c r="B152" s="157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  <c r="W152" s="157"/>
      <c r="X152" s="157"/>
      <c r="Y152" s="157"/>
      <c r="Z152" s="157"/>
      <c r="AA152" s="157"/>
      <c r="AB152" s="157"/>
      <c r="AC152" s="157"/>
      <c r="AD152" s="157"/>
      <c r="AE152" s="157"/>
      <c r="AF152" s="157"/>
      <c r="AG152" s="157"/>
      <c r="AH152" s="157"/>
      <c r="AI152" s="157"/>
      <c r="AJ152" s="157"/>
      <c r="AK152" s="157"/>
      <c r="AL152" s="157"/>
      <c r="AM152" s="157"/>
      <c r="AN152" s="157"/>
      <c r="AO152" s="157"/>
      <c r="AP152" s="157"/>
      <c r="AQ152" s="157"/>
      <c r="AR152" s="157"/>
      <c r="AS152" s="157"/>
      <c r="AT152" s="157"/>
      <c r="AU152" s="157"/>
      <c r="AV152" s="157"/>
      <c r="AW152" s="157"/>
      <c r="AX152" s="157"/>
      <c r="AY152" s="157"/>
      <c r="AZ152" s="157"/>
      <c r="BA152" s="157"/>
      <c r="BB152" s="157"/>
      <c r="BC152" s="157"/>
      <c r="BD152" s="157"/>
      <c r="BE152" s="157"/>
      <c r="BF152" s="157"/>
      <c r="BG152" s="157"/>
      <c r="BH152" s="157"/>
      <c r="BI152" s="157"/>
      <c r="BJ152" s="157"/>
      <c r="BK152" s="157"/>
      <c r="BL152" s="157"/>
      <c r="BM152" s="157"/>
      <c r="BN152" s="157"/>
      <c r="BO152" s="157"/>
      <c r="BP152" s="157"/>
      <c r="BQ152" s="157"/>
      <c r="BR152" s="157"/>
      <c r="BS152" s="157"/>
    </row>
    <row r="153" spans="1:71" x14ac:dyDescent="0.25">
      <c r="A153" s="157"/>
      <c r="B153" s="157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/>
      <c r="S153" s="157"/>
      <c r="T153" s="157"/>
      <c r="U153" s="157"/>
      <c r="V153" s="157"/>
      <c r="W153" s="157"/>
      <c r="X153" s="157"/>
      <c r="Y153" s="157"/>
      <c r="Z153" s="157"/>
      <c r="AA153" s="157"/>
      <c r="AB153" s="157"/>
      <c r="AC153" s="157"/>
      <c r="AD153" s="157"/>
      <c r="AE153" s="157"/>
      <c r="AF153" s="157"/>
      <c r="AG153" s="157"/>
      <c r="AH153" s="157"/>
      <c r="AI153" s="157"/>
      <c r="AJ153" s="157"/>
      <c r="AK153" s="157"/>
      <c r="AL153" s="157"/>
      <c r="AM153" s="157"/>
      <c r="AN153" s="157"/>
      <c r="AO153" s="157"/>
      <c r="AP153" s="157"/>
      <c r="AQ153" s="157"/>
      <c r="AR153" s="157"/>
      <c r="AS153" s="157"/>
      <c r="AT153" s="157"/>
      <c r="AU153" s="157"/>
      <c r="AV153" s="157"/>
      <c r="AW153" s="157"/>
      <c r="AX153" s="157"/>
      <c r="AY153" s="157"/>
      <c r="AZ153" s="157"/>
      <c r="BA153" s="157"/>
      <c r="BB153" s="157"/>
      <c r="BC153" s="157"/>
      <c r="BD153" s="157"/>
      <c r="BE153" s="157"/>
      <c r="BF153" s="157"/>
      <c r="BG153" s="157"/>
      <c r="BH153" s="157"/>
      <c r="BI153" s="157"/>
      <c r="BJ153" s="157"/>
      <c r="BK153" s="157"/>
      <c r="BL153" s="157"/>
      <c r="BM153" s="157"/>
      <c r="BN153" s="157"/>
      <c r="BO153" s="157"/>
      <c r="BP153" s="157"/>
      <c r="BQ153" s="157"/>
      <c r="BR153" s="157"/>
      <c r="BS153" s="157"/>
    </row>
    <row r="154" spans="1:71" x14ac:dyDescent="0.25">
      <c r="A154" s="157"/>
      <c r="B154" s="157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57"/>
      <c r="V154" s="157"/>
      <c r="W154" s="157"/>
      <c r="X154" s="157"/>
      <c r="Y154" s="157"/>
      <c r="Z154" s="157"/>
      <c r="AA154" s="157"/>
      <c r="AB154" s="157"/>
      <c r="AC154" s="157"/>
      <c r="AD154" s="157"/>
      <c r="AE154" s="157"/>
      <c r="AF154" s="157"/>
      <c r="AG154" s="157"/>
      <c r="AH154" s="157"/>
      <c r="AI154" s="157"/>
      <c r="AJ154" s="157"/>
      <c r="AK154" s="157"/>
      <c r="AL154" s="157"/>
      <c r="AM154" s="157"/>
      <c r="AN154" s="157"/>
      <c r="AO154" s="157"/>
      <c r="AP154" s="157"/>
      <c r="AQ154" s="157"/>
      <c r="AR154" s="157"/>
      <c r="AS154" s="157"/>
      <c r="AT154" s="157"/>
      <c r="AU154" s="157"/>
      <c r="AV154" s="157"/>
      <c r="AW154" s="157"/>
      <c r="AX154" s="157"/>
      <c r="AY154" s="157"/>
      <c r="AZ154" s="157"/>
      <c r="BA154" s="157"/>
      <c r="BB154" s="157"/>
      <c r="BC154" s="157"/>
      <c r="BD154" s="157"/>
      <c r="BE154" s="157"/>
      <c r="BF154" s="157"/>
      <c r="BG154" s="157"/>
      <c r="BH154" s="157"/>
      <c r="BI154" s="157"/>
      <c r="BJ154" s="157"/>
      <c r="BK154" s="157"/>
      <c r="BL154" s="157"/>
      <c r="BM154" s="157"/>
      <c r="BN154" s="157"/>
      <c r="BO154" s="157"/>
      <c r="BP154" s="157"/>
      <c r="BQ154" s="157"/>
      <c r="BR154" s="157"/>
      <c r="BS154" s="157"/>
    </row>
    <row r="155" spans="1:71" x14ac:dyDescent="0.25">
      <c r="A155" s="157"/>
      <c r="B155" s="157"/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57"/>
      <c r="U155" s="157"/>
      <c r="V155" s="157"/>
      <c r="W155" s="157"/>
      <c r="X155" s="157"/>
      <c r="Y155" s="157"/>
      <c r="Z155" s="157"/>
      <c r="AA155" s="157"/>
      <c r="AB155" s="157"/>
      <c r="AC155" s="157"/>
      <c r="AD155" s="157"/>
      <c r="AE155" s="157"/>
      <c r="AF155" s="157"/>
      <c r="AG155" s="157"/>
      <c r="AH155" s="157"/>
      <c r="AI155" s="157"/>
      <c r="AJ155" s="157"/>
      <c r="AK155" s="157"/>
      <c r="AL155" s="157"/>
      <c r="AM155" s="157"/>
      <c r="AN155" s="157"/>
      <c r="AO155" s="157"/>
      <c r="AP155" s="157"/>
      <c r="AQ155" s="157"/>
      <c r="AR155" s="157"/>
      <c r="AS155" s="157"/>
      <c r="AT155" s="157"/>
      <c r="AU155" s="157"/>
      <c r="AV155" s="157"/>
      <c r="AW155" s="157"/>
      <c r="AX155" s="157"/>
      <c r="AY155" s="157"/>
      <c r="AZ155" s="157"/>
      <c r="BA155" s="157"/>
      <c r="BB155" s="157"/>
      <c r="BC155" s="157"/>
      <c r="BD155" s="157"/>
      <c r="BE155" s="157"/>
      <c r="BF155" s="157"/>
      <c r="BG155" s="157"/>
      <c r="BH155" s="157"/>
      <c r="BI155" s="157"/>
      <c r="BJ155" s="157"/>
      <c r="BK155" s="157"/>
      <c r="BL155" s="157"/>
      <c r="BM155" s="157"/>
      <c r="BN155" s="157"/>
      <c r="BO155" s="157"/>
      <c r="BP155" s="157"/>
      <c r="BQ155" s="157"/>
      <c r="BR155" s="157"/>
      <c r="BS155" s="157"/>
    </row>
    <row r="156" spans="1:71" x14ac:dyDescent="0.25">
      <c r="A156" s="157"/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7"/>
      <c r="U156" s="157"/>
      <c r="V156" s="157"/>
      <c r="W156" s="157"/>
      <c r="X156" s="157"/>
      <c r="Y156" s="157"/>
      <c r="Z156" s="157"/>
      <c r="AA156" s="157"/>
      <c r="AB156" s="157"/>
      <c r="AC156" s="157"/>
      <c r="AD156" s="157"/>
      <c r="AE156" s="157"/>
      <c r="AF156" s="157"/>
      <c r="AG156" s="157"/>
      <c r="AH156" s="157"/>
      <c r="AI156" s="157"/>
      <c r="AJ156" s="157"/>
      <c r="AK156" s="157"/>
      <c r="AL156" s="157"/>
      <c r="AM156" s="157"/>
      <c r="AN156" s="157"/>
      <c r="AO156" s="157"/>
      <c r="AP156" s="157"/>
      <c r="AQ156" s="157"/>
      <c r="AR156" s="157"/>
      <c r="AS156" s="157"/>
      <c r="AT156" s="157"/>
      <c r="AU156" s="157"/>
      <c r="AV156" s="157"/>
      <c r="AW156" s="157"/>
      <c r="AX156" s="157"/>
      <c r="AY156" s="157"/>
      <c r="AZ156" s="157"/>
      <c r="BA156" s="157"/>
      <c r="BB156" s="157"/>
      <c r="BC156" s="157"/>
      <c r="BD156" s="157"/>
      <c r="BE156" s="157"/>
      <c r="BF156" s="157"/>
      <c r="BG156" s="157"/>
      <c r="BH156" s="157"/>
      <c r="BI156" s="157"/>
      <c r="BJ156" s="157"/>
      <c r="BK156" s="157"/>
      <c r="BL156" s="157"/>
      <c r="BM156" s="157"/>
      <c r="BN156" s="157"/>
      <c r="BO156" s="157"/>
      <c r="BP156" s="157"/>
      <c r="BQ156" s="157"/>
      <c r="BR156" s="157"/>
      <c r="BS156" s="157"/>
    </row>
    <row r="157" spans="1:71" x14ac:dyDescent="0.25">
      <c r="A157" s="157"/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57"/>
      <c r="T157" s="157"/>
      <c r="U157" s="157"/>
      <c r="V157" s="157"/>
      <c r="W157" s="157"/>
      <c r="X157" s="157"/>
      <c r="Y157" s="157"/>
      <c r="Z157" s="157"/>
      <c r="AA157" s="157"/>
      <c r="AB157" s="157"/>
      <c r="AC157" s="157"/>
      <c r="AD157" s="157"/>
      <c r="AE157" s="157"/>
      <c r="AF157" s="157"/>
      <c r="AG157" s="157"/>
      <c r="AH157" s="157"/>
      <c r="AI157" s="157"/>
      <c r="AJ157" s="157"/>
      <c r="AK157" s="157"/>
      <c r="AL157" s="157"/>
      <c r="AM157" s="157"/>
      <c r="AN157" s="157"/>
      <c r="AO157" s="157"/>
      <c r="AP157" s="157"/>
      <c r="AQ157" s="157"/>
      <c r="AR157" s="157"/>
      <c r="AS157" s="157"/>
      <c r="AT157" s="157"/>
      <c r="AU157" s="157"/>
      <c r="AV157" s="157"/>
      <c r="AW157" s="157"/>
      <c r="AX157" s="157"/>
      <c r="AY157" s="157"/>
      <c r="AZ157" s="157"/>
      <c r="BA157" s="157"/>
      <c r="BB157" s="157"/>
      <c r="BC157" s="157"/>
      <c r="BD157" s="157"/>
      <c r="BE157" s="157"/>
      <c r="BF157" s="157"/>
      <c r="BG157" s="157"/>
      <c r="BH157" s="157"/>
      <c r="BI157" s="157"/>
      <c r="BJ157" s="157"/>
      <c r="BK157" s="157"/>
      <c r="BL157" s="157"/>
      <c r="BM157" s="157"/>
      <c r="BN157" s="157"/>
      <c r="BO157" s="157"/>
      <c r="BP157" s="157"/>
      <c r="BQ157" s="157"/>
      <c r="BR157" s="157"/>
      <c r="BS157" s="157"/>
    </row>
    <row r="158" spans="1:71" x14ac:dyDescent="0.25">
      <c r="A158" s="157"/>
      <c r="B158" s="157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  <c r="U158" s="157"/>
      <c r="V158" s="157"/>
      <c r="W158" s="157"/>
      <c r="X158" s="157"/>
      <c r="Y158" s="157"/>
      <c r="Z158" s="157"/>
      <c r="AA158" s="157"/>
      <c r="AB158" s="157"/>
      <c r="AC158" s="157"/>
      <c r="AD158" s="157"/>
      <c r="AE158" s="157"/>
      <c r="AF158" s="157"/>
      <c r="AG158" s="157"/>
      <c r="AH158" s="157"/>
      <c r="AI158" s="157"/>
      <c r="AJ158" s="157"/>
      <c r="AK158" s="157"/>
      <c r="AL158" s="157"/>
      <c r="AM158" s="157"/>
      <c r="AN158" s="157"/>
      <c r="AO158" s="157"/>
      <c r="AP158" s="157"/>
      <c r="AQ158" s="157"/>
      <c r="AR158" s="157"/>
      <c r="AS158" s="157"/>
      <c r="AT158" s="157"/>
      <c r="AU158" s="157"/>
      <c r="AV158" s="157"/>
      <c r="AW158" s="157"/>
      <c r="AX158" s="157"/>
      <c r="AY158" s="157"/>
      <c r="AZ158" s="157"/>
      <c r="BA158" s="157"/>
      <c r="BB158" s="157"/>
      <c r="BC158" s="157"/>
      <c r="BD158" s="157"/>
      <c r="BE158" s="157"/>
      <c r="BF158" s="157"/>
      <c r="BG158" s="157"/>
      <c r="BH158" s="157"/>
      <c r="BI158" s="157"/>
      <c r="BJ158" s="157"/>
      <c r="BK158" s="157"/>
      <c r="BL158" s="157"/>
      <c r="BM158" s="157"/>
      <c r="BN158" s="157"/>
      <c r="BO158" s="157"/>
      <c r="BP158" s="157"/>
      <c r="BQ158" s="157"/>
      <c r="BR158" s="157"/>
      <c r="BS158" s="157"/>
    </row>
    <row r="159" spans="1:71" x14ac:dyDescent="0.25">
      <c r="A159" s="157"/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C159" s="157"/>
      <c r="AD159" s="157"/>
      <c r="AE159" s="157"/>
      <c r="AF159" s="157"/>
      <c r="AG159" s="157"/>
      <c r="AH159" s="157"/>
      <c r="AI159" s="157"/>
      <c r="AJ159" s="157"/>
      <c r="AK159" s="157"/>
      <c r="AL159" s="157"/>
      <c r="AM159" s="157"/>
      <c r="AN159" s="157"/>
      <c r="AO159" s="157"/>
      <c r="AP159" s="157"/>
      <c r="AQ159" s="157"/>
      <c r="AR159" s="157"/>
      <c r="AS159" s="157"/>
      <c r="AT159" s="157"/>
      <c r="AU159" s="157"/>
      <c r="AV159" s="157"/>
      <c r="AW159" s="157"/>
      <c r="AX159" s="157"/>
      <c r="AY159" s="157"/>
      <c r="AZ159" s="157"/>
      <c r="BA159" s="157"/>
      <c r="BB159" s="157"/>
      <c r="BC159" s="157"/>
      <c r="BD159" s="157"/>
      <c r="BE159" s="157"/>
      <c r="BF159" s="157"/>
      <c r="BG159" s="157"/>
      <c r="BH159" s="157"/>
      <c r="BI159" s="157"/>
      <c r="BJ159" s="157"/>
      <c r="BK159" s="157"/>
      <c r="BL159" s="157"/>
      <c r="BM159" s="157"/>
      <c r="BN159" s="157"/>
      <c r="BO159" s="157"/>
      <c r="BP159" s="157"/>
      <c r="BQ159" s="157"/>
      <c r="BR159" s="157"/>
      <c r="BS159" s="157"/>
    </row>
    <row r="160" spans="1:71" x14ac:dyDescent="0.25">
      <c r="A160" s="157"/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  <c r="Y160" s="157"/>
      <c r="Z160" s="157"/>
      <c r="AA160" s="157"/>
      <c r="AB160" s="157"/>
      <c r="AC160" s="157"/>
      <c r="AD160" s="157"/>
      <c r="AE160" s="157"/>
      <c r="AF160" s="157"/>
      <c r="AG160" s="157"/>
      <c r="AH160" s="157"/>
      <c r="AI160" s="157"/>
      <c r="AJ160" s="157"/>
      <c r="AK160" s="157"/>
      <c r="AL160" s="157"/>
      <c r="AM160" s="157"/>
      <c r="AN160" s="157"/>
      <c r="AO160" s="157"/>
      <c r="AP160" s="157"/>
      <c r="AQ160" s="157"/>
      <c r="AR160" s="157"/>
      <c r="AS160" s="157"/>
      <c r="AT160" s="157"/>
      <c r="AU160" s="157"/>
      <c r="AV160" s="157"/>
      <c r="AW160" s="157"/>
      <c r="AX160" s="157"/>
      <c r="AY160" s="157"/>
      <c r="AZ160" s="157"/>
      <c r="BA160" s="157"/>
      <c r="BB160" s="157"/>
      <c r="BC160" s="157"/>
      <c r="BD160" s="157"/>
      <c r="BE160" s="157"/>
      <c r="BF160" s="157"/>
      <c r="BG160" s="157"/>
      <c r="BH160" s="157"/>
      <c r="BI160" s="157"/>
      <c r="BJ160" s="157"/>
      <c r="BK160" s="157"/>
      <c r="BL160" s="157"/>
      <c r="BM160" s="157"/>
      <c r="BN160" s="157"/>
      <c r="BO160" s="157"/>
      <c r="BP160" s="157"/>
      <c r="BQ160" s="157"/>
      <c r="BR160" s="157"/>
      <c r="BS160" s="157"/>
    </row>
    <row r="161" spans="1:71" x14ac:dyDescent="0.25">
      <c r="A161" s="157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  <c r="W161" s="157"/>
      <c r="X161" s="157"/>
      <c r="Y161" s="157"/>
      <c r="Z161" s="157"/>
      <c r="AA161" s="157"/>
      <c r="AB161" s="157"/>
      <c r="AC161" s="157"/>
      <c r="AD161" s="157"/>
      <c r="AE161" s="157"/>
      <c r="AF161" s="157"/>
      <c r="AG161" s="157"/>
      <c r="AH161" s="157"/>
      <c r="AI161" s="157"/>
      <c r="AJ161" s="157"/>
      <c r="AK161" s="157"/>
      <c r="AL161" s="157"/>
      <c r="AM161" s="157"/>
      <c r="AN161" s="157"/>
      <c r="AO161" s="157"/>
      <c r="AP161" s="157"/>
      <c r="AQ161" s="157"/>
      <c r="AR161" s="157"/>
      <c r="AS161" s="157"/>
      <c r="AT161" s="157"/>
      <c r="AU161" s="157"/>
      <c r="AV161" s="157"/>
      <c r="AW161" s="157"/>
      <c r="AX161" s="157"/>
      <c r="AY161" s="157"/>
      <c r="AZ161" s="157"/>
      <c r="BA161" s="157"/>
      <c r="BB161" s="157"/>
      <c r="BC161" s="157"/>
      <c r="BD161" s="157"/>
      <c r="BE161" s="157"/>
      <c r="BF161" s="157"/>
      <c r="BG161" s="157"/>
      <c r="BH161" s="157"/>
      <c r="BI161" s="157"/>
      <c r="BJ161" s="157"/>
      <c r="BK161" s="157"/>
      <c r="BL161" s="157"/>
      <c r="BM161" s="157"/>
      <c r="BN161" s="157"/>
      <c r="BO161" s="157"/>
      <c r="BP161" s="157"/>
      <c r="BQ161" s="157"/>
      <c r="BR161" s="157"/>
      <c r="BS161" s="157"/>
    </row>
    <row r="162" spans="1:71" x14ac:dyDescent="0.25">
      <c r="A162" s="157"/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/>
      <c r="V162" s="157"/>
      <c r="W162" s="157"/>
      <c r="X162" s="157"/>
      <c r="Y162" s="157"/>
      <c r="Z162" s="157"/>
      <c r="AA162" s="157"/>
      <c r="AB162" s="157"/>
      <c r="AC162" s="157"/>
      <c r="AD162" s="157"/>
      <c r="AE162" s="157"/>
      <c r="AF162" s="157"/>
      <c r="AG162" s="157"/>
      <c r="AH162" s="157"/>
      <c r="AI162" s="157"/>
      <c r="AJ162" s="157"/>
      <c r="AK162" s="157"/>
      <c r="AL162" s="157"/>
      <c r="AM162" s="157"/>
      <c r="AN162" s="157"/>
      <c r="AO162" s="157"/>
      <c r="AP162" s="157"/>
      <c r="AQ162" s="157"/>
      <c r="AR162" s="157"/>
      <c r="AS162" s="157"/>
      <c r="AT162" s="157"/>
      <c r="AU162" s="157"/>
      <c r="AV162" s="157"/>
      <c r="AW162" s="157"/>
      <c r="AX162" s="157"/>
      <c r="AY162" s="157"/>
      <c r="AZ162" s="157"/>
      <c r="BA162" s="157"/>
      <c r="BB162" s="157"/>
      <c r="BC162" s="157"/>
      <c r="BD162" s="157"/>
      <c r="BE162" s="157"/>
      <c r="BF162" s="157"/>
      <c r="BG162" s="157"/>
      <c r="BH162" s="157"/>
      <c r="BI162" s="157"/>
      <c r="BJ162" s="157"/>
      <c r="BK162" s="157"/>
      <c r="BL162" s="157"/>
      <c r="BM162" s="157"/>
      <c r="BN162" s="157"/>
      <c r="BO162" s="157"/>
      <c r="BP162" s="157"/>
      <c r="BQ162" s="157"/>
      <c r="BR162" s="157"/>
      <c r="BS162" s="157"/>
    </row>
    <row r="163" spans="1:71" x14ac:dyDescent="0.25">
      <c r="A163" s="157"/>
      <c r="B163" s="157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  <c r="W163" s="157"/>
      <c r="X163" s="157"/>
      <c r="Y163" s="157"/>
      <c r="Z163" s="157"/>
      <c r="AA163" s="157"/>
      <c r="AB163" s="157"/>
      <c r="AC163" s="157"/>
      <c r="AD163" s="157"/>
      <c r="AE163" s="157"/>
      <c r="AF163" s="157"/>
      <c r="AG163" s="157"/>
      <c r="AH163" s="157"/>
      <c r="AI163" s="157"/>
      <c r="AJ163" s="157"/>
      <c r="AK163" s="157"/>
      <c r="AL163" s="157"/>
      <c r="AM163" s="157"/>
      <c r="AN163" s="157"/>
      <c r="AO163" s="157"/>
      <c r="AP163" s="157"/>
      <c r="AQ163" s="157"/>
      <c r="AR163" s="157"/>
      <c r="AS163" s="157"/>
      <c r="AT163" s="157"/>
      <c r="AU163" s="157"/>
      <c r="AV163" s="157"/>
      <c r="AW163" s="157"/>
      <c r="AX163" s="157"/>
      <c r="AY163" s="157"/>
      <c r="AZ163" s="157"/>
      <c r="BA163" s="157"/>
      <c r="BB163" s="157"/>
      <c r="BC163" s="157"/>
      <c r="BD163" s="157"/>
      <c r="BE163" s="157"/>
      <c r="BF163" s="157"/>
      <c r="BG163" s="157"/>
      <c r="BH163" s="157"/>
      <c r="BI163" s="157"/>
      <c r="BJ163" s="157"/>
      <c r="BK163" s="157"/>
      <c r="BL163" s="157"/>
      <c r="BM163" s="157"/>
      <c r="BN163" s="157"/>
      <c r="BO163" s="157"/>
      <c r="BP163" s="157"/>
      <c r="BQ163" s="157"/>
      <c r="BR163" s="157"/>
      <c r="BS163" s="157"/>
    </row>
    <row r="164" spans="1:71" x14ac:dyDescent="0.25">
      <c r="A164" s="157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7"/>
      <c r="U164" s="157"/>
      <c r="V164" s="157"/>
      <c r="W164" s="157"/>
      <c r="X164" s="157"/>
      <c r="Y164" s="157"/>
      <c r="Z164" s="157"/>
      <c r="AA164" s="157"/>
      <c r="AB164" s="157"/>
      <c r="AC164" s="157"/>
      <c r="AD164" s="157"/>
      <c r="AE164" s="157"/>
      <c r="AF164" s="157"/>
      <c r="AG164" s="157"/>
      <c r="AH164" s="157"/>
      <c r="AI164" s="157"/>
      <c r="AJ164" s="157"/>
      <c r="AK164" s="157"/>
      <c r="AL164" s="157"/>
      <c r="AM164" s="157"/>
      <c r="AN164" s="157"/>
      <c r="AO164" s="157"/>
      <c r="AP164" s="157"/>
      <c r="AQ164" s="157"/>
      <c r="AR164" s="157"/>
      <c r="AS164" s="157"/>
      <c r="AT164" s="157"/>
      <c r="AU164" s="157"/>
      <c r="AV164" s="157"/>
      <c r="AW164" s="157"/>
      <c r="AX164" s="157"/>
      <c r="AY164" s="157"/>
      <c r="AZ164" s="157"/>
      <c r="BA164" s="157"/>
      <c r="BB164" s="157"/>
      <c r="BC164" s="157"/>
      <c r="BD164" s="157"/>
      <c r="BE164" s="157"/>
      <c r="BF164" s="157"/>
      <c r="BG164" s="157"/>
      <c r="BH164" s="157"/>
      <c r="BI164" s="157"/>
      <c r="BJ164" s="157"/>
      <c r="BK164" s="157"/>
      <c r="BL164" s="157"/>
      <c r="BM164" s="157"/>
      <c r="BN164" s="157"/>
      <c r="BO164" s="157"/>
      <c r="BP164" s="157"/>
      <c r="BQ164" s="157"/>
      <c r="BR164" s="157"/>
      <c r="BS164" s="157"/>
    </row>
    <row r="165" spans="1:71" x14ac:dyDescent="0.25">
      <c r="A165" s="157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  <c r="W165" s="157"/>
      <c r="X165" s="157"/>
      <c r="Y165" s="157"/>
      <c r="Z165" s="157"/>
      <c r="AA165" s="157"/>
      <c r="AB165" s="157"/>
      <c r="AC165" s="157"/>
      <c r="AD165" s="157"/>
      <c r="AE165" s="157"/>
      <c r="AF165" s="157"/>
      <c r="AG165" s="157"/>
      <c r="AH165" s="157"/>
      <c r="AI165" s="157"/>
      <c r="AJ165" s="157"/>
      <c r="AK165" s="157"/>
      <c r="AL165" s="157"/>
      <c r="AM165" s="157"/>
      <c r="AN165" s="157"/>
      <c r="AO165" s="157"/>
      <c r="AP165" s="157"/>
      <c r="AQ165" s="157"/>
      <c r="AR165" s="157"/>
      <c r="AS165" s="157"/>
      <c r="AT165" s="157"/>
      <c r="AU165" s="157"/>
      <c r="AV165" s="157"/>
      <c r="AW165" s="157"/>
      <c r="AX165" s="157"/>
      <c r="AY165" s="157"/>
      <c r="AZ165" s="157"/>
      <c r="BA165" s="157"/>
      <c r="BB165" s="157"/>
      <c r="BC165" s="157"/>
      <c r="BD165" s="157"/>
      <c r="BE165" s="157"/>
      <c r="BF165" s="157"/>
      <c r="BG165" s="157"/>
      <c r="BH165" s="157"/>
      <c r="BI165" s="157"/>
      <c r="BJ165" s="157"/>
      <c r="BK165" s="157"/>
      <c r="BL165" s="157"/>
      <c r="BM165" s="157"/>
      <c r="BN165" s="157"/>
      <c r="BO165" s="157"/>
      <c r="BP165" s="157"/>
      <c r="BQ165" s="157"/>
      <c r="BR165" s="157"/>
      <c r="BS165" s="157"/>
    </row>
    <row r="166" spans="1:71" x14ac:dyDescent="0.25">
      <c r="A166" s="157"/>
      <c r="B166" s="157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57"/>
      <c r="T166" s="157"/>
      <c r="U166" s="157"/>
      <c r="V166" s="157"/>
      <c r="W166" s="157"/>
      <c r="X166" s="157"/>
      <c r="Y166" s="157"/>
      <c r="Z166" s="157"/>
      <c r="AA166" s="157"/>
      <c r="AB166" s="157"/>
      <c r="AC166" s="157"/>
      <c r="AD166" s="157"/>
      <c r="AE166" s="157"/>
      <c r="AF166" s="157"/>
      <c r="AG166" s="157"/>
      <c r="AH166" s="157"/>
      <c r="AI166" s="157"/>
      <c r="AJ166" s="157"/>
      <c r="AK166" s="157"/>
      <c r="AL166" s="157"/>
      <c r="AM166" s="157"/>
      <c r="AN166" s="157"/>
      <c r="AO166" s="157"/>
      <c r="AP166" s="157"/>
      <c r="AQ166" s="157"/>
      <c r="AR166" s="157"/>
      <c r="AS166" s="157"/>
      <c r="AT166" s="157"/>
      <c r="AU166" s="157"/>
      <c r="AV166" s="157"/>
      <c r="AW166" s="157"/>
      <c r="AX166" s="157"/>
      <c r="AY166" s="157"/>
      <c r="AZ166" s="157"/>
      <c r="BA166" s="157"/>
      <c r="BB166" s="157"/>
      <c r="BC166" s="157"/>
      <c r="BD166" s="157"/>
      <c r="BE166" s="157"/>
      <c r="BF166" s="157"/>
      <c r="BG166" s="157"/>
      <c r="BH166" s="157"/>
      <c r="BI166" s="157"/>
      <c r="BJ166" s="157"/>
      <c r="BK166" s="157"/>
      <c r="BL166" s="157"/>
      <c r="BM166" s="157"/>
      <c r="BN166" s="157"/>
      <c r="BO166" s="157"/>
      <c r="BP166" s="157"/>
      <c r="BQ166" s="157"/>
      <c r="BR166" s="157"/>
      <c r="BS166" s="157"/>
    </row>
    <row r="167" spans="1:71" x14ac:dyDescent="0.25">
      <c r="A167" s="157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  <c r="W167" s="157"/>
      <c r="X167" s="157"/>
      <c r="Y167" s="157"/>
      <c r="Z167" s="157"/>
      <c r="AA167" s="157"/>
      <c r="AB167" s="157"/>
      <c r="AC167" s="157"/>
      <c r="AD167" s="157"/>
      <c r="AE167" s="157"/>
      <c r="AF167" s="157"/>
      <c r="AG167" s="157"/>
      <c r="AH167" s="157"/>
      <c r="AI167" s="157"/>
      <c r="AJ167" s="157"/>
      <c r="AK167" s="157"/>
      <c r="AL167" s="157"/>
      <c r="AM167" s="157"/>
      <c r="AN167" s="157"/>
      <c r="AO167" s="157"/>
      <c r="AP167" s="157"/>
      <c r="AQ167" s="157"/>
      <c r="AR167" s="157"/>
      <c r="AS167" s="157"/>
      <c r="AT167" s="157"/>
      <c r="AU167" s="157"/>
      <c r="AV167" s="157"/>
      <c r="AW167" s="157"/>
      <c r="AX167" s="157"/>
      <c r="AY167" s="157"/>
      <c r="AZ167" s="157"/>
      <c r="BA167" s="157"/>
      <c r="BB167" s="157"/>
      <c r="BC167" s="157"/>
      <c r="BD167" s="157"/>
      <c r="BE167" s="157"/>
      <c r="BF167" s="157"/>
      <c r="BG167" s="157"/>
      <c r="BH167" s="157"/>
      <c r="BI167" s="157"/>
      <c r="BJ167" s="157"/>
      <c r="BK167" s="157"/>
      <c r="BL167" s="157"/>
      <c r="BM167" s="157"/>
      <c r="BN167" s="157"/>
      <c r="BO167" s="157"/>
      <c r="BP167" s="157"/>
      <c r="BQ167" s="157"/>
      <c r="BR167" s="157"/>
      <c r="BS167" s="157"/>
    </row>
    <row r="168" spans="1:71" x14ac:dyDescent="0.25">
      <c r="A168" s="157"/>
      <c r="B168" s="157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7"/>
      <c r="W168" s="157"/>
      <c r="X168" s="157"/>
      <c r="Y168" s="157"/>
      <c r="Z168" s="157"/>
      <c r="AA168" s="157"/>
      <c r="AB168" s="157"/>
      <c r="AC168" s="157"/>
      <c r="AD168" s="157"/>
      <c r="AE168" s="157"/>
      <c r="AF168" s="157"/>
      <c r="AG168" s="157"/>
      <c r="AH168" s="157"/>
      <c r="AI168" s="157"/>
      <c r="AJ168" s="157"/>
      <c r="AK168" s="157"/>
      <c r="AL168" s="157"/>
      <c r="AM168" s="157"/>
      <c r="AN168" s="157"/>
      <c r="AO168" s="157"/>
      <c r="AP168" s="157"/>
      <c r="AQ168" s="157"/>
      <c r="AR168" s="157"/>
      <c r="AS168" s="157"/>
      <c r="AT168" s="157"/>
      <c r="AU168" s="157"/>
      <c r="AV168" s="157"/>
      <c r="AW168" s="157"/>
      <c r="AX168" s="157"/>
      <c r="AY168" s="157"/>
      <c r="AZ168" s="157"/>
      <c r="BA168" s="157"/>
      <c r="BB168" s="157"/>
      <c r="BC168" s="157"/>
      <c r="BD168" s="157"/>
      <c r="BE168" s="157"/>
      <c r="BF168" s="157"/>
      <c r="BG168" s="157"/>
      <c r="BH168" s="157"/>
      <c r="BI168" s="157"/>
      <c r="BJ168" s="157"/>
      <c r="BK168" s="157"/>
      <c r="BL168" s="157"/>
      <c r="BM168" s="157"/>
      <c r="BN168" s="157"/>
      <c r="BO168" s="157"/>
      <c r="BP168" s="157"/>
      <c r="BQ168" s="157"/>
      <c r="BR168" s="157"/>
      <c r="BS168" s="157"/>
    </row>
    <row r="169" spans="1:71" x14ac:dyDescent="0.25">
      <c r="A169" s="157"/>
      <c r="B169" s="157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7"/>
      <c r="U169" s="157"/>
      <c r="V169" s="157"/>
      <c r="W169" s="157"/>
      <c r="X169" s="157"/>
      <c r="Y169" s="157"/>
      <c r="Z169" s="157"/>
      <c r="AA169" s="157"/>
      <c r="AB169" s="157"/>
      <c r="AC169" s="157"/>
      <c r="AD169" s="157"/>
      <c r="AE169" s="157"/>
      <c r="AF169" s="157"/>
      <c r="AG169" s="157"/>
      <c r="AH169" s="157"/>
      <c r="AI169" s="157"/>
      <c r="AJ169" s="157"/>
      <c r="AK169" s="157"/>
      <c r="AL169" s="157"/>
      <c r="AM169" s="157"/>
      <c r="AN169" s="157"/>
      <c r="AO169" s="157"/>
      <c r="AP169" s="157"/>
      <c r="AQ169" s="157"/>
      <c r="AR169" s="157"/>
      <c r="AS169" s="157"/>
      <c r="AT169" s="157"/>
      <c r="AU169" s="157"/>
      <c r="AV169" s="157"/>
      <c r="AW169" s="157"/>
      <c r="AX169" s="157"/>
      <c r="AY169" s="157"/>
      <c r="AZ169" s="157"/>
      <c r="BA169" s="157"/>
      <c r="BB169" s="157"/>
      <c r="BC169" s="157"/>
      <c r="BD169" s="157"/>
      <c r="BE169" s="157"/>
      <c r="BF169" s="157"/>
      <c r="BG169" s="157"/>
      <c r="BH169" s="157"/>
      <c r="BI169" s="157"/>
      <c r="BJ169" s="157"/>
      <c r="BK169" s="157"/>
      <c r="BL169" s="157"/>
      <c r="BM169" s="157"/>
      <c r="BN169" s="157"/>
      <c r="BO169" s="157"/>
      <c r="BP169" s="157"/>
      <c r="BQ169" s="157"/>
      <c r="BR169" s="157"/>
      <c r="BS169" s="157"/>
    </row>
    <row r="170" spans="1:71" x14ac:dyDescent="0.25">
      <c r="A170" s="157"/>
      <c r="B170" s="157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  <c r="W170" s="157"/>
      <c r="X170" s="157"/>
      <c r="Y170" s="157"/>
      <c r="Z170" s="157"/>
      <c r="AA170" s="157"/>
      <c r="AB170" s="157"/>
      <c r="AC170" s="157"/>
      <c r="AD170" s="157"/>
      <c r="AE170" s="157"/>
      <c r="AF170" s="157"/>
      <c r="AG170" s="157"/>
      <c r="AH170" s="157"/>
      <c r="AI170" s="157"/>
      <c r="AJ170" s="157"/>
      <c r="AK170" s="157"/>
      <c r="AL170" s="157"/>
      <c r="AM170" s="157"/>
      <c r="AN170" s="157"/>
      <c r="AO170" s="157"/>
      <c r="AP170" s="157"/>
      <c r="AQ170" s="157"/>
      <c r="AR170" s="157"/>
      <c r="AS170" s="157"/>
      <c r="AT170" s="157"/>
      <c r="AU170" s="157"/>
      <c r="AV170" s="157"/>
      <c r="AW170" s="157"/>
      <c r="AX170" s="157"/>
      <c r="AY170" s="157"/>
      <c r="AZ170" s="157"/>
      <c r="BA170" s="157"/>
      <c r="BB170" s="157"/>
      <c r="BC170" s="157"/>
      <c r="BD170" s="157"/>
      <c r="BE170" s="157"/>
      <c r="BF170" s="157"/>
      <c r="BG170" s="157"/>
      <c r="BH170" s="157"/>
      <c r="BI170" s="157"/>
      <c r="BJ170" s="157"/>
      <c r="BK170" s="157"/>
      <c r="BL170" s="157"/>
      <c r="BM170" s="157"/>
      <c r="BN170" s="157"/>
      <c r="BO170" s="157"/>
      <c r="BP170" s="157"/>
      <c r="BQ170" s="157"/>
      <c r="BR170" s="157"/>
      <c r="BS170" s="157"/>
    </row>
    <row r="171" spans="1:71" x14ac:dyDescent="0.25">
      <c r="A171" s="157"/>
      <c r="B171" s="157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57"/>
      <c r="T171" s="157"/>
      <c r="U171" s="157"/>
      <c r="V171" s="157"/>
      <c r="W171" s="157"/>
      <c r="X171" s="157"/>
      <c r="Y171" s="157"/>
      <c r="Z171" s="157"/>
      <c r="AA171" s="157"/>
      <c r="AB171" s="157"/>
      <c r="AC171" s="157"/>
      <c r="AD171" s="157"/>
      <c r="AE171" s="157"/>
      <c r="AF171" s="157"/>
      <c r="AG171" s="157"/>
      <c r="AH171" s="157"/>
      <c r="AI171" s="157"/>
      <c r="AJ171" s="157"/>
      <c r="AK171" s="157"/>
      <c r="AL171" s="157"/>
      <c r="AM171" s="157"/>
      <c r="AN171" s="157"/>
      <c r="AO171" s="157"/>
      <c r="AP171" s="157"/>
      <c r="AQ171" s="157"/>
      <c r="AR171" s="157"/>
      <c r="AS171" s="157"/>
      <c r="AT171" s="157"/>
      <c r="AU171" s="157"/>
      <c r="AV171" s="157"/>
      <c r="AW171" s="157"/>
      <c r="AX171" s="157"/>
      <c r="AY171" s="157"/>
      <c r="AZ171" s="157"/>
      <c r="BA171" s="157"/>
      <c r="BB171" s="157"/>
      <c r="BC171" s="157"/>
      <c r="BD171" s="157"/>
      <c r="BE171" s="157"/>
      <c r="BF171" s="157"/>
      <c r="BG171" s="157"/>
      <c r="BH171" s="157"/>
      <c r="BI171" s="157"/>
      <c r="BJ171" s="157"/>
      <c r="BK171" s="157"/>
      <c r="BL171" s="157"/>
      <c r="BM171" s="157"/>
      <c r="BN171" s="157"/>
      <c r="BO171" s="157"/>
      <c r="BP171" s="157"/>
      <c r="BQ171" s="157"/>
      <c r="BR171" s="157"/>
      <c r="BS171" s="157"/>
    </row>
    <row r="172" spans="1:71" x14ac:dyDescent="0.25">
      <c r="A172" s="157"/>
      <c r="B172" s="157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57"/>
      <c r="T172" s="157"/>
      <c r="U172" s="157"/>
      <c r="V172" s="157"/>
      <c r="W172" s="157"/>
      <c r="X172" s="157"/>
      <c r="Y172" s="157"/>
      <c r="Z172" s="157"/>
      <c r="AA172" s="157"/>
      <c r="AB172" s="157"/>
      <c r="AC172" s="157"/>
      <c r="AD172" s="157"/>
      <c r="AE172" s="157"/>
      <c r="AF172" s="157"/>
      <c r="AG172" s="157"/>
      <c r="AH172" s="157"/>
      <c r="AI172" s="157"/>
      <c r="AJ172" s="157"/>
      <c r="AK172" s="157"/>
      <c r="AL172" s="157"/>
      <c r="AM172" s="157"/>
      <c r="AN172" s="157"/>
      <c r="AO172" s="157"/>
      <c r="AP172" s="157"/>
      <c r="AQ172" s="157"/>
      <c r="AR172" s="157"/>
      <c r="AS172" s="157"/>
      <c r="AT172" s="157"/>
      <c r="AU172" s="157"/>
      <c r="AV172" s="157"/>
      <c r="AW172" s="157"/>
      <c r="AX172" s="157"/>
      <c r="AY172" s="157"/>
      <c r="AZ172" s="157"/>
      <c r="BA172" s="157"/>
      <c r="BB172" s="157"/>
      <c r="BC172" s="157"/>
      <c r="BD172" s="157"/>
      <c r="BE172" s="157"/>
      <c r="BF172" s="157"/>
      <c r="BG172" s="157"/>
      <c r="BH172" s="157"/>
      <c r="BI172" s="157"/>
      <c r="BJ172" s="157"/>
      <c r="BK172" s="157"/>
      <c r="BL172" s="157"/>
      <c r="BM172" s="157"/>
      <c r="BN172" s="157"/>
      <c r="BO172" s="157"/>
      <c r="BP172" s="157"/>
      <c r="BQ172" s="157"/>
      <c r="BR172" s="157"/>
      <c r="BS172" s="157"/>
    </row>
    <row r="173" spans="1:71" x14ac:dyDescent="0.25">
      <c r="A173" s="157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  <c r="AA173" s="157"/>
      <c r="AB173" s="157"/>
      <c r="AC173" s="157"/>
      <c r="AD173" s="157"/>
      <c r="AE173" s="157"/>
      <c r="AF173" s="157"/>
      <c r="AG173" s="157"/>
      <c r="AH173" s="157"/>
      <c r="AI173" s="157"/>
      <c r="AJ173" s="157"/>
      <c r="AK173" s="157"/>
      <c r="AL173" s="157"/>
      <c r="AM173" s="157"/>
      <c r="AN173" s="157"/>
      <c r="AO173" s="157"/>
      <c r="AP173" s="157"/>
      <c r="AQ173" s="157"/>
      <c r="AR173" s="157"/>
      <c r="AS173" s="157"/>
      <c r="AT173" s="157"/>
      <c r="AU173" s="157"/>
      <c r="AV173" s="157"/>
      <c r="AW173" s="157"/>
      <c r="AX173" s="157"/>
      <c r="AY173" s="157"/>
      <c r="AZ173" s="157"/>
      <c r="BA173" s="157"/>
      <c r="BB173" s="157"/>
      <c r="BC173" s="157"/>
      <c r="BD173" s="157"/>
      <c r="BE173" s="157"/>
      <c r="BF173" s="157"/>
      <c r="BG173" s="157"/>
      <c r="BH173" s="157"/>
      <c r="BI173" s="157"/>
      <c r="BJ173" s="157"/>
      <c r="BK173" s="157"/>
      <c r="BL173" s="157"/>
      <c r="BM173" s="157"/>
      <c r="BN173" s="157"/>
      <c r="BO173" s="157"/>
      <c r="BP173" s="157"/>
      <c r="BQ173" s="157"/>
      <c r="BR173" s="157"/>
      <c r="BS173" s="157"/>
    </row>
    <row r="174" spans="1:71" x14ac:dyDescent="0.25">
      <c r="A174" s="157"/>
      <c r="B174" s="157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7"/>
      <c r="U174" s="157"/>
      <c r="V174" s="157"/>
      <c r="W174" s="157"/>
      <c r="X174" s="157"/>
      <c r="Y174" s="157"/>
      <c r="Z174" s="157"/>
      <c r="AA174" s="157"/>
      <c r="AB174" s="157"/>
      <c r="AC174" s="157"/>
      <c r="AD174" s="157"/>
      <c r="AE174" s="157"/>
      <c r="AF174" s="157"/>
      <c r="AG174" s="157"/>
      <c r="AH174" s="157"/>
      <c r="AI174" s="157"/>
      <c r="AJ174" s="157"/>
      <c r="AK174" s="157"/>
      <c r="AL174" s="157"/>
      <c r="AM174" s="157"/>
      <c r="AN174" s="157"/>
      <c r="AO174" s="157"/>
      <c r="AP174" s="157"/>
      <c r="AQ174" s="157"/>
      <c r="AR174" s="157"/>
      <c r="AS174" s="157"/>
      <c r="AT174" s="157"/>
      <c r="AU174" s="157"/>
      <c r="AV174" s="157"/>
      <c r="AW174" s="157"/>
      <c r="AX174" s="157"/>
      <c r="AY174" s="157"/>
      <c r="AZ174" s="157"/>
      <c r="BA174" s="157"/>
      <c r="BB174" s="157"/>
      <c r="BC174" s="157"/>
      <c r="BD174" s="157"/>
      <c r="BE174" s="157"/>
      <c r="BF174" s="157"/>
      <c r="BG174" s="157"/>
      <c r="BH174" s="157"/>
      <c r="BI174" s="157"/>
      <c r="BJ174" s="157"/>
      <c r="BK174" s="157"/>
      <c r="BL174" s="157"/>
      <c r="BM174" s="157"/>
      <c r="BN174" s="157"/>
      <c r="BO174" s="157"/>
      <c r="BP174" s="157"/>
      <c r="BQ174" s="157"/>
      <c r="BR174" s="157"/>
      <c r="BS174" s="157"/>
    </row>
    <row r="175" spans="1:71" x14ac:dyDescent="0.25">
      <c r="A175" s="157"/>
      <c r="B175" s="157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57"/>
      <c r="T175" s="157"/>
      <c r="U175" s="157"/>
      <c r="V175" s="157"/>
      <c r="W175" s="157"/>
      <c r="X175" s="157"/>
      <c r="Y175" s="157"/>
      <c r="Z175" s="157"/>
      <c r="AA175" s="157"/>
      <c r="AB175" s="157"/>
      <c r="AC175" s="157"/>
      <c r="AD175" s="157"/>
      <c r="AE175" s="157"/>
      <c r="AF175" s="157"/>
      <c r="AG175" s="157"/>
      <c r="AH175" s="157"/>
      <c r="AI175" s="157"/>
      <c r="AJ175" s="157"/>
      <c r="AK175" s="157"/>
      <c r="AL175" s="157"/>
      <c r="AM175" s="157"/>
      <c r="AN175" s="157"/>
      <c r="AO175" s="157"/>
      <c r="AP175" s="157"/>
      <c r="AQ175" s="157"/>
      <c r="AR175" s="157"/>
      <c r="AS175" s="157"/>
      <c r="AT175" s="157"/>
      <c r="AU175" s="157"/>
      <c r="AV175" s="157"/>
      <c r="AW175" s="157"/>
      <c r="AX175" s="157"/>
      <c r="AY175" s="157"/>
      <c r="AZ175" s="157"/>
      <c r="BA175" s="157"/>
      <c r="BB175" s="157"/>
      <c r="BC175" s="157"/>
      <c r="BD175" s="157"/>
      <c r="BE175" s="157"/>
      <c r="BF175" s="157"/>
      <c r="BG175" s="157"/>
      <c r="BH175" s="157"/>
      <c r="BI175" s="157"/>
      <c r="BJ175" s="157"/>
      <c r="BK175" s="157"/>
      <c r="BL175" s="157"/>
      <c r="BM175" s="157"/>
      <c r="BN175" s="157"/>
      <c r="BO175" s="157"/>
      <c r="BP175" s="157"/>
      <c r="BQ175" s="157"/>
      <c r="BR175" s="157"/>
      <c r="BS175" s="157"/>
    </row>
    <row r="176" spans="1:71" x14ac:dyDescent="0.25">
      <c r="A176" s="157"/>
      <c r="B176" s="157"/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7"/>
      <c r="U176" s="157"/>
      <c r="V176" s="157"/>
      <c r="W176" s="157"/>
      <c r="X176" s="157"/>
      <c r="Y176" s="157"/>
      <c r="Z176" s="157"/>
      <c r="AA176" s="157"/>
      <c r="AB176" s="157"/>
      <c r="AC176" s="157"/>
      <c r="AD176" s="157"/>
      <c r="AE176" s="157"/>
      <c r="AF176" s="157"/>
      <c r="AG176" s="157"/>
      <c r="AH176" s="157"/>
      <c r="AI176" s="157"/>
      <c r="AJ176" s="157"/>
      <c r="AK176" s="157"/>
      <c r="AL176" s="157"/>
      <c r="AM176" s="157"/>
      <c r="AN176" s="157"/>
      <c r="AO176" s="157"/>
      <c r="AP176" s="157"/>
      <c r="AQ176" s="157"/>
      <c r="AR176" s="157"/>
      <c r="AS176" s="157"/>
      <c r="AT176" s="157"/>
      <c r="AU176" s="157"/>
      <c r="AV176" s="157"/>
      <c r="AW176" s="157"/>
      <c r="AX176" s="157"/>
      <c r="AY176" s="157"/>
      <c r="AZ176" s="157"/>
      <c r="BA176" s="157"/>
      <c r="BB176" s="157"/>
      <c r="BC176" s="157"/>
      <c r="BD176" s="157"/>
      <c r="BE176" s="157"/>
      <c r="BF176" s="157"/>
      <c r="BG176" s="157"/>
      <c r="BH176" s="157"/>
      <c r="BI176" s="157"/>
      <c r="BJ176" s="157"/>
      <c r="BK176" s="157"/>
      <c r="BL176" s="157"/>
      <c r="BM176" s="157"/>
      <c r="BN176" s="157"/>
      <c r="BO176" s="157"/>
      <c r="BP176" s="157"/>
      <c r="BQ176" s="157"/>
      <c r="BR176" s="157"/>
      <c r="BS176" s="157"/>
    </row>
    <row r="177" spans="1:71" x14ac:dyDescent="0.25">
      <c r="A177" s="157"/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  <c r="AA177" s="157"/>
      <c r="AB177" s="157"/>
      <c r="AC177" s="157"/>
      <c r="AD177" s="157"/>
      <c r="AE177" s="157"/>
      <c r="AF177" s="157"/>
      <c r="AG177" s="157"/>
      <c r="AH177" s="157"/>
      <c r="AI177" s="157"/>
      <c r="AJ177" s="157"/>
      <c r="AK177" s="157"/>
      <c r="AL177" s="157"/>
      <c r="AM177" s="157"/>
      <c r="AN177" s="157"/>
      <c r="AO177" s="157"/>
      <c r="AP177" s="157"/>
      <c r="AQ177" s="157"/>
      <c r="AR177" s="157"/>
      <c r="AS177" s="157"/>
      <c r="AT177" s="157"/>
      <c r="AU177" s="157"/>
      <c r="AV177" s="157"/>
      <c r="AW177" s="157"/>
      <c r="AX177" s="157"/>
      <c r="AY177" s="157"/>
      <c r="AZ177" s="157"/>
      <c r="BA177" s="157"/>
      <c r="BB177" s="157"/>
      <c r="BC177" s="157"/>
      <c r="BD177" s="157"/>
      <c r="BE177" s="157"/>
      <c r="BF177" s="157"/>
      <c r="BG177" s="157"/>
      <c r="BH177" s="157"/>
      <c r="BI177" s="157"/>
      <c r="BJ177" s="157"/>
      <c r="BK177" s="157"/>
      <c r="BL177" s="157"/>
      <c r="BM177" s="157"/>
      <c r="BN177" s="157"/>
      <c r="BO177" s="157"/>
      <c r="BP177" s="157"/>
      <c r="BQ177" s="157"/>
      <c r="BR177" s="157"/>
      <c r="BS177" s="157"/>
    </row>
    <row r="178" spans="1:71" x14ac:dyDescent="0.25">
      <c r="A178" s="157"/>
      <c r="B178" s="157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7"/>
      <c r="U178" s="157"/>
      <c r="V178" s="157"/>
      <c r="W178" s="157"/>
      <c r="X178" s="157"/>
      <c r="Y178" s="157"/>
      <c r="Z178" s="157"/>
      <c r="AA178" s="157"/>
      <c r="AB178" s="157"/>
      <c r="AC178" s="157"/>
      <c r="AD178" s="157"/>
      <c r="AE178" s="157"/>
      <c r="AF178" s="157"/>
      <c r="AG178" s="157"/>
      <c r="AH178" s="157"/>
      <c r="AI178" s="157"/>
      <c r="AJ178" s="157"/>
      <c r="AK178" s="157"/>
      <c r="AL178" s="157"/>
      <c r="AM178" s="157"/>
      <c r="AN178" s="157"/>
      <c r="AO178" s="157"/>
      <c r="AP178" s="157"/>
      <c r="AQ178" s="157"/>
      <c r="AR178" s="157"/>
      <c r="AS178" s="157"/>
      <c r="AT178" s="157"/>
      <c r="AU178" s="157"/>
      <c r="AV178" s="157"/>
      <c r="AW178" s="157"/>
      <c r="AX178" s="157"/>
      <c r="AY178" s="157"/>
      <c r="AZ178" s="157"/>
      <c r="BA178" s="157"/>
      <c r="BB178" s="157"/>
      <c r="BC178" s="157"/>
      <c r="BD178" s="157"/>
      <c r="BE178" s="157"/>
      <c r="BF178" s="157"/>
      <c r="BG178" s="157"/>
      <c r="BH178" s="157"/>
      <c r="BI178" s="157"/>
      <c r="BJ178" s="157"/>
      <c r="BK178" s="157"/>
      <c r="BL178" s="157"/>
      <c r="BM178" s="157"/>
      <c r="BN178" s="157"/>
      <c r="BO178" s="157"/>
      <c r="BP178" s="157"/>
      <c r="BQ178" s="157"/>
      <c r="BR178" s="157"/>
      <c r="BS178" s="157"/>
    </row>
    <row r="179" spans="1:71" x14ac:dyDescent="0.25">
      <c r="A179" s="157"/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  <c r="Y179" s="157"/>
      <c r="Z179" s="157"/>
      <c r="AA179" s="157"/>
      <c r="AB179" s="157"/>
      <c r="AC179" s="157"/>
      <c r="AD179" s="157"/>
      <c r="AE179" s="157"/>
      <c r="AF179" s="157"/>
      <c r="AG179" s="157"/>
      <c r="AH179" s="157"/>
      <c r="AI179" s="157"/>
      <c r="AJ179" s="157"/>
      <c r="AK179" s="157"/>
      <c r="AL179" s="157"/>
      <c r="AM179" s="157"/>
      <c r="AN179" s="157"/>
      <c r="AO179" s="157"/>
      <c r="AP179" s="157"/>
      <c r="AQ179" s="157"/>
      <c r="AR179" s="157"/>
      <c r="AS179" s="157"/>
      <c r="AT179" s="157"/>
      <c r="AU179" s="157"/>
      <c r="AV179" s="157"/>
      <c r="AW179" s="157"/>
      <c r="AX179" s="157"/>
      <c r="AY179" s="157"/>
      <c r="AZ179" s="157"/>
      <c r="BA179" s="157"/>
      <c r="BB179" s="157"/>
      <c r="BC179" s="157"/>
      <c r="BD179" s="157"/>
      <c r="BE179" s="157"/>
      <c r="BF179" s="157"/>
      <c r="BG179" s="157"/>
      <c r="BH179" s="157"/>
      <c r="BI179" s="157"/>
      <c r="BJ179" s="157"/>
      <c r="BK179" s="157"/>
      <c r="BL179" s="157"/>
      <c r="BM179" s="157"/>
      <c r="BN179" s="157"/>
      <c r="BO179" s="157"/>
      <c r="BP179" s="157"/>
      <c r="BQ179" s="157"/>
      <c r="BR179" s="157"/>
      <c r="BS179" s="157"/>
    </row>
    <row r="180" spans="1:71" x14ac:dyDescent="0.25">
      <c r="A180" s="250">
        <v>0</v>
      </c>
      <c r="B180" s="160"/>
      <c r="C180" s="160"/>
      <c r="D180" s="160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160"/>
      <c r="AA180" s="160"/>
      <c r="AB180" s="160"/>
      <c r="AC180" s="160"/>
      <c r="AD180" s="160"/>
      <c r="AE180" s="160"/>
      <c r="AF180" s="160"/>
      <c r="AG180" s="160"/>
      <c r="AH180" s="160"/>
      <c r="AI180" s="160"/>
      <c r="AJ180" s="160"/>
      <c r="AK180" s="160"/>
      <c r="AL180" s="160"/>
      <c r="AM180" s="160"/>
      <c r="AN180" s="160"/>
      <c r="AO180" s="160"/>
      <c r="AP180" s="160"/>
      <c r="AQ180" s="160"/>
      <c r="AR180" s="160"/>
      <c r="AS180" s="160"/>
      <c r="AT180" s="160"/>
      <c r="AU180" s="160"/>
      <c r="AV180" s="160"/>
      <c r="AW180" s="160"/>
      <c r="AX180" s="160"/>
      <c r="AY180" s="160"/>
      <c r="AZ180" s="160"/>
      <c r="BA180" s="160"/>
      <c r="BB180" s="160"/>
      <c r="BC180" s="160"/>
      <c r="BD180" s="249">
        <v>0</v>
      </c>
      <c r="BE180" s="157"/>
      <c r="BF180" s="157"/>
      <c r="BG180" s="157"/>
      <c r="BH180" s="157"/>
      <c r="BI180" s="157"/>
      <c r="BJ180" s="157"/>
      <c r="BK180" s="157"/>
      <c r="BL180" s="157"/>
      <c r="BM180" s="157"/>
      <c r="BN180" s="157"/>
      <c r="BO180" s="157"/>
      <c r="BP180" s="157"/>
      <c r="BQ180" s="157"/>
      <c r="BR180" s="157"/>
      <c r="BS180" s="157"/>
    </row>
    <row r="199" spans="1:56" x14ac:dyDescent="0.25">
      <c r="A199" s="152">
        <v>0</v>
      </c>
      <c r="B199" s="151"/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151"/>
      <c r="AV199" s="151"/>
      <c r="AW199" s="151"/>
      <c r="AX199" s="151"/>
      <c r="AY199" s="151"/>
      <c r="AZ199" s="151"/>
      <c r="BA199" s="151"/>
      <c r="BB199" s="151"/>
      <c r="BC199" s="151"/>
      <c r="BD199" s="153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D28" sqref="D28"/>
    </sheetView>
  </sheetViews>
  <sheetFormatPr baseColWidth="10" defaultRowHeight="12.75" x14ac:dyDescent="0.2"/>
  <cols>
    <col min="1" max="1" width="30.7109375" style="447" customWidth="1"/>
    <col min="2" max="2" width="13.7109375" style="447" customWidth="1"/>
    <col min="3" max="3" width="14.28515625" style="447" customWidth="1"/>
    <col min="4" max="4" width="12" style="447" customWidth="1"/>
    <col min="5" max="5" width="14.5703125" style="447" customWidth="1"/>
    <col min="6" max="11" width="13.7109375" style="447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437" customFormat="1" ht="12.75" customHeight="1" x14ac:dyDescent="0.15">
      <c r="A1" s="565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71" s="437" customFormat="1" ht="12.75" customHeight="1" x14ac:dyDescent="0.15">
      <c r="A2" s="565" t="str">
        <f>CONCATENATE("COMUNA: ",[9]NOMBRE!B2," - ","( ",[9]NOMBRE!C2,[9]NOMBRE!D2,[9]NOMBRE!E2,[9]NOMBRE!F2,[9]NOMBRE!G2," )")</f>
        <v>COMUNA: LINARES - ( 07401 )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71" s="437" customFormat="1" ht="12.75" customHeight="1" x14ac:dyDescent="0.2">
      <c r="A3" s="565" t="str">
        <f>CONCATENATE("ESTABLECIMIENTO: ",[9]NOMBRE!B3," - ","( ",[9]NOMBRE!C3,[9]NOMBRE!D3,[9]NOMBRE!E3,[9]NOMBRE!F3,[9]NOMBRE!G3," )")</f>
        <v>ESTABLECIMIENTO: HOSPITAL DE LINARES  - ( 16108 )</v>
      </c>
      <c r="B3" s="436"/>
      <c r="C3" s="436"/>
      <c r="D3" s="438"/>
      <c r="E3" s="436"/>
      <c r="F3" s="436"/>
      <c r="G3" s="436"/>
      <c r="H3" s="436"/>
      <c r="I3" s="436"/>
      <c r="J3" s="436"/>
      <c r="K3" s="436"/>
    </row>
    <row r="4" spans="1:71" s="437" customFormat="1" ht="12.75" customHeight="1" x14ac:dyDescent="0.15">
      <c r="A4" s="565" t="str">
        <f>CONCATENATE("MES: ",[9]NOMBRE!B6," - ","( ",[9]NOMBRE!C6,[9]NOMBRE!D6," )")</f>
        <v>MES: SEPTIEMBRE - ( 09 )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</row>
    <row r="5" spans="1:71" s="437" customFormat="1" ht="12.75" customHeight="1" x14ac:dyDescent="0.15">
      <c r="A5" s="435" t="str">
        <f>CONCATENATE("AÑO: ",[9]NOMBRE!B7)</f>
        <v>AÑO: 2013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</row>
    <row r="6" spans="1:71" s="437" customFormat="1" ht="39.950000000000003" customHeight="1" x14ac:dyDescent="0.15">
      <c r="A6" s="613" t="s">
        <v>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473"/>
      <c r="N6" s="457"/>
    </row>
    <row r="7" spans="1:71" s="437" customFormat="1" ht="30" customHeight="1" x14ac:dyDescent="0.2">
      <c r="A7" s="477" t="s">
        <v>2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9"/>
      <c r="N7" s="479"/>
    </row>
    <row r="8" spans="1:71" s="474" customFormat="1" ht="21" customHeight="1" x14ac:dyDescent="0.15">
      <c r="A8" s="607" t="s">
        <v>3</v>
      </c>
      <c r="B8" s="614" t="s">
        <v>4</v>
      </c>
      <c r="C8" s="615"/>
      <c r="D8" s="614" t="s">
        <v>5</v>
      </c>
      <c r="E8" s="616"/>
      <c r="F8" s="616"/>
      <c r="G8" s="616"/>
      <c r="H8" s="617"/>
      <c r="I8" s="614" t="s">
        <v>6</v>
      </c>
      <c r="J8" s="616"/>
      <c r="K8" s="617"/>
      <c r="L8" s="618" t="s">
        <v>7</v>
      </c>
      <c r="M8" s="619"/>
      <c r="N8" s="479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452"/>
      <c r="AQ8" s="452"/>
      <c r="AR8" s="452"/>
      <c r="AS8" s="452"/>
      <c r="AT8" s="452"/>
      <c r="AU8" s="452"/>
      <c r="AV8" s="452"/>
      <c r="AW8" s="452"/>
      <c r="AX8" s="452"/>
      <c r="AY8" s="452"/>
      <c r="AZ8" s="452"/>
      <c r="BA8" s="452"/>
      <c r="BB8" s="452"/>
      <c r="BC8" s="452"/>
      <c r="BD8" s="452"/>
      <c r="BE8" s="452"/>
      <c r="BF8" s="452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  <c r="BR8" s="452"/>
    </row>
    <row r="9" spans="1:71" s="474" customFormat="1" ht="63" x14ac:dyDescent="0.15">
      <c r="A9" s="603"/>
      <c r="B9" s="476" t="s">
        <v>8</v>
      </c>
      <c r="C9" s="480" t="s">
        <v>9</v>
      </c>
      <c r="D9" s="460" t="s">
        <v>10</v>
      </c>
      <c r="E9" s="481" t="s">
        <v>11</v>
      </c>
      <c r="F9" s="481" t="s">
        <v>12</v>
      </c>
      <c r="G9" s="481" t="s">
        <v>13</v>
      </c>
      <c r="H9" s="467" t="s">
        <v>14</v>
      </c>
      <c r="I9" s="460" t="s">
        <v>15</v>
      </c>
      <c r="J9" s="481" t="s">
        <v>16</v>
      </c>
      <c r="K9" s="467" t="s">
        <v>17</v>
      </c>
      <c r="L9" s="595" t="s">
        <v>18</v>
      </c>
      <c r="M9" s="595" t="s">
        <v>19</v>
      </c>
      <c r="N9" s="479"/>
      <c r="O9" s="479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  <c r="AW9" s="452"/>
      <c r="AX9" s="452"/>
      <c r="AY9" s="452"/>
      <c r="AZ9" s="452"/>
      <c r="BA9" s="452"/>
      <c r="BB9" s="452"/>
      <c r="BC9" s="452"/>
      <c r="BD9" s="452"/>
      <c r="BE9" s="452"/>
      <c r="BF9" s="452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  <c r="BR9" s="452"/>
      <c r="BS9" s="452"/>
    </row>
    <row r="10" spans="1:71" s="474" customFormat="1" ht="15.95" customHeight="1" x14ac:dyDescent="0.15">
      <c r="A10" s="453" t="s">
        <v>20</v>
      </c>
      <c r="B10" s="529">
        <f>SUM(B11:B14)</f>
        <v>202</v>
      </c>
      <c r="C10" s="530">
        <f>SUM(C11:C14)</f>
        <v>131</v>
      </c>
      <c r="D10" s="531">
        <f>SUM(D11:D14)</f>
        <v>182</v>
      </c>
      <c r="E10" s="529">
        <f>SUM(E11:E14)</f>
        <v>46</v>
      </c>
      <c r="F10" s="529">
        <f t="shared" ref="F10:K10" si="0">SUM(F11:F14)</f>
        <v>104</v>
      </c>
      <c r="G10" s="529">
        <f t="shared" si="0"/>
        <v>0</v>
      </c>
      <c r="H10" s="530">
        <f t="shared" si="0"/>
        <v>32</v>
      </c>
      <c r="I10" s="532">
        <f t="shared" si="0"/>
        <v>5</v>
      </c>
      <c r="J10" s="529">
        <f t="shared" si="0"/>
        <v>0</v>
      </c>
      <c r="K10" s="530">
        <f t="shared" si="0"/>
        <v>5</v>
      </c>
      <c r="L10" s="533">
        <f>SUM(L11:L14)</f>
        <v>6</v>
      </c>
      <c r="M10" s="533">
        <f>SUM(M11:M14)</f>
        <v>193</v>
      </c>
      <c r="N10" s="567"/>
      <c r="O10" s="445"/>
      <c r="P10" s="445"/>
      <c r="Q10" s="445"/>
      <c r="R10" s="445"/>
      <c r="S10" s="445"/>
      <c r="T10" s="445"/>
      <c r="U10" s="445"/>
      <c r="V10" s="445"/>
      <c r="W10" s="445"/>
      <c r="X10" s="437"/>
      <c r="Y10" s="446"/>
      <c r="Z10" s="446"/>
      <c r="AA10" s="437"/>
      <c r="AB10" s="437"/>
      <c r="AC10" s="437"/>
      <c r="AD10" s="437"/>
      <c r="AE10" s="437"/>
      <c r="AF10" s="437"/>
      <c r="AG10" s="452"/>
      <c r="AH10" s="452"/>
      <c r="AI10" s="452"/>
      <c r="AJ10" s="452"/>
      <c r="AK10" s="452"/>
      <c r="AL10" s="452"/>
      <c r="AM10" s="452"/>
      <c r="AN10" s="452"/>
      <c r="AO10" s="452"/>
      <c r="AP10" s="452"/>
      <c r="AQ10" s="452"/>
      <c r="AR10" s="452"/>
      <c r="AS10" s="452"/>
      <c r="AT10" s="452"/>
      <c r="AU10" s="452"/>
      <c r="AV10" s="452"/>
      <c r="AW10" s="452"/>
      <c r="AX10" s="452"/>
      <c r="AY10" s="452"/>
      <c r="AZ10" s="452"/>
      <c r="BA10" s="452"/>
      <c r="BB10" s="452"/>
      <c r="BC10" s="452"/>
      <c r="BD10" s="452"/>
      <c r="BE10" s="452"/>
      <c r="BF10" s="452"/>
      <c r="BG10" s="452"/>
      <c r="BH10" s="452"/>
      <c r="BI10" s="452"/>
      <c r="BJ10" s="452"/>
      <c r="BK10" s="452"/>
      <c r="BL10" s="452"/>
      <c r="BM10" s="452"/>
      <c r="BN10" s="452"/>
      <c r="BO10" s="452"/>
      <c r="BP10" s="452"/>
      <c r="BQ10" s="452"/>
      <c r="BR10" s="452"/>
      <c r="BS10" s="452"/>
    </row>
    <row r="11" spans="1:71" s="474" customFormat="1" ht="15.95" customHeight="1" x14ac:dyDescent="0.15">
      <c r="A11" s="482" t="s">
        <v>21</v>
      </c>
      <c r="B11" s="523">
        <v>94</v>
      </c>
      <c r="C11" s="534">
        <v>88</v>
      </c>
      <c r="D11" s="535">
        <f>SUM(E11:H11)</f>
        <v>75</v>
      </c>
      <c r="E11" s="524">
        <v>43</v>
      </c>
      <c r="F11" s="524"/>
      <c r="G11" s="524"/>
      <c r="H11" s="525">
        <v>32</v>
      </c>
      <c r="I11" s="535">
        <f>SUM(J11:K11)</f>
        <v>5</v>
      </c>
      <c r="J11" s="524"/>
      <c r="K11" s="525">
        <v>5</v>
      </c>
      <c r="L11" s="534">
        <v>4</v>
      </c>
      <c r="M11" s="534">
        <v>90</v>
      </c>
      <c r="N11" s="566" t="str">
        <f>$BA11&amp;" "&amp;$BB11</f>
        <v xml:space="preserve"> </v>
      </c>
      <c r="O11" s="445"/>
      <c r="P11" s="445"/>
      <c r="Q11" s="445"/>
      <c r="R11" s="445"/>
      <c r="S11" s="445"/>
      <c r="T11" s="445"/>
      <c r="U11" s="445"/>
      <c r="V11" s="445"/>
      <c r="W11" s="445"/>
      <c r="X11" s="437"/>
      <c r="AC11" s="437"/>
      <c r="AD11" s="437"/>
      <c r="AE11" s="437"/>
      <c r="AF11" s="437"/>
      <c r="AG11" s="452"/>
      <c r="AH11" s="452"/>
      <c r="AI11" s="452"/>
      <c r="AJ11" s="452"/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61" t="str">
        <f>IF($B11=0,"",IF($C11="",IF($B11="",""," No olvide escribir la columna Beneficiarios."),""))</f>
        <v/>
      </c>
      <c r="BB11" s="461" t="str">
        <f>IF($B11&lt;$C11," El número de Beneficiarias NO puede ser mayor que el Total.","")</f>
        <v/>
      </c>
      <c r="BD11" s="575">
        <f>IF($B11&lt;$C11,1,0)</f>
        <v>0</v>
      </c>
      <c r="BE11" s="575">
        <f>IF($B11=0,"",IF($C11="",IF($B11="","",1),0))</f>
        <v>0</v>
      </c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</row>
    <row r="12" spans="1:71" s="474" customFormat="1" ht="15.95" customHeight="1" x14ac:dyDescent="0.15">
      <c r="A12" s="483" t="s">
        <v>22</v>
      </c>
      <c r="B12" s="512">
        <v>3</v>
      </c>
      <c r="C12" s="521">
        <v>3</v>
      </c>
      <c r="D12" s="536">
        <f>SUM(E12:H12)</f>
        <v>2</v>
      </c>
      <c r="E12" s="513">
        <v>2</v>
      </c>
      <c r="F12" s="513"/>
      <c r="G12" s="513"/>
      <c r="H12" s="511"/>
      <c r="I12" s="536">
        <f>SUM(J12:K12)</f>
        <v>0</v>
      </c>
      <c r="J12" s="513"/>
      <c r="K12" s="511"/>
      <c r="L12" s="521"/>
      <c r="M12" s="521">
        <v>3</v>
      </c>
      <c r="N12" s="566" t="str">
        <f>$BA12&amp;" "&amp;$BB12</f>
        <v xml:space="preserve"> </v>
      </c>
      <c r="O12" s="445"/>
      <c r="P12" s="445"/>
      <c r="Q12" s="445"/>
      <c r="R12" s="445"/>
      <c r="S12" s="445"/>
      <c r="T12" s="445"/>
      <c r="U12" s="445"/>
      <c r="V12" s="445"/>
      <c r="W12" s="445"/>
      <c r="X12" s="437"/>
      <c r="AC12" s="437"/>
      <c r="AD12" s="437"/>
      <c r="AE12" s="437"/>
      <c r="AF12" s="437"/>
      <c r="AG12" s="452"/>
      <c r="AH12" s="452"/>
      <c r="AI12" s="452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2"/>
      <c r="AX12" s="452"/>
      <c r="AY12" s="452"/>
      <c r="AZ12" s="452"/>
      <c r="BA12" s="461" t="str">
        <f>IF($B12=0,"",IF($C12="",IF($B12="",""," No olvide escribir la columna Beneficiarios."),""))</f>
        <v/>
      </c>
      <c r="BB12" s="461" t="str">
        <f>IF($B12&lt;$C12," El número de Beneficiarias NO puede ser mayor que el Total.","")</f>
        <v/>
      </c>
      <c r="BD12" s="575">
        <f>IF($B12&lt;$C12,1,0)</f>
        <v>0</v>
      </c>
      <c r="BE12" s="575">
        <f>IF($B12=0,"",IF($C12="",IF($B12="","",1),0))</f>
        <v>0</v>
      </c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452"/>
    </row>
    <row r="13" spans="1:71" s="474" customFormat="1" ht="15.95" customHeight="1" x14ac:dyDescent="0.15">
      <c r="A13" s="483" t="s">
        <v>23</v>
      </c>
      <c r="B13" s="512">
        <v>65</v>
      </c>
      <c r="C13" s="521">
        <v>11</v>
      </c>
      <c r="D13" s="536">
        <f>SUM(E13:H13)</f>
        <v>65</v>
      </c>
      <c r="E13" s="513"/>
      <c r="F13" s="513">
        <v>65</v>
      </c>
      <c r="G13" s="513"/>
      <c r="H13" s="511"/>
      <c r="I13" s="536">
        <f>SUM(J13:K13)</f>
        <v>0</v>
      </c>
      <c r="J13" s="513"/>
      <c r="K13" s="511"/>
      <c r="L13" s="521">
        <v>2</v>
      </c>
      <c r="M13" s="521">
        <v>64</v>
      </c>
      <c r="N13" s="566" t="str">
        <f>$BA13&amp;" "&amp;$BB13</f>
        <v xml:space="preserve"> </v>
      </c>
      <c r="O13" s="445"/>
      <c r="P13" s="445"/>
      <c r="Q13" s="445"/>
      <c r="R13" s="445"/>
      <c r="S13" s="445"/>
      <c r="T13" s="445"/>
      <c r="U13" s="445"/>
      <c r="V13" s="445"/>
      <c r="W13" s="445"/>
      <c r="X13" s="437"/>
      <c r="AC13" s="437"/>
      <c r="AD13" s="437"/>
      <c r="AE13" s="437"/>
      <c r="AF13" s="437"/>
      <c r="AG13" s="452"/>
      <c r="AH13" s="452"/>
      <c r="AI13" s="452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2"/>
      <c r="AW13" s="452"/>
      <c r="AX13" s="452"/>
      <c r="AY13" s="452"/>
      <c r="AZ13" s="452"/>
      <c r="BA13" s="461" t="str">
        <f>IF($B13=0,"",IF($C13="",IF($B13="",""," No olvide escribir la columna Beneficiarios."),""))</f>
        <v/>
      </c>
      <c r="BB13" s="461" t="str">
        <f>IF($B13&lt;$C13," El número de Beneficiarias NO puede ser mayor que el Total.","")</f>
        <v/>
      </c>
      <c r="BD13" s="575">
        <f>IF($B13&lt;$C13,1,0)</f>
        <v>0</v>
      </c>
      <c r="BE13" s="575">
        <f>IF($B13=0,"",IF($C13="",IF($B13="","",1),0))</f>
        <v>0</v>
      </c>
      <c r="BF13" s="452"/>
      <c r="BG13" s="452"/>
      <c r="BH13" s="452"/>
      <c r="BI13" s="452"/>
      <c r="BJ13" s="452"/>
      <c r="BK13" s="452"/>
      <c r="BL13" s="452"/>
      <c r="BM13" s="452"/>
      <c r="BN13" s="452"/>
      <c r="BO13" s="452"/>
      <c r="BP13" s="452"/>
      <c r="BQ13" s="452"/>
      <c r="BR13" s="452"/>
    </row>
    <row r="14" spans="1:71" s="474" customFormat="1" ht="15.95" customHeight="1" thickBot="1" x14ac:dyDescent="0.2">
      <c r="A14" s="484" t="s">
        <v>24</v>
      </c>
      <c r="B14" s="537">
        <v>40</v>
      </c>
      <c r="C14" s="538">
        <v>29</v>
      </c>
      <c r="D14" s="539">
        <f>SUM(E14:H14)</f>
        <v>40</v>
      </c>
      <c r="E14" s="540">
        <v>1</v>
      </c>
      <c r="F14" s="540">
        <v>39</v>
      </c>
      <c r="G14" s="540"/>
      <c r="H14" s="541"/>
      <c r="I14" s="539">
        <f>SUM(J14:K14)</f>
        <v>0</v>
      </c>
      <c r="J14" s="540"/>
      <c r="K14" s="541"/>
      <c r="L14" s="538"/>
      <c r="M14" s="538">
        <v>36</v>
      </c>
      <c r="N14" s="566" t="str">
        <f>$BA14&amp;" "&amp;$BB14</f>
        <v xml:space="preserve"> </v>
      </c>
      <c r="O14" s="445"/>
      <c r="P14" s="445"/>
      <c r="Q14" s="445"/>
      <c r="R14" s="445"/>
      <c r="S14" s="445"/>
      <c r="T14" s="445"/>
      <c r="U14" s="445"/>
      <c r="V14" s="445"/>
      <c r="W14" s="445"/>
      <c r="X14" s="437"/>
      <c r="AC14" s="437"/>
      <c r="AD14" s="437"/>
      <c r="AE14" s="437"/>
      <c r="AF14" s="437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  <c r="AS14" s="452"/>
      <c r="AT14" s="452"/>
      <c r="AU14" s="452"/>
      <c r="AV14" s="452"/>
      <c r="AW14" s="452"/>
      <c r="AX14" s="452"/>
      <c r="AY14" s="452"/>
      <c r="AZ14" s="452"/>
      <c r="BA14" s="461" t="str">
        <f>IF($B14=0,"",IF($C14="",IF($B14="",""," No olvide escribir la columna Beneficiarios."),""))</f>
        <v/>
      </c>
      <c r="BB14" s="461" t="str">
        <f>IF($B14&lt;$C14," El número de Beneficiarias NO puede ser mayor que el Total.","")</f>
        <v/>
      </c>
      <c r="BD14" s="575">
        <f>IF($B14&lt;$C14,1,0)</f>
        <v>0</v>
      </c>
      <c r="BE14" s="575">
        <f>IF($B14=0,"",IF($C14="",IF($B14="","",1),0))</f>
        <v>0</v>
      </c>
      <c r="BF14" s="452"/>
      <c r="BG14" s="452"/>
      <c r="BH14" s="452"/>
      <c r="BI14" s="452"/>
      <c r="BJ14" s="452"/>
      <c r="BK14" s="452"/>
      <c r="BL14" s="452"/>
      <c r="BM14" s="452"/>
      <c r="BN14" s="452"/>
      <c r="BO14" s="452"/>
      <c r="BP14" s="452"/>
      <c r="BQ14" s="452"/>
      <c r="BR14" s="452"/>
    </row>
    <row r="15" spans="1:71" s="474" customFormat="1" ht="15.95" customHeight="1" thickTop="1" thickBot="1" x14ac:dyDescent="0.2">
      <c r="A15" s="485" t="s">
        <v>25</v>
      </c>
      <c r="B15" s="542">
        <v>21</v>
      </c>
      <c r="C15" s="543">
        <v>19</v>
      </c>
      <c r="D15" s="544">
        <f>SUM(E15:H15)</f>
        <v>0</v>
      </c>
      <c r="E15" s="545"/>
      <c r="F15" s="545"/>
      <c r="G15" s="545"/>
      <c r="H15" s="546"/>
      <c r="I15" s="544">
        <f>SUM(J15:K15)</f>
        <v>0</v>
      </c>
      <c r="J15" s="547"/>
      <c r="K15" s="548"/>
      <c r="L15" s="581"/>
      <c r="M15" s="549"/>
      <c r="N15" s="566" t="str">
        <f>$BA15&amp;" "&amp;$BB15</f>
        <v xml:space="preserve"> </v>
      </c>
      <c r="O15" s="445"/>
      <c r="P15" s="445"/>
      <c r="Q15" s="445"/>
      <c r="R15" s="445"/>
      <c r="S15" s="445"/>
      <c r="T15" s="445"/>
      <c r="U15" s="445"/>
      <c r="V15" s="445"/>
      <c r="W15" s="445"/>
      <c r="X15" s="437"/>
      <c r="AC15" s="437"/>
      <c r="AD15" s="437"/>
      <c r="AE15" s="437"/>
      <c r="AF15" s="437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2"/>
      <c r="AW15" s="452"/>
      <c r="AX15" s="452"/>
      <c r="AY15" s="452"/>
      <c r="AZ15" s="452"/>
      <c r="BA15" s="461" t="str">
        <f>IF($B15=0,"",IF($C15="",IF($B15="",""," No olvide escribir la columna Beneficiarios."),""))</f>
        <v/>
      </c>
      <c r="BB15" s="461" t="str">
        <f>IF($B15&lt;$C15," El número de Beneficiarias NO puede ser mayor que el Total.","")</f>
        <v/>
      </c>
      <c r="BD15" s="575">
        <f>IF($B15&lt;$C15,1,0)</f>
        <v>0</v>
      </c>
      <c r="BE15" s="575">
        <f>IF($B15=0,"",IF($C15="",IF($B15="","",1),0))</f>
        <v>0</v>
      </c>
      <c r="BF15" s="452"/>
      <c r="BG15" s="452"/>
      <c r="BH15" s="452"/>
      <c r="BI15" s="452"/>
      <c r="BJ15" s="452"/>
      <c r="BK15" s="452"/>
      <c r="BL15" s="452"/>
      <c r="BM15" s="452"/>
      <c r="BN15" s="452"/>
      <c r="BO15" s="452"/>
      <c r="BP15" s="452"/>
      <c r="BQ15" s="452"/>
      <c r="BR15" s="452"/>
    </row>
    <row r="16" spans="1:71" s="474" customFormat="1" ht="15.95" customHeight="1" thickTop="1" x14ac:dyDescent="0.15">
      <c r="A16" s="485" t="s">
        <v>26</v>
      </c>
      <c r="B16" s="550">
        <v>5</v>
      </c>
      <c r="C16" s="551"/>
      <c r="D16" s="552"/>
      <c r="E16" s="553"/>
      <c r="F16" s="553"/>
      <c r="G16" s="553"/>
      <c r="H16" s="551"/>
      <c r="I16" s="552"/>
      <c r="J16" s="553"/>
      <c r="K16" s="551"/>
      <c r="L16" s="580"/>
      <c r="M16" s="549"/>
      <c r="N16" s="566" t="str">
        <f>$BA16</f>
        <v/>
      </c>
      <c r="O16" s="445"/>
      <c r="P16" s="445"/>
      <c r="Q16" s="445"/>
      <c r="R16" s="445"/>
      <c r="S16" s="445"/>
      <c r="T16" s="445"/>
      <c r="U16" s="445"/>
      <c r="V16" s="445"/>
      <c r="W16" s="445"/>
      <c r="X16" s="437"/>
      <c r="AC16" s="437"/>
      <c r="AD16" s="437"/>
      <c r="AE16" s="437"/>
      <c r="AF16" s="437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2"/>
      <c r="AT16" s="452"/>
      <c r="AU16" s="452"/>
      <c r="AV16" s="452"/>
      <c r="AW16" s="452"/>
      <c r="AX16" s="452"/>
      <c r="AY16" s="452"/>
      <c r="AZ16" s="452"/>
      <c r="BA16" s="461" t="str">
        <f>IF(B16&lt;=B11,""," El parto Normal Vertical DEBE estar incluido en el parto Normal. ")</f>
        <v/>
      </c>
      <c r="BB16" s="454"/>
      <c r="BC16" s="452"/>
      <c r="BD16" s="575">
        <f>IF(B16&lt;=B11,0,1)</f>
        <v>0</v>
      </c>
      <c r="BE16" s="452"/>
      <c r="BF16" s="452"/>
      <c r="BG16" s="452"/>
      <c r="BH16" s="452"/>
      <c r="BI16" s="452"/>
      <c r="BJ16" s="452"/>
      <c r="BK16" s="452"/>
      <c r="BL16" s="452"/>
      <c r="BM16" s="452"/>
      <c r="BN16" s="452"/>
      <c r="BO16" s="452"/>
      <c r="BP16" s="452"/>
      <c r="BQ16" s="452"/>
      <c r="BR16" s="452"/>
    </row>
    <row r="17" spans="1:70" s="474" customFormat="1" ht="21" x14ac:dyDescent="0.15">
      <c r="A17" s="486" t="s">
        <v>27</v>
      </c>
      <c r="B17" s="554"/>
      <c r="C17" s="555"/>
      <c r="D17" s="556"/>
      <c r="E17" s="557"/>
      <c r="F17" s="557"/>
      <c r="G17" s="557"/>
      <c r="H17" s="555"/>
      <c r="I17" s="556"/>
      <c r="J17" s="557"/>
      <c r="K17" s="555"/>
      <c r="L17" s="564"/>
      <c r="M17" s="558"/>
      <c r="N17" s="566"/>
      <c r="O17" s="445"/>
      <c r="P17" s="445"/>
      <c r="Q17" s="445"/>
      <c r="R17" s="445"/>
      <c r="S17" s="445"/>
      <c r="T17" s="445"/>
      <c r="U17" s="445"/>
      <c r="V17" s="445"/>
      <c r="W17" s="445"/>
      <c r="X17" s="437"/>
      <c r="AC17" s="437"/>
      <c r="AD17" s="437"/>
      <c r="AE17" s="437"/>
      <c r="AF17" s="437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2"/>
      <c r="AT17" s="452"/>
      <c r="AU17" s="452"/>
      <c r="AV17" s="452"/>
      <c r="AW17" s="452"/>
      <c r="AX17" s="452"/>
      <c r="AY17" s="452"/>
      <c r="AZ17" s="452"/>
      <c r="BA17" s="454"/>
      <c r="BB17" s="454"/>
      <c r="BC17" s="452"/>
      <c r="BD17" s="437"/>
      <c r="BE17" s="452"/>
      <c r="BF17" s="452"/>
      <c r="BG17" s="452"/>
      <c r="BH17" s="452"/>
      <c r="BI17" s="452"/>
      <c r="BJ17" s="452"/>
      <c r="BK17" s="452"/>
      <c r="BL17" s="452"/>
      <c r="BM17" s="452"/>
      <c r="BN17" s="452"/>
      <c r="BO17" s="452"/>
      <c r="BP17" s="452"/>
      <c r="BQ17" s="452"/>
      <c r="BR17" s="452"/>
    </row>
    <row r="18" spans="1:70" s="474" customFormat="1" ht="15.95" customHeight="1" x14ac:dyDescent="0.15">
      <c r="A18" s="475" t="s">
        <v>28</v>
      </c>
      <c r="B18" s="554">
        <v>1</v>
      </c>
      <c r="C18" s="555"/>
      <c r="D18" s="556"/>
      <c r="E18" s="557"/>
      <c r="F18" s="557"/>
      <c r="G18" s="557"/>
      <c r="H18" s="555"/>
      <c r="I18" s="556"/>
      <c r="J18" s="557"/>
      <c r="K18" s="555"/>
      <c r="L18" s="564"/>
      <c r="M18" s="558"/>
      <c r="N18" s="566"/>
      <c r="O18" s="445"/>
      <c r="P18" s="445"/>
      <c r="Q18" s="445"/>
      <c r="R18" s="445"/>
      <c r="S18" s="445"/>
      <c r="T18" s="445"/>
      <c r="U18" s="445"/>
      <c r="V18" s="445"/>
      <c r="W18" s="445"/>
      <c r="X18" s="437"/>
      <c r="AC18" s="437"/>
      <c r="AD18" s="437"/>
      <c r="AE18" s="437"/>
      <c r="AF18" s="437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  <c r="AW18" s="452"/>
      <c r="AX18" s="452"/>
      <c r="AY18" s="452"/>
      <c r="AZ18" s="452"/>
      <c r="BA18" s="454"/>
      <c r="BB18" s="454"/>
      <c r="BC18" s="452"/>
      <c r="BD18" s="437"/>
      <c r="BE18" s="452"/>
      <c r="BF18" s="452"/>
      <c r="BG18" s="452"/>
      <c r="BH18" s="452"/>
      <c r="BI18" s="452"/>
      <c r="BJ18" s="452"/>
      <c r="BK18" s="452"/>
      <c r="BL18" s="452"/>
      <c r="BM18" s="452"/>
      <c r="BN18" s="452"/>
      <c r="BO18" s="452"/>
      <c r="BP18" s="452"/>
      <c r="BQ18" s="452"/>
      <c r="BR18" s="452"/>
    </row>
    <row r="19" spans="1:70" s="437" customFormat="1" ht="18" customHeight="1" x14ac:dyDescent="0.15">
      <c r="A19" s="487" t="s">
        <v>29</v>
      </c>
      <c r="B19" s="471"/>
      <c r="C19" s="488"/>
      <c r="D19" s="488"/>
      <c r="E19" s="458"/>
      <c r="F19" s="488"/>
      <c r="G19" s="488"/>
      <c r="H19" s="488"/>
      <c r="I19" s="488"/>
      <c r="J19" s="458"/>
      <c r="K19" s="488"/>
      <c r="L19" s="488"/>
      <c r="M19" s="567"/>
      <c r="N19" s="445"/>
      <c r="O19" s="445"/>
      <c r="P19" s="445"/>
      <c r="Q19" s="445"/>
      <c r="R19" s="445"/>
      <c r="S19" s="445"/>
      <c r="T19" s="445"/>
      <c r="U19" s="445"/>
      <c r="V19" s="445"/>
      <c r="BA19" s="446"/>
      <c r="BB19" s="446"/>
    </row>
    <row r="20" spans="1:70" s="437" customFormat="1" ht="30" customHeight="1" x14ac:dyDescent="0.2">
      <c r="A20" s="448" t="s">
        <v>30</v>
      </c>
      <c r="B20" s="489"/>
      <c r="C20" s="489"/>
      <c r="D20" s="490"/>
      <c r="E20" s="491"/>
      <c r="F20" s="491"/>
      <c r="G20" s="491"/>
      <c r="H20" s="491"/>
      <c r="I20" s="465"/>
      <c r="J20" s="465"/>
      <c r="K20" s="465"/>
      <c r="L20" s="465"/>
      <c r="M20" s="579"/>
      <c r="N20" s="579"/>
    </row>
    <row r="21" spans="1:70" s="474" customFormat="1" ht="29.25" customHeight="1" x14ac:dyDescent="0.15">
      <c r="A21" s="466" t="s">
        <v>31</v>
      </c>
      <c r="B21" s="492" t="s">
        <v>8</v>
      </c>
      <c r="C21" s="492" t="s">
        <v>32</v>
      </c>
      <c r="D21" s="450"/>
      <c r="E21" s="450"/>
      <c r="F21" s="436"/>
      <c r="G21" s="436"/>
      <c r="H21" s="436"/>
      <c r="I21" s="436"/>
      <c r="J21" s="436"/>
      <c r="K21" s="436"/>
      <c r="L21" s="436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AB21" s="437"/>
      <c r="AC21" s="437"/>
      <c r="AD21" s="437"/>
      <c r="AE21" s="437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437"/>
      <c r="BB21" s="437"/>
      <c r="BC21" s="437"/>
      <c r="BD21" s="437"/>
      <c r="BE21" s="452"/>
      <c r="BF21" s="452"/>
      <c r="BG21" s="452"/>
      <c r="BH21" s="452"/>
      <c r="BI21" s="452"/>
      <c r="BJ21" s="452"/>
      <c r="BK21" s="452"/>
      <c r="BL21" s="452"/>
      <c r="BM21" s="452"/>
      <c r="BN21" s="452"/>
      <c r="BO21" s="452"/>
      <c r="BP21" s="452"/>
    </row>
    <row r="22" spans="1:70" s="474" customFormat="1" ht="15.95" customHeight="1" x14ac:dyDescent="0.15">
      <c r="A22" s="508" t="s">
        <v>33</v>
      </c>
      <c r="B22" s="528">
        <v>4</v>
      </c>
      <c r="C22" s="528">
        <v>4</v>
      </c>
      <c r="D22" s="570" t="str">
        <f>$BA22&amp;" "&amp;$BB22</f>
        <v xml:space="preserve"> </v>
      </c>
      <c r="E22" s="569"/>
      <c r="F22" s="436" t="s">
        <v>34</v>
      </c>
      <c r="G22" s="449" t="s">
        <v>34</v>
      </c>
      <c r="H22" s="449"/>
      <c r="I22" s="468"/>
      <c r="J22" s="436"/>
      <c r="K22" s="436"/>
      <c r="L22" s="436"/>
      <c r="M22" s="437"/>
      <c r="N22" s="437"/>
      <c r="O22" s="437"/>
      <c r="P22" s="437"/>
      <c r="Q22" s="437"/>
      <c r="R22" s="437"/>
      <c r="S22" s="437"/>
      <c r="T22" s="437"/>
      <c r="U22" s="437"/>
      <c r="V22" s="446"/>
      <c r="W22" s="446"/>
      <c r="AB22" s="437"/>
      <c r="AC22" s="437"/>
      <c r="AD22" s="437"/>
      <c r="AE22" s="437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2"/>
      <c r="AT22" s="452"/>
      <c r="AU22" s="452"/>
      <c r="AV22" s="452"/>
      <c r="AW22" s="452"/>
      <c r="AX22" s="452"/>
      <c r="AY22" s="452"/>
      <c r="AZ22" s="452"/>
      <c r="BA22" s="461" t="str">
        <f>IF($B22=0,"",IF($C22="",IF($B22="",""," No olvide escribir la columna Beneficiarios."),""))</f>
        <v/>
      </c>
      <c r="BB22" s="461" t="str">
        <f>IF($B22&lt;$C22," El número de Beneficiarios NO puede ser mayor que el Total.","")</f>
        <v/>
      </c>
      <c r="BC22" s="437"/>
      <c r="BD22" s="575">
        <f>IF($B22=0,"",IF($C22="",IF($B22="","",1),0))</f>
        <v>0</v>
      </c>
      <c r="BE22" s="575">
        <f>IF($B22&lt;$C22,1,0)</f>
        <v>0</v>
      </c>
      <c r="BF22" s="452"/>
      <c r="BG22" s="452"/>
      <c r="BH22" s="452"/>
      <c r="BI22" s="452"/>
      <c r="BJ22" s="452"/>
      <c r="BK22" s="452"/>
      <c r="BL22" s="452"/>
      <c r="BM22" s="452"/>
      <c r="BN22" s="452"/>
      <c r="BO22" s="452"/>
      <c r="BP22" s="452"/>
    </row>
    <row r="23" spans="1:70" s="474" customFormat="1" ht="15.95" customHeight="1" x14ac:dyDescent="0.15">
      <c r="A23" s="493" t="s">
        <v>35</v>
      </c>
      <c r="B23" s="559">
        <v>176</v>
      </c>
      <c r="C23" s="559">
        <v>105</v>
      </c>
      <c r="D23" s="570" t="str">
        <f>$BA23&amp;" "&amp;$BB23&amp;" "&amp;$BC23</f>
        <v xml:space="preserve">  </v>
      </c>
      <c r="E23" s="455"/>
      <c r="F23" s="437"/>
      <c r="G23" s="437"/>
      <c r="H23" s="437"/>
      <c r="I23" s="436"/>
      <c r="J23" s="436"/>
      <c r="K23" s="436"/>
      <c r="L23" s="436"/>
      <c r="M23" s="437"/>
      <c r="N23" s="437"/>
      <c r="O23" s="437"/>
      <c r="P23" s="437"/>
      <c r="Q23" s="437"/>
      <c r="R23" s="437"/>
      <c r="S23" s="437"/>
      <c r="T23" s="437"/>
      <c r="U23" s="437"/>
      <c r="V23" s="446"/>
      <c r="W23" s="446"/>
      <c r="AB23" s="437"/>
      <c r="AC23" s="437"/>
      <c r="AD23" s="437"/>
      <c r="AE23" s="437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  <c r="AW23" s="452"/>
      <c r="AX23" s="452"/>
      <c r="AY23" s="452"/>
      <c r="AZ23" s="452"/>
      <c r="BA23" s="461" t="str">
        <f>IF((B22+B23)&lt;=B10,""," El total de Acompañamientos NO debe ser mayor que el total de Partos")</f>
        <v/>
      </c>
      <c r="BB23" s="461" t="str">
        <f>IF($B23&lt;$C23," El número de Beneficiarios NO puede ser mayor que el Total.","")</f>
        <v/>
      </c>
      <c r="BC23" s="461" t="str">
        <f>IF($B23=0,"",IF($C23="",IF($B23="",""," No olvide escribir la columna Beneficiarios."),""))</f>
        <v/>
      </c>
      <c r="BD23" s="575">
        <f>IF($B23=0,"",IF($C23="",IF($B23="","",1),0))</f>
        <v>0</v>
      </c>
      <c r="BE23" s="575">
        <f>IF($B23&lt;$C23,1,0)</f>
        <v>0</v>
      </c>
      <c r="BF23" s="452"/>
      <c r="BG23" s="452"/>
      <c r="BH23" s="452"/>
      <c r="BI23" s="452"/>
      <c r="BJ23" s="452"/>
      <c r="BK23" s="452"/>
      <c r="BL23" s="452"/>
      <c r="BM23" s="452"/>
      <c r="BN23" s="452"/>
      <c r="BO23" s="452"/>
      <c r="BP23" s="452"/>
    </row>
    <row r="24" spans="1:70" s="437" customFormat="1" ht="30" customHeight="1" x14ac:dyDescent="0.2">
      <c r="A24" s="598" t="s">
        <v>36</v>
      </c>
      <c r="B24" s="599"/>
      <c r="C24" s="599"/>
      <c r="D24" s="599"/>
      <c r="E24" s="599"/>
      <c r="F24" s="599"/>
      <c r="G24" s="599"/>
      <c r="H24" s="599"/>
      <c r="I24" s="599"/>
      <c r="J24" s="599"/>
      <c r="K24" s="465"/>
      <c r="L24" s="440"/>
      <c r="M24" s="472"/>
      <c r="N24" s="472"/>
      <c r="BD24" s="575">
        <f>IF((B22+B23)&lt;=B10,0,1)</f>
        <v>0</v>
      </c>
    </row>
    <row r="25" spans="1:70" s="437" customFormat="1" ht="30" customHeight="1" x14ac:dyDescent="0.2">
      <c r="A25" s="598" t="s">
        <v>37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465"/>
      <c r="L25" s="440"/>
      <c r="M25" s="472"/>
      <c r="N25" s="472"/>
    </row>
    <row r="26" spans="1:70" s="474" customFormat="1" ht="21" customHeight="1" x14ac:dyDescent="0.15">
      <c r="A26" s="600" t="s">
        <v>38</v>
      </c>
      <c r="B26" s="602" t="s">
        <v>8</v>
      </c>
      <c r="C26" s="604" t="s">
        <v>39</v>
      </c>
      <c r="D26" s="605"/>
      <c r="E26" s="605"/>
      <c r="F26" s="605"/>
      <c r="G26" s="605"/>
      <c r="H26" s="605"/>
      <c r="I26" s="606"/>
      <c r="J26" s="437"/>
      <c r="K26" s="436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AB26" s="437"/>
      <c r="AC26" s="437"/>
      <c r="AD26" s="437"/>
      <c r="AE26" s="437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2"/>
      <c r="AT26" s="452"/>
      <c r="AU26" s="452"/>
      <c r="AV26" s="452"/>
      <c r="AW26" s="452"/>
      <c r="AX26" s="452"/>
      <c r="AY26" s="452"/>
      <c r="AZ26" s="452"/>
      <c r="BA26" s="437"/>
      <c r="BB26" s="437"/>
      <c r="BC26" s="437"/>
      <c r="BD26" s="437"/>
      <c r="BE26" s="452"/>
      <c r="BF26" s="452"/>
      <c r="BG26" s="452"/>
      <c r="BH26" s="452"/>
      <c r="BI26" s="452"/>
      <c r="BJ26" s="452"/>
      <c r="BK26" s="452"/>
      <c r="BL26" s="452"/>
      <c r="BM26" s="452"/>
      <c r="BN26" s="452"/>
      <c r="BO26" s="452"/>
      <c r="BP26" s="452"/>
      <c r="BQ26" s="452"/>
      <c r="BR26" s="452"/>
    </row>
    <row r="27" spans="1:70" s="474" customFormat="1" ht="26.25" customHeight="1" x14ac:dyDescent="0.15">
      <c r="A27" s="601"/>
      <c r="B27" s="603"/>
      <c r="C27" s="463" t="s">
        <v>40</v>
      </c>
      <c r="D27" s="442" t="s">
        <v>41</v>
      </c>
      <c r="E27" s="481" t="s">
        <v>42</v>
      </c>
      <c r="F27" s="481" t="s">
        <v>43</v>
      </c>
      <c r="G27" s="481" t="s">
        <v>44</v>
      </c>
      <c r="H27" s="442" t="s">
        <v>45</v>
      </c>
      <c r="I27" s="467" t="s">
        <v>46</v>
      </c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AB27" s="437"/>
      <c r="AC27" s="437"/>
      <c r="AD27" s="437"/>
      <c r="AE27" s="437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37"/>
      <c r="BB27" s="437"/>
      <c r="BC27" s="437"/>
      <c r="BD27" s="437"/>
      <c r="BE27" s="452"/>
      <c r="BF27" s="452"/>
      <c r="BG27" s="452"/>
      <c r="BH27" s="452"/>
      <c r="BI27" s="452"/>
      <c r="BJ27" s="452"/>
      <c r="BK27" s="452"/>
      <c r="BL27" s="452"/>
      <c r="BM27" s="452"/>
      <c r="BN27" s="452"/>
      <c r="BO27" s="452"/>
      <c r="BP27" s="452"/>
      <c r="BQ27" s="452"/>
      <c r="BR27" s="452"/>
    </row>
    <row r="28" spans="1:70" s="474" customFormat="1" ht="15.95" customHeight="1" x14ac:dyDescent="0.15">
      <c r="A28" s="494" t="s">
        <v>47</v>
      </c>
      <c r="B28" s="527">
        <f>SUM(C28:I28)</f>
        <v>202</v>
      </c>
      <c r="C28" s="554">
        <v>1</v>
      </c>
      <c r="D28" s="560"/>
      <c r="E28" s="560">
        <v>1</v>
      </c>
      <c r="F28" s="560">
        <v>7</v>
      </c>
      <c r="G28" s="560">
        <v>35</v>
      </c>
      <c r="H28" s="560">
        <v>141</v>
      </c>
      <c r="I28" s="561">
        <v>17</v>
      </c>
      <c r="J28" s="568" t="str">
        <f>$BA28&amp;""&amp;$BB28&amp;""&amp;$BA29</f>
        <v/>
      </c>
      <c r="K28" s="455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AB28" s="437"/>
      <c r="AC28" s="437"/>
      <c r="AD28" s="437"/>
      <c r="AE28" s="437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61" t="str">
        <f>IF(SUM(G28:I28)&gt;=M10,""," Los nacidos vivos de 2.500 y más gramos NO DEBE ser menor al Total de partos con Apego Precoz de RN del mismo peso. ")</f>
        <v/>
      </c>
      <c r="BB28" s="461" t="str">
        <f>IF(B28&lt;&gt;SUM(C28:I28)," NO ALTERE LAS FÓRMULAS, el Total de Nacidos Vivos NO ES IGUAL a la suma de los Nacidos Vivos según su peso al nacer. ","")</f>
        <v/>
      </c>
      <c r="BC28" s="437"/>
      <c r="BD28" s="575">
        <f>IF(SUM(F28:I28)&gt;=M10,0,1)</f>
        <v>0</v>
      </c>
      <c r="BE28" s="575">
        <f>IF(B28&lt;&gt;SUM(C28:I28),1,0)</f>
        <v>0</v>
      </c>
      <c r="BF28" s="452"/>
      <c r="BG28" s="452"/>
      <c r="BH28" s="452"/>
      <c r="BI28" s="452"/>
      <c r="BJ28" s="452"/>
      <c r="BK28" s="452"/>
      <c r="BL28" s="452"/>
      <c r="BM28" s="452"/>
      <c r="BN28" s="452"/>
      <c r="BO28" s="452"/>
      <c r="BP28" s="452"/>
      <c r="BQ28" s="452"/>
      <c r="BR28" s="452"/>
    </row>
    <row r="29" spans="1:70" s="437" customFormat="1" ht="30" customHeight="1" x14ac:dyDescent="0.2">
      <c r="A29" s="509" t="s">
        <v>48</v>
      </c>
      <c r="B29" s="464"/>
      <c r="C29" s="507"/>
      <c r="D29" s="507"/>
      <c r="E29" s="507"/>
      <c r="F29" s="507"/>
      <c r="G29" s="507"/>
      <c r="H29" s="507"/>
      <c r="I29" s="507"/>
      <c r="J29" s="507"/>
      <c r="K29" s="465"/>
      <c r="L29" s="440"/>
      <c r="M29" s="472"/>
      <c r="N29" s="472"/>
      <c r="BA29" s="461" t="str">
        <f>IF(SUM(C28:F28)&gt;=L10,""," Los nacidos vivos de menor o igual a 2.499 gramos NO DEBE ser menor al Total de partos con Apego Precoz de RN del mismo peso. ")</f>
        <v/>
      </c>
      <c r="BD29" s="575">
        <f>IF(SUM(C28:F28)&gt;=L10,0,1)</f>
        <v>0</v>
      </c>
    </row>
    <row r="30" spans="1:70" s="474" customFormat="1" ht="21" customHeight="1" x14ac:dyDescent="0.15">
      <c r="A30" s="600" t="s">
        <v>38</v>
      </c>
      <c r="B30" s="602" t="s">
        <v>8</v>
      </c>
      <c r="C30" s="437"/>
      <c r="D30" s="436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AB30" s="437"/>
      <c r="AC30" s="437"/>
      <c r="AD30" s="437"/>
      <c r="AE30" s="437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52"/>
      <c r="AT30" s="452"/>
      <c r="AU30" s="452"/>
      <c r="AV30" s="452"/>
      <c r="AW30" s="452"/>
      <c r="AX30" s="452"/>
      <c r="AY30" s="452"/>
      <c r="AZ30" s="452"/>
      <c r="BA30" s="437"/>
      <c r="BB30" s="437"/>
      <c r="BC30" s="437"/>
      <c r="BD30" s="437"/>
      <c r="BE30" s="452"/>
      <c r="BF30" s="452"/>
      <c r="BG30" s="452"/>
      <c r="BH30" s="452"/>
      <c r="BI30" s="452"/>
      <c r="BJ30" s="452"/>
      <c r="BK30" s="452"/>
    </row>
    <row r="31" spans="1:70" s="474" customFormat="1" ht="26.25" customHeight="1" x14ac:dyDescent="0.15">
      <c r="A31" s="601"/>
      <c r="B31" s="603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AB31" s="437"/>
      <c r="AC31" s="437"/>
      <c r="AD31" s="437"/>
      <c r="AE31" s="437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2"/>
      <c r="AT31" s="452"/>
      <c r="AU31" s="452"/>
      <c r="AV31" s="452"/>
      <c r="AW31" s="452"/>
      <c r="AX31" s="452"/>
      <c r="AY31" s="452"/>
      <c r="AZ31" s="452"/>
      <c r="BA31" s="437"/>
      <c r="BB31" s="437"/>
      <c r="BC31" s="437"/>
      <c r="BD31" s="437"/>
      <c r="BE31" s="452"/>
      <c r="BF31" s="452"/>
      <c r="BG31" s="452"/>
      <c r="BH31" s="452"/>
      <c r="BI31" s="452"/>
      <c r="BJ31" s="452"/>
      <c r="BK31" s="452"/>
    </row>
    <row r="32" spans="1:70" s="474" customFormat="1" ht="15.95" customHeight="1" x14ac:dyDescent="0.15">
      <c r="A32" s="510" t="s">
        <v>47</v>
      </c>
      <c r="B32" s="528">
        <v>4</v>
      </c>
      <c r="C32" s="573" t="str">
        <f>$BA32</f>
        <v/>
      </c>
      <c r="D32" s="571"/>
      <c r="E32" s="574"/>
      <c r="F32" s="574"/>
      <c r="G32" s="572"/>
      <c r="H32" s="572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AB32" s="437"/>
      <c r="AC32" s="437"/>
      <c r="AD32" s="437"/>
      <c r="AE32" s="437"/>
      <c r="AF32" s="452"/>
      <c r="AG32" s="452"/>
      <c r="AH32" s="452"/>
      <c r="AI32" s="452"/>
      <c r="AJ32" s="452"/>
      <c r="AK32" s="452"/>
      <c r="AL32" s="452"/>
      <c r="AM32" s="452"/>
      <c r="AN32" s="452"/>
      <c r="AO32" s="452"/>
      <c r="AP32" s="452"/>
      <c r="AQ32" s="452"/>
      <c r="AR32" s="452"/>
      <c r="AS32" s="452"/>
      <c r="AT32" s="452"/>
      <c r="AU32" s="452"/>
      <c r="AV32" s="452"/>
      <c r="AW32" s="452"/>
      <c r="AX32" s="452"/>
      <c r="AY32" s="452"/>
      <c r="AZ32" s="452"/>
      <c r="BA32" s="461" t="str">
        <f>IF($B32&lt;=$B28,"","Total Nacidos Vivos con malformación congénita no debe ser MAYOR a Nacidos Vivos Según Peso Al Nacer")</f>
        <v/>
      </c>
      <c r="BC32" s="437"/>
      <c r="BD32" s="575">
        <f>IF($B32&lt;=$B28,0,1)</f>
        <v>0</v>
      </c>
      <c r="BE32" s="452"/>
      <c r="BF32" s="452"/>
      <c r="BG32" s="452"/>
      <c r="BH32" s="452"/>
      <c r="BI32" s="452"/>
      <c r="BJ32" s="452"/>
      <c r="BK32" s="452"/>
    </row>
    <row r="33" spans="1:70" s="474" customFormat="1" ht="15.95" customHeight="1" x14ac:dyDescent="0.15">
      <c r="A33" s="506" t="s">
        <v>49</v>
      </c>
      <c r="B33" s="526">
        <v>2</v>
      </c>
      <c r="C33" s="459"/>
      <c r="D33" s="459"/>
      <c r="E33" s="459"/>
      <c r="F33" s="495"/>
      <c r="G33" s="459"/>
      <c r="H33" s="459"/>
      <c r="I33" s="459"/>
      <c r="J33" s="437"/>
      <c r="K33" s="455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AB33" s="437"/>
      <c r="AC33" s="437"/>
      <c r="AD33" s="437"/>
      <c r="AE33" s="437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2"/>
      <c r="AT33" s="452"/>
      <c r="AU33" s="452"/>
      <c r="AV33" s="452"/>
      <c r="AW33" s="452"/>
      <c r="AX33" s="452"/>
      <c r="AY33" s="452"/>
      <c r="AZ33" s="452"/>
      <c r="BA33" s="437"/>
      <c r="BB33" s="437"/>
      <c r="BC33" s="437"/>
      <c r="BD33" s="437"/>
      <c r="BE33" s="452"/>
      <c r="BF33" s="452"/>
      <c r="BG33" s="452"/>
      <c r="BH33" s="452"/>
      <c r="BI33" s="452"/>
      <c r="BJ33" s="452"/>
      <c r="BK33" s="452"/>
      <c r="BL33" s="452"/>
      <c r="BM33" s="452"/>
      <c r="BN33" s="452"/>
      <c r="BO33" s="452"/>
      <c r="BP33" s="452"/>
      <c r="BQ33" s="452"/>
      <c r="BR33" s="452"/>
    </row>
    <row r="34" spans="1:70" s="437" customFormat="1" ht="30" customHeight="1" x14ac:dyDescent="0.2">
      <c r="A34" s="478" t="s">
        <v>50</v>
      </c>
      <c r="B34" s="496"/>
      <c r="C34" s="497"/>
      <c r="D34" s="497"/>
      <c r="E34" s="497"/>
      <c r="F34" s="498"/>
      <c r="G34" s="497"/>
      <c r="H34" s="497"/>
      <c r="I34" s="497"/>
      <c r="J34" s="497"/>
      <c r="K34" s="478"/>
      <c r="L34" s="440"/>
      <c r="M34" s="472"/>
      <c r="N34" s="472"/>
    </row>
    <row r="35" spans="1:70" s="474" customFormat="1" ht="42" x14ac:dyDescent="0.15">
      <c r="A35" s="453" t="s">
        <v>38</v>
      </c>
      <c r="B35" s="594" t="s">
        <v>51</v>
      </c>
      <c r="C35" s="595" t="s">
        <v>52</v>
      </c>
      <c r="D35" s="499"/>
      <c r="E35" s="499"/>
      <c r="F35" s="500"/>
      <c r="G35" s="499"/>
      <c r="H35" s="499"/>
      <c r="I35" s="499"/>
      <c r="J35" s="499"/>
      <c r="K35" s="455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AB35" s="437"/>
      <c r="AC35" s="437"/>
      <c r="AD35" s="437"/>
      <c r="AE35" s="437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2"/>
      <c r="AT35" s="452"/>
      <c r="AU35" s="452"/>
      <c r="AV35" s="452"/>
      <c r="AW35" s="452"/>
      <c r="AX35" s="452"/>
      <c r="AY35" s="452"/>
      <c r="AZ35" s="452"/>
      <c r="BA35" s="437"/>
      <c r="BB35" s="437"/>
      <c r="BC35" s="437"/>
      <c r="BD35" s="437"/>
      <c r="BE35" s="452"/>
      <c r="BF35" s="452"/>
      <c r="BG35" s="452"/>
      <c r="BH35" s="452"/>
      <c r="BI35" s="452"/>
      <c r="BJ35" s="452"/>
      <c r="BK35" s="452"/>
      <c r="BL35" s="452"/>
      <c r="BM35" s="452"/>
      <c r="BN35" s="452"/>
      <c r="BO35" s="452"/>
      <c r="BP35" s="452"/>
      <c r="BQ35" s="452"/>
      <c r="BR35" s="452"/>
    </row>
    <row r="36" spans="1:70" s="474" customFormat="1" ht="15.95" customHeight="1" x14ac:dyDescent="0.15">
      <c r="A36" s="494" t="s">
        <v>47</v>
      </c>
      <c r="B36" s="562">
        <v>2</v>
      </c>
      <c r="C36" s="563">
        <v>1</v>
      </c>
      <c r="D36" s="499"/>
      <c r="E36" s="499"/>
      <c r="F36" s="500"/>
      <c r="G36" s="499"/>
      <c r="H36" s="499"/>
      <c r="I36" s="499"/>
      <c r="J36" s="499"/>
      <c r="K36" s="455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AB36" s="437"/>
      <c r="AC36" s="437"/>
      <c r="AD36" s="437"/>
      <c r="AE36" s="437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  <c r="AW36" s="452"/>
      <c r="AX36" s="452"/>
      <c r="AY36" s="452"/>
      <c r="AZ36" s="452"/>
      <c r="BA36" s="437"/>
      <c r="BB36" s="437"/>
      <c r="BC36" s="437"/>
      <c r="BD36" s="437"/>
      <c r="BE36" s="452"/>
      <c r="BF36" s="452"/>
      <c r="BG36" s="452"/>
      <c r="BH36" s="452"/>
      <c r="BI36" s="452"/>
      <c r="BJ36" s="452"/>
      <c r="BK36" s="452"/>
      <c r="BL36" s="452"/>
      <c r="BM36" s="452"/>
      <c r="BN36" s="452"/>
      <c r="BO36" s="452"/>
      <c r="BP36" s="452"/>
      <c r="BQ36" s="452"/>
      <c r="BR36" s="452"/>
    </row>
    <row r="37" spans="1:70" s="437" customFormat="1" ht="30" customHeight="1" x14ac:dyDescent="0.2">
      <c r="A37" s="478" t="s">
        <v>53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72" t="s">
        <v>34</v>
      </c>
      <c r="N37" s="472"/>
    </row>
    <row r="38" spans="1:70" s="474" customFormat="1" ht="14.25" customHeight="1" x14ac:dyDescent="0.15">
      <c r="A38" s="607" t="s">
        <v>54</v>
      </c>
      <c r="B38" s="600" t="s">
        <v>55</v>
      </c>
      <c r="C38" s="609" t="s">
        <v>56</v>
      </c>
      <c r="D38" s="610"/>
      <c r="E38" s="611"/>
      <c r="F38" s="612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AB38" s="437"/>
      <c r="AC38" s="437"/>
      <c r="AD38" s="437"/>
      <c r="AE38" s="437"/>
      <c r="AF38" s="452"/>
      <c r="AG38" s="452"/>
      <c r="AH38" s="452"/>
      <c r="AI38" s="452"/>
      <c r="AJ38" s="452"/>
      <c r="AK38" s="452"/>
      <c r="AL38" s="452"/>
      <c r="AM38" s="452"/>
      <c r="AN38" s="452"/>
      <c r="AO38" s="452"/>
      <c r="AP38" s="452"/>
      <c r="AQ38" s="452"/>
      <c r="AR38" s="452"/>
      <c r="AS38" s="452"/>
      <c r="AT38" s="452"/>
      <c r="AU38" s="452"/>
      <c r="AV38" s="452"/>
      <c r="AW38" s="452"/>
      <c r="AX38" s="452"/>
      <c r="AY38" s="452"/>
      <c r="AZ38" s="452"/>
      <c r="BA38" s="437"/>
      <c r="BB38" s="437"/>
      <c r="BC38" s="437"/>
      <c r="BD38" s="437"/>
      <c r="BE38" s="452"/>
      <c r="BF38" s="452"/>
      <c r="BG38" s="452"/>
      <c r="BH38" s="452"/>
      <c r="BI38" s="452"/>
      <c r="BJ38" s="452"/>
      <c r="BK38" s="452"/>
      <c r="BL38" s="452"/>
      <c r="BM38" s="452"/>
      <c r="BN38" s="452"/>
      <c r="BO38" s="452"/>
      <c r="BP38" s="452"/>
      <c r="BQ38" s="452"/>
      <c r="BR38" s="452"/>
    </row>
    <row r="39" spans="1:70" s="474" customFormat="1" ht="21" x14ac:dyDescent="0.15">
      <c r="A39" s="608"/>
      <c r="B39" s="601"/>
      <c r="C39" s="460" t="s">
        <v>57</v>
      </c>
      <c r="D39" s="443" t="s">
        <v>58</v>
      </c>
      <c r="E39" s="444" t="s">
        <v>59</v>
      </c>
      <c r="F39" s="612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AB39" s="437"/>
      <c r="AC39" s="437"/>
      <c r="AD39" s="437"/>
      <c r="AE39" s="437"/>
      <c r="AF39" s="452"/>
      <c r="AG39" s="452"/>
      <c r="AH39" s="452"/>
      <c r="AI39" s="452"/>
      <c r="AJ39" s="452"/>
      <c r="AK39" s="452"/>
      <c r="AL39" s="452"/>
      <c r="AM39" s="452"/>
      <c r="AN39" s="452"/>
      <c r="AO39" s="452"/>
      <c r="AP39" s="452"/>
      <c r="AQ39" s="452"/>
      <c r="AR39" s="452"/>
      <c r="AS39" s="452"/>
      <c r="AT39" s="452"/>
      <c r="AU39" s="452"/>
      <c r="AV39" s="452"/>
      <c r="AW39" s="452"/>
      <c r="AX39" s="452"/>
      <c r="AY39" s="452"/>
      <c r="AZ39" s="452"/>
      <c r="BA39" s="437"/>
      <c r="BB39" s="437"/>
      <c r="BC39" s="437"/>
      <c r="BD39" s="437"/>
      <c r="BE39" s="452"/>
      <c r="BF39" s="452"/>
      <c r="BG39" s="452"/>
      <c r="BH39" s="452"/>
      <c r="BI39" s="452"/>
      <c r="BJ39" s="452"/>
      <c r="BK39" s="452"/>
      <c r="BL39" s="452"/>
      <c r="BM39" s="452"/>
      <c r="BN39" s="452"/>
      <c r="BO39" s="452"/>
      <c r="BP39" s="452"/>
      <c r="BQ39" s="452"/>
      <c r="BR39" s="452"/>
    </row>
    <row r="40" spans="1:70" s="474" customFormat="1" ht="15.95" customHeight="1" x14ac:dyDescent="0.15">
      <c r="A40" s="501" t="s">
        <v>60</v>
      </c>
      <c r="B40" s="517">
        <f>SUM(C40:E40)</f>
        <v>26</v>
      </c>
      <c r="C40" s="519"/>
      <c r="D40" s="520">
        <v>17</v>
      </c>
      <c r="E40" s="522">
        <v>9</v>
      </c>
      <c r="F40" s="568" t="str">
        <f>$BA40</f>
        <v/>
      </c>
      <c r="G40" s="502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AB40" s="437"/>
      <c r="AC40" s="437"/>
      <c r="AD40" s="437"/>
      <c r="AE40" s="437"/>
      <c r="AF40" s="452"/>
      <c r="AG40" s="452"/>
      <c r="AH40" s="452"/>
      <c r="AI40" s="452"/>
      <c r="AJ40" s="452"/>
      <c r="AK40" s="452"/>
      <c r="AL40" s="452"/>
      <c r="AM40" s="452"/>
      <c r="AN40" s="452"/>
      <c r="AO40" s="452"/>
      <c r="AP40" s="452"/>
      <c r="AQ40" s="452"/>
      <c r="AR40" s="452"/>
      <c r="AS40" s="452"/>
      <c r="AT40" s="452"/>
      <c r="AU40" s="452"/>
      <c r="AV40" s="452"/>
      <c r="AW40" s="452"/>
      <c r="AX40" s="452"/>
      <c r="AY40" s="452"/>
      <c r="AZ40" s="452"/>
      <c r="BA40" s="461" t="str">
        <f>IF(B40&lt;&gt;SUM(C40:E40)," NO ALTERE LAS FÓRMULAS, el Total de esterilizaciones de mujeres NO ES IGUAL a la suma de los grupos de edad. ","")</f>
        <v/>
      </c>
      <c r="BB40" s="437"/>
      <c r="BC40" s="437"/>
      <c r="BD40" s="575">
        <f>IF(B40&lt;&gt;SUM(C40:E40),1,0)</f>
        <v>0</v>
      </c>
      <c r="BE40" s="452"/>
      <c r="BF40" s="452"/>
      <c r="BG40" s="452"/>
      <c r="BH40" s="452"/>
      <c r="BI40" s="452"/>
      <c r="BJ40" s="452"/>
      <c r="BK40" s="452"/>
      <c r="BL40" s="452"/>
      <c r="BM40" s="452"/>
      <c r="BN40" s="452"/>
      <c r="BO40" s="452"/>
      <c r="BP40" s="452"/>
      <c r="BQ40" s="452"/>
      <c r="BR40" s="452"/>
    </row>
    <row r="41" spans="1:70" s="474" customFormat="1" ht="15.95" customHeight="1" x14ac:dyDescent="0.15">
      <c r="A41" s="503" t="s">
        <v>61</v>
      </c>
      <c r="B41" s="518">
        <f>SUM(C41:E41)</f>
        <v>0</v>
      </c>
      <c r="C41" s="514"/>
      <c r="D41" s="515"/>
      <c r="E41" s="516"/>
      <c r="F41" s="568" t="str">
        <f>$BA41</f>
        <v/>
      </c>
      <c r="G41" s="502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AB41" s="437"/>
      <c r="AC41" s="437"/>
      <c r="AD41" s="437"/>
      <c r="AE41" s="437"/>
      <c r="AF41" s="452"/>
      <c r="AG41" s="452"/>
      <c r="AH41" s="452"/>
      <c r="AI41" s="452"/>
      <c r="AJ41" s="452"/>
      <c r="AK41" s="452"/>
      <c r="AL41" s="452"/>
      <c r="AM41" s="452"/>
      <c r="AN41" s="452"/>
      <c r="AO41" s="452"/>
      <c r="AP41" s="452"/>
      <c r="AQ41" s="452"/>
      <c r="AR41" s="452"/>
      <c r="AS41" s="452"/>
      <c r="AT41" s="452"/>
      <c r="AU41" s="452"/>
      <c r="AV41" s="452"/>
      <c r="AW41" s="452"/>
      <c r="AX41" s="452"/>
      <c r="AY41" s="452"/>
      <c r="AZ41" s="452"/>
      <c r="BA41" s="461" t="str">
        <f>IF(B41&lt;&gt;SUM(C41:E41)," NO ALTERE LAS FÓRMULAS, el Total de esterilizaciones de hombres NO ES IGUAL a la suma de los grupos de edad. ","")</f>
        <v/>
      </c>
      <c r="BB41" s="437"/>
      <c r="BC41" s="437"/>
      <c r="BD41" s="575">
        <f>IF(B41&lt;&gt;SUM(C41:E41),1,0)</f>
        <v>0</v>
      </c>
      <c r="BE41" s="452"/>
      <c r="BF41" s="452"/>
      <c r="BG41" s="452"/>
      <c r="BH41" s="452"/>
      <c r="BI41" s="452"/>
      <c r="BJ41" s="452"/>
      <c r="BK41" s="452"/>
      <c r="BL41" s="452"/>
      <c r="BM41" s="452"/>
      <c r="BN41" s="452"/>
      <c r="BO41" s="452"/>
      <c r="BP41" s="452"/>
      <c r="BQ41" s="452"/>
      <c r="BR41" s="452"/>
    </row>
    <row r="42" spans="1:70" s="437" customFormat="1" ht="30" customHeight="1" x14ac:dyDescent="0.2">
      <c r="A42" s="504" t="s">
        <v>62</v>
      </c>
      <c r="B42" s="434"/>
      <c r="C42" s="434"/>
      <c r="D42" s="505"/>
      <c r="E42" s="434"/>
    </row>
    <row r="43" spans="1:70" s="474" customFormat="1" ht="38.25" customHeight="1" x14ac:dyDescent="0.2">
      <c r="A43" s="470" t="s">
        <v>63</v>
      </c>
      <c r="B43" s="451" t="s">
        <v>64</v>
      </c>
      <c r="C43" s="451" t="s">
        <v>65</v>
      </c>
      <c r="D43" s="434"/>
      <c r="E43" s="434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AB43" s="437"/>
      <c r="AC43" s="437"/>
      <c r="AD43" s="437"/>
      <c r="AE43" s="437"/>
      <c r="AF43" s="452"/>
      <c r="AG43" s="452"/>
      <c r="AH43" s="452"/>
      <c r="AI43" s="452"/>
      <c r="AJ43" s="452"/>
      <c r="AK43" s="452"/>
      <c r="AL43" s="452"/>
      <c r="AM43" s="452"/>
      <c r="AN43" s="452"/>
      <c r="AO43" s="452"/>
      <c r="AP43" s="452"/>
      <c r="AQ43" s="452"/>
      <c r="AR43" s="452"/>
      <c r="AS43" s="452"/>
      <c r="AT43" s="452"/>
      <c r="AU43" s="452"/>
      <c r="AV43" s="452"/>
      <c r="AW43" s="452"/>
      <c r="AX43" s="452"/>
      <c r="AY43" s="452"/>
      <c r="AZ43" s="452"/>
      <c r="BA43" s="437"/>
      <c r="BB43" s="437"/>
      <c r="BC43" s="437"/>
      <c r="BD43" s="437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  <c r="BO43" s="452"/>
      <c r="BP43" s="452"/>
      <c r="BQ43" s="452"/>
      <c r="BR43" s="452"/>
    </row>
    <row r="44" spans="1:70" s="474" customFormat="1" ht="15" customHeight="1" x14ac:dyDescent="0.2">
      <c r="A44" s="469" t="s">
        <v>66</v>
      </c>
      <c r="B44" s="528">
        <v>115</v>
      </c>
      <c r="C44" s="528">
        <v>40</v>
      </c>
      <c r="D44" s="434"/>
      <c r="E44" s="434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AB44" s="437"/>
      <c r="AC44" s="437"/>
      <c r="AD44" s="437"/>
      <c r="AE44" s="437"/>
      <c r="AF44" s="452"/>
      <c r="AG44" s="452"/>
      <c r="AH44" s="452"/>
      <c r="AI44" s="452"/>
      <c r="AJ44" s="452"/>
      <c r="AK44" s="452"/>
      <c r="AL44" s="452"/>
      <c r="AM44" s="452"/>
      <c r="AN44" s="452"/>
      <c r="AO44" s="452"/>
      <c r="AP44" s="452"/>
      <c r="AQ44" s="452"/>
      <c r="AR44" s="452"/>
      <c r="AS44" s="452"/>
      <c r="AT44" s="452"/>
      <c r="AU44" s="452"/>
      <c r="AV44" s="452"/>
      <c r="AW44" s="452"/>
      <c r="AX44" s="452"/>
      <c r="AY44" s="452"/>
      <c r="AZ44" s="452"/>
      <c r="BA44" s="437"/>
      <c r="BB44" s="437"/>
      <c r="BC44" s="437"/>
      <c r="BD44" s="437"/>
      <c r="BE44" s="452"/>
      <c r="BF44" s="452"/>
      <c r="BG44" s="452"/>
      <c r="BH44" s="452"/>
      <c r="BI44" s="452"/>
      <c r="BJ44" s="452"/>
      <c r="BK44" s="452"/>
      <c r="BL44" s="452"/>
      <c r="BM44" s="452"/>
      <c r="BN44" s="452"/>
      <c r="BO44" s="452"/>
      <c r="BP44" s="452"/>
      <c r="BQ44" s="452"/>
      <c r="BR44" s="452"/>
    </row>
    <row r="45" spans="1:70" s="474" customFormat="1" ht="15" customHeight="1" x14ac:dyDescent="0.2">
      <c r="A45" s="456" t="s">
        <v>67</v>
      </c>
      <c r="B45" s="526">
        <v>115</v>
      </c>
      <c r="C45" s="526">
        <v>31</v>
      </c>
      <c r="D45" s="434"/>
      <c r="E45" s="434"/>
      <c r="F45" s="439"/>
      <c r="G45" s="439"/>
      <c r="H45" s="439"/>
      <c r="I45" s="439"/>
      <c r="J45" s="439"/>
      <c r="K45" s="439"/>
      <c r="L45" s="439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AB45" s="437"/>
      <c r="AC45" s="437"/>
      <c r="AD45" s="437"/>
      <c r="AE45" s="437"/>
      <c r="BA45" s="437"/>
      <c r="BB45" s="437"/>
      <c r="BC45" s="437"/>
      <c r="BD45" s="437"/>
    </row>
    <row r="46" spans="1:70" s="576" customFormat="1" x14ac:dyDescent="0.2">
      <c r="F46" s="447"/>
      <c r="G46" s="447"/>
      <c r="H46" s="447"/>
      <c r="I46" s="447"/>
      <c r="J46" s="447"/>
      <c r="K46" s="447"/>
      <c r="L46" s="447"/>
    </row>
    <row r="47" spans="1:70" x14ac:dyDescent="0.2">
      <c r="A47" s="576"/>
      <c r="B47" s="576"/>
      <c r="C47" s="576"/>
      <c r="D47" s="576"/>
      <c r="E47" s="576"/>
    </row>
    <row r="48" spans="1:70" x14ac:dyDescent="0.2">
      <c r="A48" s="576"/>
      <c r="B48" s="576"/>
      <c r="C48" s="576"/>
      <c r="D48" s="576"/>
      <c r="E48" s="576"/>
    </row>
    <row r="49" spans="1:5" x14ac:dyDescent="0.2">
      <c r="A49" s="576"/>
      <c r="B49" s="576"/>
      <c r="C49" s="576"/>
      <c r="D49" s="576"/>
      <c r="E49" s="576"/>
    </row>
    <row r="50" spans="1:5" x14ac:dyDescent="0.2">
      <c r="A50" s="576"/>
      <c r="B50" s="576"/>
      <c r="C50" s="576"/>
      <c r="D50" s="576"/>
      <c r="E50" s="576"/>
    </row>
    <row r="51" spans="1:5" x14ac:dyDescent="0.2">
      <c r="A51" s="576"/>
      <c r="B51" s="576"/>
      <c r="C51" s="576"/>
      <c r="D51" s="576"/>
      <c r="E51" s="576"/>
    </row>
    <row r="52" spans="1:5" x14ac:dyDescent="0.2">
      <c r="A52" s="576"/>
      <c r="B52" s="576"/>
      <c r="C52" s="576"/>
      <c r="D52" s="576"/>
      <c r="E52" s="576"/>
    </row>
    <row r="53" spans="1:5" x14ac:dyDescent="0.2">
      <c r="A53" s="576"/>
      <c r="B53" s="576"/>
      <c r="C53" s="576"/>
      <c r="D53" s="576"/>
      <c r="E53" s="576"/>
    </row>
    <row r="200" spans="1:56" hidden="1" x14ac:dyDescent="0.2">
      <c r="A200" s="578">
        <f>SUM(A7:L45)</f>
        <v>2527</v>
      </c>
      <c r="BD200" s="577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abSelected="1" workbookViewId="0">
      <selection activeCell="A24" sqref="A24:J24"/>
    </sheetView>
  </sheetViews>
  <sheetFormatPr baseColWidth="10" defaultRowHeight="12.75" x14ac:dyDescent="0.2"/>
  <cols>
    <col min="1" max="1" width="30.7109375" style="447" customWidth="1"/>
    <col min="2" max="2" width="13.7109375" style="447" customWidth="1"/>
    <col min="3" max="3" width="14.28515625" style="447" customWidth="1"/>
    <col min="4" max="4" width="12" style="447" customWidth="1"/>
    <col min="5" max="5" width="14.5703125" style="447" customWidth="1"/>
    <col min="6" max="11" width="13.7109375" style="447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437" customFormat="1" ht="12.75" customHeight="1" x14ac:dyDescent="0.15">
      <c r="A1" s="565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71" s="437" customFormat="1" ht="12.75" customHeight="1" x14ac:dyDescent="0.15">
      <c r="A2" s="565" t="str">
        <f>CONCATENATE("COMUNA: ",[10]NOMBRE!B2," - ","( ",[10]NOMBRE!C2,[10]NOMBRE!D2,[10]NOMBRE!E2,[10]NOMBRE!F2,[10]NOMBRE!G2," )")</f>
        <v>COMUNA: LINARES  - ( 07401 )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71" s="437" customFormat="1" ht="12.75" customHeight="1" x14ac:dyDescent="0.2">
      <c r="A3" s="565" t="str">
        <f>CONCATENATE("ESTABLECIMIENTO: ",[10]NOMBRE!B3," - ","( ",[10]NOMBRE!C3,[10]NOMBRE!D3,[10]NOMBRE!E3,[10]NOMBRE!F3,[10]NOMBRE!G3," )")</f>
        <v>ESTABLECIMIENTO: HOSPITAL DE LINARES  - ( 16108 )</v>
      </c>
      <c r="B3" s="436"/>
      <c r="C3" s="436"/>
      <c r="D3" s="438"/>
      <c r="E3" s="436"/>
      <c r="F3" s="436"/>
      <c r="G3" s="436"/>
      <c r="H3" s="436"/>
      <c r="I3" s="436"/>
      <c r="J3" s="436"/>
      <c r="K3" s="436"/>
    </row>
    <row r="4" spans="1:71" s="437" customFormat="1" ht="12.75" customHeight="1" x14ac:dyDescent="0.15">
      <c r="A4" s="565" t="str">
        <f>CONCATENATE("MES: ",[10]NOMBRE!B6," - ","( ",[10]NOMBRE!C6,[10]NOMBRE!D6," )")</f>
        <v>MES: OCTUBRE - ( 10 )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</row>
    <row r="5" spans="1:71" s="437" customFormat="1" ht="12.75" customHeight="1" x14ac:dyDescent="0.15">
      <c r="A5" s="435" t="str">
        <f>CONCATENATE("AÑO: ",[10]NOMBRE!B7)</f>
        <v>AÑO: 2013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</row>
    <row r="6" spans="1:71" s="437" customFormat="1" ht="39.950000000000003" customHeight="1" x14ac:dyDescent="0.15">
      <c r="A6" s="613" t="s">
        <v>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473"/>
      <c r="N6" s="457"/>
    </row>
    <row r="7" spans="1:71" s="437" customFormat="1" ht="30" customHeight="1" x14ac:dyDescent="0.2">
      <c r="A7" s="477" t="s">
        <v>2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9"/>
      <c r="N7" s="479"/>
    </row>
    <row r="8" spans="1:71" s="474" customFormat="1" ht="21" customHeight="1" x14ac:dyDescent="0.15">
      <c r="A8" s="607" t="s">
        <v>3</v>
      </c>
      <c r="B8" s="614" t="s">
        <v>4</v>
      </c>
      <c r="C8" s="615"/>
      <c r="D8" s="614" t="s">
        <v>5</v>
      </c>
      <c r="E8" s="616"/>
      <c r="F8" s="616"/>
      <c r="G8" s="616"/>
      <c r="H8" s="617"/>
      <c r="I8" s="614" t="s">
        <v>6</v>
      </c>
      <c r="J8" s="616"/>
      <c r="K8" s="617"/>
      <c r="L8" s="618" t="s">
        <v>7</v>
      </c>
      <c r="M8" s="619"/>
      <c r="N8" s="479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452"/>
      <c r="AQ8" s="452"/>
      <c r="AR8" s="452"/>
      <c r="AS8" s="452"/>
      <c r="AT8" s="452"/>
      <c r="AU8" s="452"/>
      <c r="AV8" s="452"/>
      <c r="AW8" s="452"/>
      <c r="AX8" s="452"/>
      <c r="AY8" s="452"/>
      <c r="AZ8" s="452"/>
      <c r="BA8" s="452"/>
      <c r="BB8" s="452"/>
      <c r="BC8" s="452"/>
      <c r="BD8" s="452"/>
      <c r="BE8" s="452"/>
      <c r="BF8" s="452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  <c r="BR8" s="452"/>
    </row>
    <row r="9" spans="1:71" s="474" customFormat="1" ht="63" x14ac:dyDescent="0.15">
      <c r="A9" s="603"/>
      <c r="B9" s="476" t="s">
        <v>8</v>
      </c>
      <c r="C9" s="480" t="s">
        <v>9</v>
      </c>
      <c r="D9" s="460" t="s">
        <v>10</v>
      </c>
      <c r="E9" s="481" t="s">
        <v>11</v>
      </c>
      <c r="F9" s="481" t="s">
        <v>12</v>
      </c>
      <c r="G9" s="481" t="s">
        <v>13</v>
      </c>
      <c r="H9" s="467" t="s">
        <v>14</v>
      </c>
      <c r="I9" s="460" t="s">
        <v>15</v>
      </c>
      <c r="J9" s="481" t="s">
        <v>16</v>
      </c>
      <c r="K9" s="467" t="s">
        <v>17</v>
      </c>
      <c r="L9" s="597" t="s">
        <v>18</v>
      </c>
      <c r="M9" s="597" t="s">
        <v>19</v>
      </c>
      <c r="N9" s="479"/>
      <c r="O9" s="479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  <c r="AW9" s="452"/>
      <c r="AX9" s="452"/>
      <c r="AY9" s="452"/>
      <c r="AZ9" s="452"/>
      <c r="BA9" s="452"/>
      <c r="BB9" s="452"/>
      <c r="BC9" s="452"/>
      <c r="BD9" s="452"/>
      <c r="BE9" s="452"/>
      <c r="BF9" s="452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  <c r="BR9" s="452"/>
      <c r="BS9" s="452"/>
    </row>
    <row r="10" spans="1:71" s="474" customFormat="1" ht="15.95" customHeight="1" x14ac:dyDescent="0.15">
      <c r="A10" s="453" t="s">
        <v>20</v>
      </c>
      <c r="B10" s="529">
        <f>SUM(B11:B14)</f>
        <v>211</v>
      </c>
      <c r="C10" s="530">
        <f>SUM(C11:C14)</f>
        <v>124</v>
      </c>
      <c r="D10" s="531">
        <f>SUM(D11:D14)</f>
        <v>200</v>
      </c>
      <c r="E10" s="529">
        <f>SUM(E11:E14)</f>
        <v>53</v>
      </c>
      <c r="F10" s="529">
        <f t="shared" ref="F10:K10" si="0">SUM(F11:F14)</f>
        <v>110</v>
      </c>
      <c r="G10" s="529">
        <f t="shared" si="0"/>
        <v>1</v>
      </c>
      <c r="H10" s="530">
        <f t="shared" si="0"/>
        <v>36</v>
      </c>
      <c r="I10" s="532">
        <f t="shared" si="0"/>
        <v>11</v>
      </c>
      <c r="J10" s="529">
        <f t="shared" si="0"/>
        <v>1</v>
      </c>
      <c r="K10" s="530">
        <f t="shared" si="0"/>
        <v>10</v>
      </c>
      <c r="L10" s="533">
        <f>SUM(L11:L14)</f>
        <v>4</v>
      </c>
      <c r="M10" s="533">
        <f>SUM(M11:M14)</f>
        <v>197</v>
      </c>
      <c r="N10" s="567"/>
      <c r="O10" s="445"/>
      <c r="P10" s="445"/>
      <c r="Q10" s="445"/>
      <c r="R10" s="445"/>
      <c r="S10" s="445"/>
      <c r="T10" s="445"/>
      <c r="U10" s="445"/>
      <c r="V10" s="445"/>
      <c r="W10" s="445"/>
      <c r="X10" s="437"/>
      <c r="Y10" s="446"/>
      <c r="Z10" s="446"/>
      <c r="AA10" s="437"/>
      <c r="AB10" s="437"/>
      <c r="AC10" s="437"/>
      <c r="AD10" s="437"/>
      <c r="AE10" s="437"/>
      <c r="AF10" s="437"/>
      <c r="AG10" s="452"/>
      <c r="AH10" s="452"/>
      <c r="AI10" s="452"/>
      <c r="AJ10" s="452"/>
      <c r="AK10" s="452"/>
      <c r="AL10" s="452"/>
      <c r="AM10" s="452"/>
      <c r="AN10" s="452"/>
      <c r="AO10" s="452"/>
      <c r="AP10" s="452"/>
      <c r="AQ10" s="452"/>
      <c r="AR10" s="452"/>
      <c r="AS10" s="452"/>
      <c r="AT10" s="452"/>
      <c r="AU10" s="452"/>
      <c r="AV10" s="452"/>
      <c r="AW10" s="452"/>
      <c r="AX10" s="452"/>
      <c r="AY10" s="452"/>
      <c r="AZ10" s="452"/>
      <c r="BA10" s="452"/>
      <c r="BB10" s="452"/>
      <c r="BC10" s="452"/>
      <c r="BD10" s="452"/>
      <c r="BE10" s="452"/>
      <c r="BF10" s="452"/>
      <c r="BG10" s="452"/>
      <c r="BH10" s="452"/>
      <c r="BI10" s="452"/>
      <c r="BJ10" s="452"/>
      <c r="BK10" s="452"/>
      <c r="BL10" s="452"/>
      <c r="BM10" s="452"/>
      <c r="BN10" s="452"/>
      <c r="BO10" s="452"/>
      <c r="BP10" s="452"/>
      <c r="BQ10" s="452"/>
      <c r="BR10" s="452"/>
      <c r="BS10" s="452"/>
    </row>
    <row r="11" spans="1:71" s="474" customFormat="1" ht="15.95" customHeight="1" x14ac:dyDescent="0.15">
      <c r="A11" s="482" t="s">
        <v>21</v>
      </c>
      <c r="B11" s="523">
        <v>96</v>
      </c>
      <c r="C11" s="534">
        <v>89</v>
      </c>
      <c r="D11" s="535">
        <f>SUM(E11:H11)</f>
        <v>85</v>
      </c>
      <c r="E11" s="524">
        <v>48</v>
      </c>
      <c r="F11" s="524">
        <v>1</v>
      </c>
      <c r="G11" s="524"/>
      <c r="H11" s="525">
        <v>36</v>
      </c>
      <c r="I11" s="535">
        <f>SUM(J11:K11)</f>
        <v>11</v>
      </c>
      <c r="J11" s="524">
        <v>1</v>
      </c>
      <c r="K11" s="525">
        <v>10</v>
      </c>
      <c r="L11" s="534">
        <v>2</v>
      </c>
      <c r="M11" s="534">
        <v>90</v>
      </c>
      <c r="N11" s="566" t="str">
        <f>$BA11&amp;" "&amp;$BB11</f>
        <v xml:space="preserve"> </v>
      </c>
      <c r="O11" s="445"/>
      <c r="P11" s="445"/>
      <c r="Q11" s="445"/>
      <c r="R11" s="445"/>
      <c r="S11" s="445"/>
      <c r="T11" s="445"/>
      <c r="U11" s="445"/>
      <c r="V11" s="445"/>
      <c r="W11" s="445"/>
      <c r="X11" s="437"/>
      <c r="AC11" s="437"/>
      <c r="AD11" s="437"/>
      <c r="AE11" s="437"/>
      <c r="AF11" s="437"/>
      <c r="AG11" s="452"/>
      <c r="AH11" s="452"/>
      <c r="AI11" s="452"/>
      <c r="AJ11" s="452"/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61" t="str">
        <f>IF($B11=0,"",IF($C11="",IF($B11="",""," No olvide escribir la columna Beneficiarios."),""))</f>
        <v/>
      </c>
      <c r="BB11" s="461" t="str">
        <f>IF($B11&lt;$C11," El número de Beneficiarias NO puede ser mayor que el Total.","")</f>
        <v/>
      </c>
      <c r="BD11" s="575">
        <f>IF($B11&lt;$C11,1,0)</f>
        <v>0</v>
      </c>
      <c r="BE11" s="575">
        <f>IF($B11=0,"",IF($C11="",IF($B11="","",1),0))</f>
        <v>0</v>
      </c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</row>
    <row r="12" spans="1:71" s="474" customFormat="1" ht="15.95" customHeight="1" x14ac:dyDescent="0.15">
      <c r="A12" s="483" t="s">
        <v>22</v>
      </c>
      <c r="B12" s="512">
        <v>4</v>
      </c>
      <c r="C12" s="521">
        <v>4</v>
      </c>
      <c r="D12" s="536">
        <f>SUM(E12:H12)</f>
        <v>4</v>
      </c>
      <c r="E12" s="513">
        <v>4</v>
      </c>
      <c r="F12" s="513"/>
      <c r="G12" s="513"/>
      <c r="H12" s="511"/>
      <c r="I12" s="536">
        <f>SUM(J12:K12)</f>
        <v>0</v>
      </c>
      <c r="J12" s="513"/>
      <c r="K12" s="511"/>
      <c r="L12" s="521"/>
      <c r="M12" s="521">
        <v>4</v>
      </c>
      <c r="N12" s="566" t="str">
        <f>$BA12&amp;" "&amp;$BB12</f>
        <v xml:space="preserve"> </v>
      </c>
      <c r="O12" s="445"/>
      <c r="P12" s="445"/>
      <c r="Q12" s="445"/>
      <c r="R12" s="445"/>
      <c r="S12" s="445"/>
      <c r="T12" s="445"/>
      <c r="U12" s="445"/>
      <c r="V12" s="445"/>
      <c r="W12" s="445"/>
      <c r="X12" s="437"/>
      <c r="AC12" s="437"/>
      <c r="AD12" s="437"/>
      <c r="AE12" s="437"/>
      <c r="AF12" s="437"/>
      <c r="AG12" s="452"/>
      <c r="AH12" s="452"/>
      <c r="AI12" s="452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2"/>
      <c r="AX12" s="452"/>
      <c r="AY12" s="452"/>
      <c r="AZ12" s="452"/>
      <c r="BA12" s="461" t="str">
        <f>IF($B12=0,"",IF($C12="",IF($B12="",""," No olvide escribir la columna Beneficiarios."),""))</f>
        <v/>
      </c>
      <c r="BB12" s="461" t="str">
        <f>IF($B12&lt;$C12," El número de Beneficiarias NO puede ser mayor que el Total.","")</f>
        <v/>
      </c>
      <c r="BD12" s="575">
        <f>IF($B12&lt;$C12,1,0)</f>
        <v>0</v>
      </c>
      <c r="BE12" s="575">
        <f>IF($B12=0,"",IF($C12="",IF($B12="","",1),0))</f>
        <v>0</v>
      </c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452"/>
    </row>
    <row r="13" spans="1:71" s="474" customFormat="1" ht="15.95" customHeight="1" x14ac:dyDescent="0.15">
      <c r="A13" s="483" t="s">
        <v>23</v>
      </c>
      <c r="B13" s="512">
        <v>80</v>
      </c>
      <c r="C13" s="521">
        <v>9</v>
      </c>
      <c r="D13" s="536">
        <f>SUM(E13:H13)</f>
        <v>80</v>
      </c>
      <c r="E13" s="513"/>
      <c r="F13" s="513">
        <v>80</v>
      </c>
      <c r="G13" s="513"/>
      <c r="H13" s="511"/>
      <c r="I13" s="536">
        <f>SUM(J13:K13)</f>
        <v>0</v>
      </c>
      <c r="J13" s="513"/>
      <c r="K13" s="511"/>
      <c r="L13" s="521">
        <v>2</v>
      </c>
      <c r="M13" s="521">
        <v>72</v>
      </c>
      <c r="N13" s="566" t="str">
        <f>$BA13&amp;" "&amp;$BB13</f>
        <v xml:space="preserve"> </v>
      </c>
      <c r="O13" s="445"/>
      <c r="P13" s="445"/>
      <c r="Q13" s="445"/>
      <c r="R13" s="445"/>
      <c r="S13" s="445"/>
      <c r="T13" s="445"/>
      <c r="U13" s="445"/>
      <c r="V13" s="445"/>
      <c r="W13" s="445"/>
      <c r="X13" s="437"/>
      <c r="AC13" s="437"/>
      <c r="AD13" s="437"/>
      <c r="AE13" s="437"/>
      <c r="AF13" s="437"/>
      <c r="AG13" s="452"/>
      <c r="AH13" s="452"/>
      <c r="AI13" s="452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2"/>
      <c r="AW13" s="452"/>
      <c r="AX13" s="452"/>
      <c r="AY13" s="452"/>
      <c r="AZ13" s="452"/>
      <c r="BA13" s="461" t="str">
        <f>IF($B13=0,"",IF($C13="",IF($B13="",""," No olvide escribir la columna Beneficiarios."),""))</f>
        <v/>
      </c>
      <c r="BB13" s="461" t="str">
        <f>IF($B13&lt;$C13," El número de Beneficiarias NO puede ser mayor que el Total.","")</f>
        <v/>
      </c>
      <c r="BD13" s="575">
        <f>IF($B13&lt;$C13,1,0)</f>
        <v>0</v>
      </c>
      <c r="BE13" s="575">
        <f>IF($B13=0,"",IF($C13="",IF($B13="","",1),0))</f>
        <v>0</v>
      </c>
      <c r="BF13" s="452"/>
      <c r="BG13" s="452"/>
      <c r="BH13" s="452"/>
      <c r="BI13" s="452"/>
      <c r="BJ13" s="452"/>
      <c r="BK13" s="452"/>
      <c r="BL13" s="452"/>
      <c r="BM13" s="452"/>
      <c r="BN13" s="452"/>
      <c r="BO13" s="452"/>
      <c r="BP13" s="452"/>
      <c r="BQ13" s="452"/>
      <c r="BR13" s="452"/>
    </row>
    <row r="14" spans="1:71" s="474" customFormat="1" ht="15.95" customHeight="1" thickBot="1" x14ac:dyDescent="0.2">
      <c r="A14" s="484" t="s">
        <v>24</v>
      </c>
      <c r="B14" s="537">
        <v>31</v>
      </c>
      <c r="C14" s="538">
        <v>22</v>
      </c>
      <c r="D14" s="539">
        <f>SUM(E14:H14)</f>
        <v>31</v>
      </c>
      <c r="E14" s="540">
        <v>1</v>
      </c>
      <c r="F14" s="540">
        <v>29</v>
      </c>
      <c r="G14" s="540">
        <v>1</v>
      </c>
      <c r="H14" s="541"/>
      <c r="I14" s="539">
        <f>SUM(J14:K14)</f>
        <v>0</v>
      </c>
      <c r="J14" s="540"/>
      <c r="K14" s="541"/>
      <c r="L14" s="538"/>
      <c r="M14" s="538">
        <v>31</v>
      </c>
      <c r="N14" s="566" t="str">
        <f>$BA14&amp;" "&amp;$BB14</f>
        <v xml:space="preserve"> </v>
      </c>
      <c r="O14" s="445"/>
      <c r="P14" s="445"/>
      <c r="Q14" s="445"/>
      <c r="R14" s="445"/>
      <c r="S14" s="445"/>
      <c r="T14" s="445"/>
      <c r="U14" s="445"/>
      <c r="V14" s="445"/>
      <c r="W14" s="445"/>
      <c r="X14" s="437"/>
      <c r="AC14" s="437"/>
      <c r="AD14" s="437"/>
      <c r="AE14" s="437"/>
      <c r="AF14" s="437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  <c r="AS14" s="452"/>
      <c r="AT14" s="452"/>
      <c r="AU14" s="452"/>
      <c r="AV14" s="452"/>
      <c r="AW14" s="452"/>
      <c r="AX14" s="452"/>
      <c r="AY14" s="452"/>
      <c r="AZ14" s="452"/>
      <c r="BA14" s="461" t="str">
        <f>IF($B14=0,"",IF($C14="",IF($B14="",""," No olvide escribir la columna Beneficiarios."),""))</f>
        <v/>
      </c>
      <c r="BB14" s="461" t="str">
        <f>IF($B14&lt;$C14," El número de Beneficiarias NO puede ser mayor que el Total.","")</f>
        <v/>
      </c>
      <c r="BD14" s="575">
        <f>IF($B14&lt;$C14,1,0)</f>
        <v>0</v>
      </c>
      <c r="BE14" s="575">
        <f>IF($B14=0,"",IF($C14="",IF($B14="","",1),0))</f>
        <v>0</v>
      </c>
      <c r="BF14" s="452"/>
      <c r="BG14" s="452"/>
      <c r="BH14" s="452"/>
      <c r="BI14" s="452"/>
      <c r="BJ14" s="452"/>
      <c r="BK14" s="452"/>
      <c r="BL14" s="452"/>
      <c r="BM14" s="452"/>
      <c r="BN14" s="452"/>
      <c r="BO14" s="452"/>
      <c r="BP14" s="452"/>
      <c r="BQ14" s="452"/>
      <c r="BR14" s="452"/>
    </row>
    <row r="15" spans="1:71" s="474" customFormat="1" ht="15.95" customHeight="1" thickTop="1" thickBot="1" x14ac:dyDescent="0.2">
      <c r="A15" s="485" t="s">
        <v>25</v>
      </c>
      <c r="B15" s="542">
        <v>25</v>
      </c>
      <c r="C15" s="543">
        <v>23</v>
      </c>
      <c r="D15" s="544">
        <f>SUM(E15:H15)</f>
        <v>25</v>
      </c>
      <c r="E15" s="545"/>
      <c r="F15" s="545"/>
      <c r="G15" s="545">
        <v>25</v>
      </c>
      <c r="H15" s="546"/>
      <c r="I15" s="544">
        <f>SUM(J15:K15)</f>
        <v>0</v>
      </c>
      <c r="J15" s="547"/>
      <c r="K15" s="548"/>
      <c r="L15" s="581"/>
      <c r="M15" s="549"/>
      <c r="N15" s="566" t="str">
        <f>$BA15&amp;" "&amp;$BB15</f>
        <v xml:space="preserve"> </v>
      </c>
      <c r="O15" s="445"/>
      <c r="P15" s="445"/>
      <c r="Q15" s="445"/>
      <c r="R15" s="445"/>
      <c r="S15" s="445"/>
      <c r="T15" s="445"/>
      <c r="U15" s="445"/>
      <c r="V15" s="445"/>
      <c r="W15" s="445"/>
      <c r="X15" s="437"/>
      <c r="AC15" s="437"/>
      <c r="AD15" s="437"/>
      <c r="AE15" s="437"/>
      <c r="AF15" s="437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2"/>
      <c r="AW15" s="452"/>
      <c r="AX15" s="452"/>
      <c r="AY15" s="452"/>
      <c r="AZ15" s="452"/>
      <c r="BA15" s="461" t="str">
        <f>IF($B15=0,"",IF($C15="",IF($B15="",""," No olvide escribir la columna Beneficiarios."),""))</f>
        <v/>
      </c>
      <c r="BB15" s="461" t="str">
        <f>IF($B15&lt;$C15," El número de Beneficiarias NO puede ser mayor que el Total.","")</f>
        <v/>
      </c>
      <c r="BD15" s="575">
        <f>IF($B15&lt;$C15,1,0)</f>
        <v>0</v>
      </c>
      <c r="BE15" s="575">
        <f>IF($B15=0,"",IF($C15="",IF($B15="","",1),0))</f>
        <v>0</v>
      </c>
      <c r="BF15" s="452"/>
      <c r="BG15" s="452"/>
      <c r="BH15" s="452"/>
      <c r="BI15" s="452"/>
      <c r="BJ15" s="452"/>
      <c r="BK15" s="452"/>
      <c r="BL15" s="452"/>
      <c r="BM15" s="452"/>
      <c r="BN15" s="452"/>
      <c r="BO15" s="452"/>
      <c r="BP15" s="452"/>
      <c r="BQ15" s="452"/>
      <c r="BR15" s="452"/>
    </row>
    <row r="16" spans="1:71" s="474" customFormat="1" ht="15.95" customHeight="1" thickTop="1" x14ac:dyDescent="0.15">
      <c r="A16" s="485" t="s">
        <v>26</v>
      </c>
      <c r="B16" s="550">
        <v>3</v>
      </c>
      <c r="C16" s="551"/>
      <c r="D16" s="552"/>
      <c r="E16" s="553"/>
      <c r="F16" s="553"/>
      <c r="G16" s="553"/>
      <c r="H16" s="551"/>
      <c r="I16" s="552"/>
      <c r="J16" s="553"/>
      <c r="K16" s="551"/>
      <c r="L16" s="580"/>
      <c r="M16" s="549"/>
      <c r="N16" s="566" t="str">
        <f>$BA16</f>
        <v/>
      </c>
      <c r="O16" s="445"/>
      <c r="P16" s="445"/>
      <c r="Q16" s="445"/>
      <c r="R16" s="445"/>
      <c r="S16" s="445"/>
      <c r="T16" s="445"/>
      <c r="U16" s="445"/>
      <c r="V16" s="445"/>
      <c r="W16" s="445"/>
      <c r="X16" s="437"/>
      <c r="AC16" s="437"/>
      <c r="AD16" s="437"/>
      <c r="AE16" s="437"/>
      <c r="AF16" s="437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2"/>
      <c r="AT16" s="452"/>
      <c r="AU16" s="452"/>
      <c r="AV16" s="452"/>
      <c r="AW16" s="452"/>
      <c r="AX16" s="452"/>
      <c r="AY16" s="452"/>
      <c r="AZ16" s="452"/>
      <c r="BA16" s="461" t="str">
        <f>IF(B16&lt;=B11,""," El parto Normal Vertical DEBE estar incluido en el parto Normal. ")</f>
        <v/>
      </c>
      <c r="BB16" s="454"/>
      <c r="BC16" s="452"/>
      <c r="BD16" s="575">
        <f>IF(B16&lt;=B11,0,1)</f>
        <v>0</v>
      </c>
      <c r="BE16" s="452"/>
      <c r="BF16" s="452"/>
      <c r="BG16" s="452"/>
      <c r="BH16" s="452"/>
      <c r="BI16" s="452"/>
      <c r="BJ16" s="452"/>
      <c r="BK16" s="452"/>
      <c r="BL16" s="452"/>
      <c r="BM16" s="452"/>
      <c r="BN16" s="452"/>
      <c r="BO16" s="452"/>
      <c r="BP16" s="452"/>
      <c r="BQ16" s="452"/>
      <c r="BR16" s="452"/>
    </row>
    <row r="17" spans="1:70" s="474" customFormat="1" ht="21" x14ac:dyDescent="0.15">
      <c r="A17" s="486" t="s">
        <v>27</v>
      </c>
      <c r="B17" s="554">
        <v>1</v>
      </c>
      <c r="C17" s="555"/>
      <c r="D17" s="556"/>
      <c r="E17" s="557"/>
      <c r="F17" s="557"/>
      <c r="G17" s="557"/>
      <c r="H17" s="555"/>
      <c r="I17" s="556"/>
      <c r="J17" s="557"/>
      <c r="K17" s="555"/>
      <c r="L17" s="564"/>
      <c r="M17" s="558"/>
      <c r="N17" s="566"/>
      <c r="O17" s="445"/>
      <c r="P17" s="445"/>
      <c r="Q17" s="445"/>
      <c r="R17" s="445"/>
      <c r="S17" s="445"/>
      <c r="T17" s="445"/>
      <c r="U17" s="445"/>
      <c r="V17" s="445"/>
      <c r="W17" s="445"/>
      <c r="X17" s="437"/>
      <c r="AC17" s="437"/>
      <c r="AD17" s="437"/>
      <c r="AE17" s="437"/>
      <c r="AF17" s="437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2"/>
      <c r="AT17" s="452"/>
      <c r="AU17" s="452"/>
      <c r="AV17" s="452"/>
      <c r="AW17" s="452"/>
      <c r="AX17" s="452"/>
      <c r="AY17" s="452"/>
      <c r="AZ17" s="452"/>
      <c r="BA17" s="454"/>
      <c r="BB17" s="454"/>
      <c r="BC17" s="452"/>
      <c r="BD17" s="437"/>
      <c r="BE17" s="452"/>
      <c r="BF17" s="452"/>
      <c r="BG17" s="452"/>
      <c r="BH17" s="452"/>
      <c r="BI17" s="452"/>
      <c r="BJ17" s="452"/>
      <c r="BK17" s="452"/>
      <c r="BL17" s="452"/>
      <c r="BM17" s="452"/>
      <c r="BN17" s="452"/>
      <c r="BO17" s="452"/>
      <c r="BP17" s="452"/>
      <c r="BQ17" s="452"/>
      <c r="BR17" s="452"/>
    </row>
    <row r="18" spans="1:70" s="474" customFormat="1" ht="15.95" customHeight="1" x14ac:dyDescent="0.15">
      <c r="A18" s="475" t="s">
        <v>28</v>
      </c>
      <c r="B18" s="554"/>
      <c r="C18" s="555"/>
      <c r="D18" s="556"/>
      <c r="E18" s="557"/>
      <c r="F18" s="557"/>
      <c r="G18" s="557"/>
      <c r="H18" s="555"/>
      <c r="I18" s="556"/>
      <c r="J18" s="557"/>
      <c r="K18" s="555"/>
      <c r="L18" s="564"/>
      <c r="M18" s="558"/>
      <c r="N18" s="566"/>
      <c r="O18" s="445"/>
      <c r="P18" s="445"/>
      <c r="Q18" s="445"/>
      <c r="R18" s="445"/>
      <c r="S18" s="445"/>
      <c r="T18" s="445"/>
      <c r="U18" s="445"/>
      <c r="V18" s="445"/>
      <c r="W18" s="445"/>
      <c r="X18" s="437"/>
      <c r="AC18" s="437"/>
      <c r="AD18" s="437"/>
      <c r="AE18" s="437"/>
      <c r="AF18" s="437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  <c r="AW18" s="452"/>
      <c r="AX18" s="452"/>
      <c r="AY18" s="452"/>
      <c r="AZ18" s="452"/>
      <c r="BA18" s="454"/>
      <c r="BB18" s="454"/>
      <c r="BC18" s="452"/>
      <c r="BD18" s="437"/>
      <c r="BE18" s="452"/>
      <c r="BF18" s="452"/>
      <c r="BG18" s="452"/>
      <c r="BH18" s="452"/>
      <c r="BI18" s="452"/>
      <c r="BJ18" s="452"/>
      <c r="BK18" s="452"/>
      <c r="BL18" s="452"/>
      <c r="BM18" s="452"/>
      <c r="BN18" s="452"/>
      <c r="BO18" s="452"/>
      <c r="BP18" s="452"/>
      <c r="BQ18" s="452"/>
      <c r="BR18" s="452"/>
    </row>
    <row r="19" spans="1:70" s="437" customFormat="1" ht="18" customHeight="1" x14ac:dyDescent="0.15">
      <c r="A19" s="487" t="s">
        <v>29</v>
      </c>
      <c r="B19" s="471"/>
      <c r="C19" s="488"/>
      <c r="D19" s="488"/>
      <c r="E19" s="458"/>
      <c r="F19" s="488"/>
      <c r="G19" s="488"/>
      <c r="H19" s="488"/>
      <c r="I19" s="488"/>
      <c r="J19" s="458"/>
      <c r="K19" s="488"/>
      <c r="L19" s="488"/>
      <c r="M19" s="567"/>
      <c r="N19" s="445"/>
      <c r="O19" s="445"/>
      <c r="P19" s="445"/>
      <c r="Q19" s="445"/>
      <c r="R19" s="445"/>
      <c r="S19" s="445"/>
      <c r="T19" s="445"/>
      <c r="U19" s="445"/>
      <c r="V19" s="445"/>
      <c r="BA19" s="446"/>
      <c r="BB19" s="446"/>
    </row>
    <row r="20" spans="1:70" s="437" customFormat="1" ht="30" customHeight="1" x14ac:dyDescent="0.2">
      <c r="A20" s="448" t="s">
        <v>30</v>
      </c>
      <c r="B20" s="489"/>
      <c r="C20" s="489"/>
      <c r="D20" s="490"/>
      <c r="E20" s="491"/>
      <c r="F20" s="491"/>
      <c r="G20" s="491"/>
      <c r="H20" s="491"/>
      <c r="I20" s="465"/>
      <c r="J20" s="465"/>
      <c r="K20" s="465"/>
      <c r="L20" s="465"/>
      <c r="M20" s="579"/>
      <c r="N20" s="579"/>
    </row>
    <row r="21" spans="1:70" s="474" customFormat="1" ht="29.25" customHeight="1" x14ac:dyDescent="0.15">
      <c r="A21" s="466" t="s">
        <v>31</v>
      </c>
      <c r="B21" s="492" t="s">
        <v>8</v>
      </c>
      <c r="C21" s="492" t="s">
        <v>32</v>
      </c>
      <c r="D21" s="450"/>
      <c r="E21" s="450"/>
      <c r="F21" s="436"/>
      <c r="G21" s="436"/>
      <c r="H21" s="436"/>
      <c r="I21" s="436"/>
      <c r="J21" s="436"/>
      <c r="K21" s="436"/>
      <c r="L21" s="436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AB21" s="437"/>
      <c r="AC21" s="437"/>
      <c r="AD21" s="437"/>
      <c r="AE21" s="437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437"/>
      <c r="BB21" s="437"/>
      <c r="BC21" s="437"/>
      <c r="BD21" s="437"/>
      <c r="BE21" s="452"/>
      <c r="BF21" s="452"/>
      <c r="BG21" s="452"/>
      <c r="BH21" s="452"/>
      <c r="BI21" s="452"/>
      <c r="BJ21" s="452"/>
      <c r="BK21" s="452"/>
      <c r="BL21" s="452"/>
      <c r="BM21" s="452"/>
      <c r="BN21" s="452"/>
      <c r="BO21" s="452"/>
      <c r="BP21" s="452"/>
    </row>
    <row r="22" spans="1:70" s="474" customFormat="1" ht="15.95" customHeight="1" x14ac:dyDescent="0.15">
      <c r="A22" s="508" t="s">
        <v>33</v>
      </c>
      <c r="B22" s="528">
        <v>5</v>
      </c>
      <c r="C22" s="528">
        <v>5</v>
      </c>
      <c r="D22" s="570" t="str">
        <f>$BA22&amp;" "&amp;$BB22</f>
        <v xml:space="preserve"> </v>
      </c>
      <c r="E22" s="569"/>
      <c r="F22" s="436" t="s">
        <v>34</v>
      </c>
      <c r="G22" s="449" t="s">
        <v>34</v>
      </c>
      <c r="H22" s="449"/>
      <c r="I22" s="468"/>
      <c r="J22" s="436"/>
      <c r="K22" s="436"/>
      <c r="L22" s="436"/>
      <c r="M22" s="437"/>
      <c r="N22" s="437"/>
      <c r="O22" s="437"/>
      <c r="P22" s="437"/>
      <c r="Q22" s="437"/>
      <c r="R22" s="437"/>
      <c r="S22" s="437"/>
      <c r="T22" s="437"/>
      <c r="U22" s="437"/>
      <c r="V22" s="446"/>
      <c r="W22" s="446"/>
      <c r="AB22" s="437"/>
      <c r="AC22" s="437"/>
      <c r="AD22" s="437"/>
      <c r="AE22" s="437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2"/>
      <c r="AT22" s="452"/>
      <c r="AU22" s="452"/>
      <c r="AV22" s="452"/>
      <c r="AW22" s="452"/>
      <c r="AX22" s="452"/>
      <c r="AY22" s="452"/>
      <c r="AZ22" s="452"/>
      <c r="BA22" s="461" t="str">
        <f>IF($B22=0,"",IF($C22="",IF($B22="",""," No olvide escribir la columna Beneficiarios."),""))</f>
        <v/>
      </c>
      <c r="BB22" s="461" t="str">
        <f>IF($B22&lt;$C22," El número de Beneficiarios NO puede ser mayor que el Total.","")</f>
        <v/>
      </c>
      <c r="BC22" s="437"/>
      <c r="BD22" s="575">
        <f>IF($B22=0,"",IF($C22="",IF($B22="","",1),0))</f>
        <v>0</v>
      </c>
      <c r="BE22" s="575">
        <f>IF($B22&lt;$C22,1,0)</f>
        <v>0</v>
      </c>
      <c r="BF22" s="452"/>
      <c r="BG22" s="452"/>
      <c r="BH22" s="452"/>
      <c r="BI22" s="452"/>
      <c r="BJ22" s="452"/>
      <c r="BK22" s="452"/>
      <c r="BL22" s="452"/>
      <c r="BM22" s="452"/>
      <c r="BN22" s="452"/>
      <c r="BO22" s="452"/>
      <c r="BP22" s="452"/>
    </row>
    <row r="23" spans="1:70" s="474" customFormat="1" ht="15.95" customHeight="1" x14ac:dyDescent="0.15">
      <c r="A23" s="493" t="s">
        <v>35</v>
      </c>
      <c r="B23" s="559">
        <v>189</v>
      </c>
      <c r="C23" s="559">
        <v>103</v>
      </c>
      <c r="D23" s="570" t="str">
        <f>$BA23&amp;" "&amp;$BB23&amp;" "&amp;$BC23</f>
        <v xml:space="preserve">  </v>
      </c>
      <c r="E23" s="455"/>
      <c r="F23" s="437"/>
      <c r="G23" s="437"/>
      <c r="H23" s="437"/>
      <c r="I23" s="436"/>
      <c r="J23" s="436"/>
      <c r="K23" s="436"/>
      <c r="L23" s="436"/>
      <c r="M23" s="437"/>
      <c r="N23" s="437"/>
      <c r="O23" s="437"/>
      <c r="P23" s="437"/>
      <c r="Q23" s="437"/>
      <c r="R23" s="437"/>
      <c r="S23" s="437"/>
      <c r="T23" s="437"/>
      <c r="U23" s="437"/>
      <c r="V23" s="446"/>
      <c r="W23" s="446"/>
      <c r="AB23" s="437"/>
      <c r="AC23" s="437"/>
      <c r="AD23" s="437"/>
      <c r="AE23" s="437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  <c r="AW23" s="452"/>
      <c r="AX23" s="452"/>
      <c r="AY23" s="452"/>
      <c r="AZ23" s="452"/>
      <c r="BA23" s="461" t="str">
        <f>IF((B22+B23)&lt;=B10,""," El total de Acompañamientos NO debe ser mayor que el total de Partos")</f>
        <v/>
      </c>
      <c r="BB23" s="461" t="str">
        <f>IF($B23&lt;$C23," El número de Beneficiarios NO puede ser mayor que el Total.","")</f>
        <v/>
      </c>
      <c r="BC23" s="461" t="str">
        <f>IF($B23=0,"",IF($C23="",IF($B23="",""," No olvide escribir la columna Beneficiarios."),""))</f>
        <v/>
      </c>
      <c r="BD23" s="575">
        <f>IF($B23=0,"",IF($C23="",IF($B23="","",1),0))</f>
        <v>0</v>
      </c>
      <c r="BE23" s="575">
        <f>IF($B23&lt;$C23,1,0)</f>
        <v>0</v>
      </c>
      <c r="BF23" s="452"/>
      <c r="BG23" s="452"/>
      <c r="BH23" s="452"/>
      <c r="BI23" s="452"/>
      <c r="BJ23" s="452"/>
      <c r="BK23" s="452"/>
      <c r="BL23" s="452"/>
      <c r="BM23" s="452"/>
      <c r="BN23" s="452"/>
      <c r="BO23" s="452"/>
      <c r="BP23" s="452"/>
    </row>
    <row r="24" spans="1:70" s="437" customFormat="1" ht="30" customHeight="1" x14ac:dyDescent="0.2">
      <c r="A24" s="598" t="s">
        <v>36</v>
      </c>
      <c r="B24" s="599"/>
      <c r="C24" s="599"/>
      <c r="D24" s="599"/>
      <c r="E24" s="599"/>
      <c r="F24" s="599"/>
      <c r="G24" s="599"/>
      <c r="H24" s="599"/>
      <c r="I24" s="599"/>
      <c r="J24" s="599"/>
      <c r="K24" s="465"/>
      <c r="L24" s="440"/>
      <c r="M24" s="472"/>
      <c r="N24" s="472"/>
      <c r="BD24" s="575">
        <f>IF((B22+B23)&lt;=B10,0,1)</f>
        <v>0</v>
      </c>
    </row>
    <row r="25" spans="1:70" s="437" customFormat="1" ht="30" customHeight="1" x14ac:dyDescent="0.2">
      <c r="A25" s="598" t="s">
        <v>37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465"/>
      <c r="L25" s="440"/>
      <c r="M25" s="472"/>
      <c r="N25" s="472"/>
    </row>
    <row r="26" spans="1:70" s="474" customFormat="1" ht="21" customHeight="1" x14ac:dyDescent="0.15">
      <c r="A26" s="600" t="s">
        <v>38</v>
      </c>
      <c r="B26" s="602" t="s">
        <v>8</v>
      </c>
      <c r="C26" s="604" t="s">
        <v>39</v>
      </c>
      <c r="D26" s="605"/>
      <c r="E26" s="605"/>
      <c r="F26" s="605"/>
      <c r="G26" s="605"/>
      <c r="H26" s="605"/>
      <c r="I26" s="606"/>
      <c r="J26" s="437"/>
      <c r="K26" s="436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AB26" s="437"/>
      <c r="AC26" s="437"/>
      <c r="AD26" s="437"/>
      <c r="AE26" s="437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2"/>
      <c r="AT26" s="452"/>
      <c r="AU26" s="452"/>
      <c r="AV26" s="452"/>
      <c r="AW26" s="452"/>
      <c r="AX26" s="452"/>
      <c r="AY26" s="452"/>
      <c r="AZ26" s="452"/>
      <c r="BA26" s="437"/>
      <c r="BB26" s="437"/>
      <c r="BC26" s="437"/>
      <c r="BD26" s="437"/>
      <c r="BE26" s="452"/>
      <c r="BF26" s="452"/>
      <c r="BG26" s="452"/>
      <c r="BH26" s="452"/>
      <c r="BI26" s="452"/>
      <c r="BJ26" s="452"/>
      <c r="BK26" s="452"/>
      <c r="BL26" s="452"/>
      <c r="BM26" s="452"/>
      <c r="BN26" s="452"/>
      <c r="BO26" s="452"/>
      <c r="BP26" s="452"/>
      <c r="BQ26" s="452"/>
      <c r="BR26" s="452"/>
    </row>
    <row r="27" spans="1:70" s="474" customFormat="1" ht="26.25" customHeight="1" x14ac:dyDescent="0.15">
      <c r="A27" s="601"/>
      <c r="B27" s="603"/>
      <c r="C27" s="463" t="s">
        <v>40</v>
      </c>
      <c r="D27" s="442" t="s">
        <v>41</v>
      </c>
      <c r="E27" s="481" t="s">
        <v>42</v>
      </c>
      <c r="F27" s="481" t="s">
        <v>43</v>
      </c>
      <c r="G27" s="481" t="s">
        <v>44</v>
      </c>
      <c r="H27" s="442" t="s">
        <v>45</v>
      </c>
      <c r="I27" s="467" t="s">
        <v>46</v>
      </c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AB27" s="437"/>
      <c r="AC27" s="437"/>
      <c r="AD27" s="437"/>
      <c r="AE27" s="437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37"/>
      <c r="BB27" s="437"/>
      <c r="BC27" s="437"/>
      <c r="BD27" s="437"/>
      <c r="BE27" s="452"/>
      <c r="BF27" s="452"/>
      <c r="BG27" s="452"/>
      <c r="BH27" s="452"/>
      <c r="BI27" s="452"/>
      <c r="BJ27" s="452"/>
      <c r="BK27" s="452"/>
      <c r="BL27" s="452"/>
      <c r="BM27" s="452"/>
      <c r="BN27" s="452"/>
      <c r="BO27" s="452"/>
      <c r="BP27" s="452"/>
      <c r="BQ27" s="452"/>
      <c r="BR27" s="452"/>
    </row>
    <row r="28" spans="1:70" s="474" customFormat="1" ht="15.95" customHeight="1" x14ac:dyDescent="0.15">
      <c r="A28" s="494" t="s">
        <v>47</v>
      </c>
      <c r="B28" s="527">
        <f>SUM(C28:I28)</f>
        <v>211</v>
      </c>
      <c r="C28" s="554"/>
      <c r="D28" s="560"/>
      <c r="E28" s="560"/>
      <c r="F28" s="560">
        <v>11</v>
      </c>
      <c r="G28" s="560">
        <v>44</v>
      </c>
      <c r="H28" s="560">
        <v>131</v>
      </c>
      <c r="I28" s="561">
        <v>25</v>
      </c>
      <c r="J28" s="568" t="str">
        <f>$BA28&amp;""&amp;$BB28&amp;""&amp;$BA29</f>
        <v/>
      </c>
      <c r="K28" s="455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AB28" s="437"/>
      <c r="AC28" s="437"/>
      <c r="AD28" s="437"/>
      <c r="AE28" s="437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61" t="str">
        <f>IF(SUM(G28:I28)&gt;=M10,""," Los nacidos vivos de 2.500 y más gramos NO DEBE ser menor al Total de partos con Apego Precoz de RN del mismo peso. ")</f>
        <v/>
      </c>
      <c r="BB28" s="461" t="str">
        <f>IF(B28&lt;&gt;SUM(C28:I28)," NO ALTERE LAS FÓRMULAS, el Total de Nacidos Vivos NO ES IGUAL a la suma de los Nacidos Vivos según su peso al nacer. ","")</f>
        <v/>
      </c>
      <c r="BC28" s="437"/>
      <c r="BD28" s="575">
        <f>IF(SUM(F28:I28)&gt;=M10,0,1)</f>
        <v>0</v>
      </c>
      <c r="BE28" s="575">
        <f>IF(B28&lt;&gt;SUM(C28:I28),1,0)</f>
        <v>0</v>
      </c>
      <c r="BF28" s="452"/>
      <c r="BG28" s="452"/>
      <c r="BH28" s="452"/>
      <c r="BI28" s="452"/>
      <c r="BJ28" s="452"/>
      <c r="BK28" s="452"/>
      <c r="BL28" s="452"/>
      <c r="BM28" s="452"/>
      <c r="BN28" s="452"/>
      <c r="BO28" s="452"/>
      <c r="BP28" s="452"/>
      <c r="BQ28" s="452"/>
      <c r="BR28" s="452"/>
    </row>
    <row r="29" spans="1:70" s="437" customFormat="1" ht="30" customHeight="1" x14ac:dyDescent="0.2">
      <c r="A29" s="509" t="s">
        <v>48</v>
      </c>
      <c r="B29" s="464"/>
      <c r="C29" s="507"/>
      <c r="D29" s="507"/>
      <c r="E29" s="507"/>
      <c r="F29" s="507"/>
      <c r="G29" s="507"/>
      <c r="H29" s="507"/>
      <c r="I29" s="507"/>
      <c r="J29" s="507"/>
      <c r="K29" s="465"/>
      <c r="L29" s="440"/>
      <c r="M29" s="472"/>
      <c r="N29" s="472"/>
      <c r="BA29" s="461" t="str">
        <f>IF(SUM(C28:F28)&gt;=L10,""," Los nacidos vivos de menor o igual a 2.499 gramos NO DEBE ser menor al Total de partos con Apego Precoz de RN del mismo peso. ")</f>
        <v/>
      </c>
      <c r="BD29" s="575">
        <f>IF(SUM(C28:F28)&gt;=L10,0,1)</f>
        <v>0</v>
      </c>
    </row>
    <row r="30" spans="1:70" s="474" customFormat="1" ht="21" customHeight="1" x14ac:dyDescent="0.15">
      <c r="A30" s="600" t="s">
        <v>38</v>
      </c>
      <c r="B30" s="602" t="s">
        <v>8</v>
      </c>
      <c r="C30" s="437"/>
      <c r="D30" s="436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AB30" s="437"/>
      <c r="AC30" s="437"/>
      <c r="AD30" s="437"/>
      <c r="AE30" s="437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52"/>
      <c r="AT30" s="452"/>
      <c r="AU30" s="452"/>
      <c r="AV30" s="452"/>
      <c r="AW30" s="452"/>
      <c r="AX30" s="452"/>
      <c r="AY30" s="452"/>
      <c r="AZ30" s="452"/>
      <c r="BA30" s="437"/>
      <c r="BB30" s="437"/>
      <c r="BC30" s="437"/>
      <c r="BD30" s="437"/>
      <c r="BE30" s="452"/>
      <c r="BF30" s="452"/>
      <c r="BG30" s="452"/>
      <c r="BH30" s="452"/>
      <c r="BI30" s="452"/>
      <c r="BJ30" s="452"/>
      <c r="BK30" s="452"/>
    </row>
    <row r="31" spans="1:70" s="474" customFormat="1" ht="26.25" customHeight="1" x14ac:dyDescent="0.15">
      <c r="A31" s="601"/>
      <c r="B31" s="603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AB31" s="437"/>
      <c r="AC31" s="437"/>
      <c r="AD31" s="437"/>
      <c r="AE31" s="437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2"/>
      <c r="AT31" s="452"/>
      <c r="AU31" s="452"/>
      <c r="AV31" s="452"/>
      <c r="AW31" s="452"/>
      <c r="AX31" s="452"/>
      <c r="AY31" s="452"/>
      <c r="AZ31" s="452"/>
      <c r="BA31" s="437"/>
      <c r="BB31" s="437"/>
      <c r="BC31" s="437"/>
      <c r="BD31" s="437"/>
      <c r="BE31" s="452"/>
      <c r="BF31" s="452"/>
      <c r="BG31" s="452"/>
      <c r="BH31" s="452"/>
      <c r="BI31" s="452"/>
      <c r="BJ31" s="452"/>
      <c r="BK31" s="452"/>
    </row>
    <row r="32" spans="1:70" s="474" customFormat="1" ht="15.95" customHeight="1" x14ac:dyDescent="0.15">
      <c r="A32" s="510" t="s">
        <v>47</v>
      </c>
      <c r="B32" s="528">
        <v>4</v>
      </c>
      <c r="C32" s="573" t="str">
        <f>$BA32</f>
        <v/>
      </c>
      <c r="D32" s="571"/>
      <c r="E32" s="574"/>
      <c r="F32" s="574"/>
      <c r="G32" s="572"/>
      <c r="H32" s="572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AB32" s="437"/>
      <c r="AC32" s="437"/>
      <c r="AD32" s="437"/>
      <c r="AE32" s="437"/>
      <c r="AF32" s="452"/>
      <c r="AG32" s="452"/>
      <c r="AH32" s="452"/>
      <c r="AI32" s="452"/>
      <c r="AJ32" s="452"/>
      <c r="AK32" s="452"/>
      <c r="AL32" s="452"/>
      <c r="AM32" s="452"/>
      <c r="AN32" s="452"/>
      <c r="AO32" s="452"/>
      <c r="AP32" s="452"/>
      <c r="AQ32" s="452"/>
      <c r="AR32" s="452"/>
      <c r="AS32" s="452"/>
      <c r="AT32" s="452"/>
      <c r="AU32" s="452"/>
      <c r="AV32" s="452"/>
      <c r="AW32" s="452"/>
      <c r="AX32" s="452"/>
      <c r="AY32" s="452"/>
      <c r="AZ32" s="452"/>
      <c r="BA32" s="461" t="str">
        <f>IF($B32&lt;=$B28,"","Total Nacidos Vivos con malformación congénita no debe ser MAYOR a Nacidos Vivos Según Peso Al Nacer")</f>
        <v/>
      </c>
      <c r="BC32" s="437"/>
      <c r="BD32" s="575">
        <f>IF($B32&lt;=$B28,0,1)</f>
        <v>0</v>
      </c>
      <c r="BE32" s="452"/>
      <c r="BF32" s="452"/>
      <c r="BG32" s="452"/>
      <c r="BH32" s="452"/>
      <c r="BI32" s="452"/>
      <c r="BJ32" s="452"/>
      <c r="BK32" s="452"/>
    </row>
    <row r="33" spans="1:70" s="474" customFormat="1" ht="15.95" customHeight="1" x14ac:dyDescent="0.15">
      <c r="A33" s="506" t="s">
        <v>49</v>
      </c>
      <c r="B33" s="526"/>
      <c r="C33" s="459"/>
      <c r="D33" s="459"/>
      <c r="E33" s="459"/>
      <c r="F33" s="495"/>
      <c r="G33" s="459"/>
      <c r="H33" s="459"/>
      <c r="I33" s="459"/>
      <c r="J33" s="437"/>
      <c r="K33" s="455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AB33" s="437"/>
      <c r="AC33" s="437"/>
      <c r="AD33" s="437"/>
      <c r="AE33" s="437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2"/>
      <c r="AT33" s="452"/>
      <c r="AU33" s="452"/>
      <c r="AV33" s="452"/>
      <c r="AW33" s="452"/>
      <c r="AX33" s="452"/>
      <c r="AY33" s="452"/>
      <c r="AZ33" s="452"/>
      <c r="BA33" s="437"/>
      <c r="BB33" s="437"/>
      <c r="BC33" s="437"/>
      <c r="BD33" s="437"/>
      <c r="BE33" s="452"/>
      <c r="BF33" s="452"/>
      <c r="BG33" s="452"/>
      <c r="BH33" s="452"/>
      <c r="BI33" s="452"/>
      <c r="BJ33" s="452"/>
      <c r="BK33" s="452"/>
      <c r="BL33" s="452"/>
      <c r="BM33" s="452"/>
      <c r="BN33" s="452"/>
      <c r="BO33" s="452"/>
      <c r="BP33" s="452"/>
      <c r="BQ33" s="452"/>
      <c r="BR33" s="452"/>
    </row>
    <row r="34" spans="1:70" s="437" customFormat="1" ht="30" customHeight="1" x14ac:dyDescent="0.2">
      <c r="A34" s="478" t="s">
        <v>50</v>
      </c>
      <c r="B34" s="496"/>
      <c r="C34" s="497"/>
      <c r="D34" s="497"/>
      <c r="E34" s="497"/>
      <c r="F34" s="498"/>
      <c r="G34" s="497"/>
      <c r="H34" s="497"/>
      <c r="I34" s="497"/>
      <c r="J34" s="497"/>
      <c r="K34" s="478"/>
      <c r="L34" s="440"/>
      <c r="M34" s="472"/>
      <c r="N34" s="472"/>
    </row>
    <row r="35" spans="1:70" s="474" customFormat="1" ht="42" x14ac:dyDescent="0.15">
      <c r="A35" s="453" t="s">
        <v>38</v>
      </c>
      <c r="B35" s="596" t="s">
        <v>51</v>
      </c>
      <c r="C35" s="597" t="s">
        <v>52</v>
      </c>
      <c r="D35" s="499"/>
      <c r="E35" s="499"/>
      <c r="F35" s="500"/>
      <c r="G35" s="499"/>
      <c r="H35" s="499"/>
      <c r="I35" s="499"/>
      <c r="J35" s="499"/>
      <c r="K35" s="455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AB35" s="437"/>
      <c r="AC35" s="437"/>
      <c r="AD35" s="437"/>
      <c r="AE35" s="437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2"/>
      <c r="AT35" s="452"/>
      <c r="AU35" s="452"/>
      <c r="AV35" s="452"/>
      <c r="AW35" s="452"/>
      <c r="AX35" s="452"/>
      <c r="AY35" s="452"/>
      <c r="AZ35" s="452"/>
      <c r="BA35" s="437"/>
      <c r="BB35" s="437"/>
      <c r="BC35" s="437"/>
      <c r="BD35" s="437"/>
      <c r="BE35" s="452"/>
      <c r="BF35" s="452"/>
      <c r="BG35" s="452"/>
      <c r="BH35" s="452"/>
      <c r="BI35" s="452"/>
      <c r="BJ35" s="452"/>
      <c r="BK35" s="452"/>
      <c r="BL35" s="452"/>
      <c r="BM35" s="452"/>
      <c r="BN35" s="452"/>
      <c r="BO35" s="452"/>
      <c r="BP35" s="452"/>
      <c r="BQ35" s="452"/>
      <c r="BR35" s="452"/>
    </row>
    <row r="36" spans="1:70" s="474" customFormat="1" ht="15.95" customHeight="1" x14ac:dyDescent="0.15">
      <c r="A36" s="494" t="s">
        <v>47</v>
      </c>
      <c r="B36" s="562"/>
      <c r="C36" s="563"/>
      <c r="D36" s="499"/>
      <c r="E36" s="499"/>
      <c r="F36" s="500"/>
      <c r="G36" s="499"/>
      <c r="H36" s="499"/>
      <c r="I36" s="499"/>
      <c r="J36" s="499"/>
      <c r="K36" s="455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AB36" s="437"/>
      <c r="AC36" s="437"/>
      <c r="AD36" s="437"/>
      <c r="AE36" s="437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  <c r="AW36" s="452"/>
      <c r="AX36" s="452"/>
      <c r="AY36" s="452"/>
      <c r="AZ36" s="452"/>
      <c r="BA36" s="437"/>
      <c r="BB36" s="437"/>
      <c r="BC36" s="437"/>
      <c r="BD36" s="437"/>
      <c r="BE36" s="452"/>
      <c r="BF36" s="452"/>
      <c r="BG36" s="452"/>
      <c r="BH36" s="452"/>
      <c r="BI36" s="452"/>
      <c r="BJ36" s="452"/>
      <c r="BK36" s="452"/>
      <c r="BL36" s="452"/>
      <c r="BM36" s="452"/>
      <c r="BN36" s="452"/>
      <c r="BO36" s="452"/>
      <c r="BP36" s="452"/>
      <c r="BQ36" s="452"/>
      <c r="BR36" s="452"/>
    </row>
    <row r="37" spans="1:70" s="437" customFormat="1" ht="30" customHeight="1" x14ac:dyDescent="0.2">
      <c r="A37" s="478" t="s">
        <v>53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72" t="s">
        <v>34</v>
      </c>
      <c r="N37" s="472"/>
    </row>
    <row r="38" spans="1:70" s="474" customFormat="1" ht="14.25" customHeight="1" x14ac:dyDescent="0.15">
      <c r="A38" s="607" t="s">
        <v>54</v>
      </c>
      <c r="B38" s="600" t="s">
        <v>55</v>
      </c>
      <c r="C38" s="609" t="s">
        <v>56</v>
      </c>
      <c r="D38" s="610"/>
      <c r="E38" s="611"/>
      <c r="F38" s="612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AB38" s="437"/>
      <c r="AC38" s="437"/>
      <c r="AD38" s="437"/>
      <c r="AE38" s="437"/>
      <c r="AF38" s="452"/>
      <c r="AG38" s="452"/>
      <c r="AH38" s="452"/>
      <c r="AI38" s="452"/>
      <c r="AJ38" s="452"/>
      <c r="AK38" s="452"/>
      <c r="AL38" s="452"/>
      <c r="AM38" s="452"/>
      <c r="AN38" s="452"/>
      <c r="AO38" s="452"/>
      <c r="AP38" s="452"/>
      <c r="AQ38" s="452"/>
      <c r="AR38" s="452"/>
      <c r="AS38" s="452"/>
      <c r="AT38" s="452"/>
      <c r="AU38" s="452"/>
      <c r="AV38" s="452"/>
      <c r="AW38" s="452"/>
      <c r="AX38" s="452"/>
      <c r="AY38" s="452"/>
      <c r="AZ38" s="452"/>
      <c r="BA38" s="437"/>
      <c r="BB38" s="437"/>
      <c r="BC38" s="437"/>
      <c r="BD38" s="437"/>
      <c r="BE38" s="452"/>
      <c r="BF38" s="452"/>
      <c r="BG38" s="452"/>
      <c r="BH38" s="452"/>
      <c r="BI38" s="452"/>
      <c r="BJ38" s="452"/>
      <c r="BK38" s="452"/>
      <c r="BL38" s="452"/>
      <c r="BM38" s="452"/>
      <c r="BN38" s="452"/>
      <c r="BO38" s="452"/>
      <c r="BP38" s="452"/>
      <c r="BQ38" s="452"/>
      <c r="BR38" s="452"/>
    </row>
    <row r="39" spans="1:70" s="474" customFormat="1" ht="21" x14ac:dyDescent="0.15">
      <c r="A39" s="608"/>
      <c r="B39" s="601"/>
      <c r="C39" s="460" t="s">
        <v>57</v>
      </c>
      <c r="D39" s="443" t="s">
        <v>58</v>
      </c>
      <c r="E39" s="444" t="s">
        <v>59</v>
      </c>
      <c r="F39" s="612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AB39" s="437"/>
      <c r="AC39" s="437"/>
      <c r="AD39" s="437"/>
      <c r="AE39" s="437"/>
      <c r="AF39" s="452"/>
      <c r="AG39" s="452"/>
      <c r="AH39" s="452"/>
      <c r="AI39" s="452"/>
      <c r="AJ39" s="452"/>
      <c r="AK39" s="452"/>
      <c r="AL39" s="452"/>
      <c r="AM39" s="452"/>
      <c r="AN39" s="452"/>
      <c r="AO39" s="452"/>
      <c r="AP39" s="452"/>
      <c r="AQ39" s="452"/>
      <c r="AR39" s="452"/>
      <c r="AS39" s="452"/>
      <c r="AT39" s="452"/>
      <c r="AU39" s="452"/>
      <c r="AV39" s="452"/>
      <c r="AW39" s="452"/>
      <c r="AX39" s="452"/>
      <c r="AY39" s="452"/>
      <c r="AZ39" s="452"/>
      <c r="BA39" s="437"/>
      <c r="BB39" s="437"/>
      <c r="BC39" s="437"/>
      <c r="BD39" s="437"/>
      <c r="BE39" s="452"/>
      <c r="BF39" s="452"/>
      <c r="BG39" s="452"/>
      <c r="BH39" s="452"/>
      <c r="BI39" s="452"/>
      <c r="BJ39" s="452"/>
      <c r="BK39" s="452"/>
      <c r="BL39" s="452"/>
      <c r="BM39" s="452"/>
      <c r="BN39" s="452"/>
      <c r="BO39" s="452"/>
      <c r="BP39" s="452"/>
      <c r="BQ39" s="452"/>
      <c r="BR39" s="452"/>
    </row>
    <row r="40" spans="1:70" s="474" customFormat="1" ht="15.95" customHeight="1" x14ac:dyDescent="0.15">
      <c r="A40" s="501" t="s">
        <v>60</v>
      </c>
      <c r="B40" s="517">
        <f>SUM(C40:E40)</f>
        <v>28</v>
      </c>
      <c r="C40" s="519"/>
      <c r="D40" s="520">
        <v>14</v>
      </c>
      <c r="E40" s="522">
        <v>14</v>
      </c>
      <c r="F40" s="568" t="str">
        <f>$BA40</f>
        <v/>
      </c>
      <c r="G40" s="502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AB40" s="437"/>
      <c r="AC40" s="437"/>
      <c r="AD40" s="437"/>
      <c r="AE40" s="437"/>
      <c r="AF40" s="452"/>
      <c r="AG40" s="452"/>
      <c r="AH40" s="452"/>
      <c r="AI40" s="452"/>
      <c r="AJ40" s="452"/>
      <c r="AK40" s="452"/>
      <c r="AL40" s="452"/>
      <c r="AM40" s="452"/>
      <c r="AN40" s="452"/>
      <c r="AO40" s="452"/>
      <c r="AP40" s="452"/>
      <c r="AQ40" s="452"/>
      <c r="AR40" s="452"/>
      <c r="AS40" s="452"/>
      <c r="AT40" s="452"/>
      <c r="AU40" s="452"/>
      <c r="AV40" s="452"/>
      <c r="AW40" s="452"/>
      <c r="AX40" s="452"/>
      <c r="AY40" s="452"/>
      <c r="AZ40" s="452"/>
      <c r="BA40" s="461" t="str">
        <f>IF(B40&lt;&gt;SUM(C40:E40)," NO ALTERE LAS FÓRMULAS, el Total de esterilizaciones de mujeres NO ES IGUAL a la suma de los grupos de edad. ","")</f>
        <v/>
      </c>
      <c r="BB40" s="437"/>
      <c r="BC40" s="437"/>
      <c r="BD40" s="575">
        <f>IF(B40&lt;&gt;SUM(C40:E40),1,0)</f>
        <v>0</v>
      </c>
      <c r="BE40" s="452"/>
      <c r="BF40" s="452"/>
      <c r="BG40" s="452"/>
      <c r="BH40" s="452"/>
      <c r="BI40" s="452"/>
      <c r="BJ40" s="452"/>
      <c r="BK40" s="452"/>
      <c r="BL40" s="452"/>
      <c r="BM40" s="452"/>
      <c r="BN40" s="452"/>
      <c r="BO40" s="452"/>
      <c r="BP40" s="452"/>
      <c r="BQ40" s="452"/>
      <c r="BR40" s="452"/>
    </row>
    <row r="41" spans="1:70" s="474" customFormat="1" ht="15.95" customHeight="1" x14ac:dyDescent="0.15">
      <c r="A41" s="503" t="s">
        <v>61</v>
      </c>
      <c r="B41" s="518">
        <f>SUM(C41:E41)</f>
        <v>0</v>
      </c>
      <c r="C41" s="514"/>
      <c r="D41" s="515"/>
      <c r="E41" s="516"/>
      <c r="F41" s="568" t="str">
        <f>$BA41</f>
        <v/>
      </c>
      <c r="G41" s="502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AB41" s="437"/>
      <c r="AC41" s="437"/>
      <c r="AD41" s="437"/>
      <c r="AE41" s="437"/>
      <c r="AF41" s="452"/>
      <c r="AG41" s="452"/>
      <c r="AH41" s="452"/>
      <c r="AI41" s="452"/>
      <c r="AJ41" s="452"/>
      <c r="AK41" s="452"/>
      <c r="AL41" s="452"/>
      <c r="AM41" s="452"/>
      <c r="AN41" s="452"/>
      <c r="AO41" s="452"/>
      <c r="AP41" s="452"/>
      <c r="AQ41" s="452"/>
      <c r="AR41" s="452"/>
      <c r="AS41" s="452"/>
      <c r="AT41" s="452"/>
      <c r="AU41" s="452"/>
      <c r="AV41" s="452"/>
      <c r="AW41" s="452"/>
      <c r="AX41" s="452"/>
      <c r="AY41" s="452"/>
      <c r="AZ41" s="452"/>
      <c r="BA41" s="461" t="str">
        <f>IF(B41&lt;&gt;SUM(C41:E41)," NO ALTERE LAS FÓRMULAS, el Total de esterilizaciones de hombres NO ES IGUAL a la suma de los grupos de edad. ","")</f>
        <v/>
      </c>
      <c r="BB41" s="437"/>
      <c r="BC41" s="437"/>
      <c r="BD41" s="575">
        <f>IF(B41&lt;&gt;SUM(C41:E41),1,0)</f>
        <v>0</v>
      </c>
      <c r="BE41" s="452"/>
      <c r="BF41" s="452"/>
      <c r="BG41" s="452"/>
      <c r="BH41" s="452"/>
      <c r="BI41" s="452"/>
      <c r="BJ41" s="452"/>
      <c r="BK41" s="452"/>
      <c r="BL41" s="452"/>
      <c r="BM41" s="452"/>
      <c r="BN41" s="452"/>
      <c r="BO41" s="452"/>
      <c r="BP41" s="452"/>
      <c r="BQ41" s="452"/>
      <c r="BR41" s="452"/>
    </row>
    <row r="42" spans="1:70" s="437" customFormat="1" ht="30" customHeight="1" x14ac:dyDescent="0.2">
      <c r="A42" s="504" t="s">
        <v>62</v>
      </c>
      <c r="B42" s="434"/>
      <c r="C42" s="434"/>
      <c r="D42" s="505"/>
      <c r="E42" s="434"/>
    </row>
    <row r="43" spans="1:70" s="474" customFormat="1" ht="38.25" customHeight="1" x14ac:dyDescent="0.2">
      <c r="A43" s="470" t="s">
        <v>63</v>
      </c>
      <c r="B43" s="451" t="s">
        <v>64</v>
      </c>
      <c r="C43" s="451" t="s">
        <v>65</v>
      </c>
      <c r="D43" s="434"/>
      <c r="E43" s="434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AB43" s="437"/>
      <c r="AC43" s="437"/>
      <c r="AD43" s="437"/>
      <c r="AE43" s="437"/>
      <c r="AF43" s="452"/>
      <c r="AG43" s="452"/>
      <c r="AH43" s="452"/>
      <c r="AI43" s="452"/>
      <c r="AJ43" s="452"/>
      <c r="AK43" s="452"/>
      <c r="AL43" s="452"/>
      <c r="AM43" s="452"/>
      <c r="AN43" s="452"/>
      <c r="AO43" s="452"/>
      <c r="AP43" s="452"/>
      <c r="AQ43" s="452"/>
      <c r="AR43" s="452"/>
      <c r="AS43" s="452"/>
      <c r="AT43" s="452"/>
      <c r="AU43" s="452"/>
      <c r="AV43" s="452"/>
      <c r="AW43" s="452"/>
      <c r="AX43" s="452"/>
      <c r="AY43" s="452"/>
      <c r="AZ43" s="452"/>
      <c r="BA43" s="437"/>
      <c r="BB43" s="437"/>
      <c r="BC43" s="437"/>
      <c r="BD43" s="437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  <c r="BO43" s="452"/>
      <c r="BP43" s="452"/>
      <c r="BQ43" s="452"/>
      <c r="BR43" s="452"/>
    </row>
    <row r="44" spans="1:70" s="474" customFormat="1" ht="15" customHeight="1" x14ac:dyDescent="0.2">
      <c r="A44" s="469" t="s">
        <v>66</v>
      </c>
      <c r="B44" s="528">
        <v>99</v>
      </c>
      <c r="C44" s="528">
        <v>41</v>
      </c>
      <c r="D44" s="434"/>
      <c r="E44" s="434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AB44" s="437"/>
      <c r="AC44" s="437"/>
      <c r="AD44" s="437"/>
      <c r="AE44" s="437"/>
      <c r="AF44" s="452"/>
      <c r="AG44" s="452"/>
      <c r="AH44" s="452"/>
      <c r="AI44" s="452"/>
      <c r="AJ44" s="452"/>
      <c r="AK44" s="452"/>
      <c r="AL44" s="452"/>
      <c r="AM44" s="452"/>
      <c r="AN44" s="452"/>
      <c r="AO44" s="452"/>
      <c r="AP44" s="452"/>
      <c r="AQ44" s="452"/>
      <c r="AR44" s="452"/>
      <c r="AS44" s="452"/>
      <c r="AT44" s="452"/>
      <c r="AU44" s="452"/>
      <c r="AV44" s="452"/>
      <c r="AW44" s="452"/>
      <c r="AX44" s="452"/>
      <c r="AY44" s="452"/>
      <c r="AZ44" s="452"/>
      <c r="BA44" s="437"/>
      <c r="BB44" s="437"/>
      <c r="BC44" s="437"/>
      <c r="BD44" s="437"/>
      <c r="BE44" s="452"/>
      <c r="BF44" s="452"/>
      <c r="BG44" s="452"/>
      <c r="BH44" s="452"/>
      <c r="BI44" s="452"/>
      <c r="BJ44" s="452"/>
      <c r="BK44" s="452"/>
      <c r="BL44" s="452"/>
      <c r="BM44" s="452"/>
      <c r="BN44" s="452"/>
      <c r="BO44" s="452"/>
      <c r="BP44" s="452"/>
      <c r="BQ44" s="452"/>
      <c r="BR44" s="452"/>
    </row>
    <row r="45" spans="1:70" s="474" customFormat="1" ht="15" customHeight="1" x14ac:dyDescent="0.2">
      <c r="A45" s="456" t="s">
        <v>67</v>
      </c>
      <c r="B45" s="526">
        <v>99</v>
      </c>
      <c r="C45" s="526">
        <v>35</v>
      </c>
      <c r="D45" s="434"/>
      <c r="E45" s="434"/>
      <c r="F45" s="439"/>
      <c r="G45" s="439"/>
      <c r="H45" s="439"/>
      <c r="I45" s="439"/>
      <c r="J45" s="439"/>
      <c r="K45" s="439"/>
      <c r="L45" s="439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AB45" s="437"/>
      <c r="AC45" s="437"/>
      <c r="AD45" s="437"/>
      <c r="AE45" s="437"/>
      <c r="BA45" s="437"/>
      <c r="BB45" s="437"/>
      <c r="BC45" s="437"/>
      <c r="BD45" s="437"/>
    </row>
    <row r="46" spans="1:70" s="576" customFormat="1" x14ac:dyDescent="0.2">
      <c r="F46" s="447"/>
      <c r="G46" s="447"/>
      <c r="H46" s="447"/>
      <c r="I46" s="447"/>
      <c r="J46" s="447"/>
      <c r="K46" s="447"/>
      <c r="L46" s="447"/>
    </row>
    <row r="47" spans="1:70" x14ac:dyDescent="0.2">
      <c r="A47" s="576"/>
      <c r="B47" s="576"/>
      <c r="C47" s="576"/>
      <c r="D47" s="576"/>
      <c r="E47" s="576"/>
    </row>
    <row r="48" spans="1:70" x14ac:dyDescent="0.2">
      <c r="A48" s="576"/>
      <c r="B48" s="576"/>
      <c r="C48" s="576"/>
      <c r="D48" s="576"/>
      <c r="E48" s="576"/>
    </row>
    <row r="49" spans="1:5" x14ac:dyDescent="0.2">
      <c r="A49" s="576"/>
      <c r="B49" s="576"/>
      <c r="C49" s="576"/>
      <c r="D49" s="576"/>
      <c r="E49" s="576"/>
    </row>
    <row r="50" spans="1:5" x14ac:dyDescent="0.2">
      <c r="A50" s="576"/>
      <c r="B50" s="576"/>
      <c r="C50" s="576"/>
      <c r="D50" s="576"/>
      <c r="E50" s="576"/>
    </row>
    <row r="51" spans="1:5" x14ac:dyDescent="0.2">
      <c r="A51" s="576"/>
      <c r="B51" s="576"/>
      <c r="C51" s="576"/>
      <c r="D51" s="576"/>
      <c r="E51" s="576"/>
    </row>
    <row r="52" spans="1:5" x14ac:dyDescent="0.2">
      <c r="A52" s="576"/>
      <c r="B52" s="576"/>
      <c r="C52" s="576"/>
      <c r="D52" s="576"/>
      <c r="E52" s="576"/>
    </row>
    <row r="53" spans="1:5" x14ac:dyDescent="0.2">
      <c r="A53" s="576"/>
      <c r="B53" s="576"/>
      <c r="C53" s="576"/>
      <c r="D53" s="576"/>
      <c r="E53" s="576"/>
    </row>
    <row r="200" spans="1:56" hidden="1" x14ac:dyDescent="0.2">
      <c r="A200" s="578">
        <f>SUM(A7:L45)</f>
        <v>2682</v>
      </c>
      <c r="BD200" s="577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41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</row>
    <row r="2" spans="1:71" x14ac:dyDescent="0.25">
      <c r="A2" s="414" t="s">
        <v>68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</row>
    <row r="3" spans="1:71" x14ac:dyDescent="0.25">
      <c r="A3" s="414" t="s">
        <v>69</v>
      </c>
      <c r="B3" s="275"/>
      <c r="C3" s="275"/>
      <c r="D3" s="277"/>
      <c r="E3" s="275"/>
      <c r="F3" s="275"/>
      <c r="G3" s="275"/>
      <c r="H3" s="275"/>
      <c r="I3" s="275"/>
      <c r="J3" s="275"/>
      <c r="K3" s="275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</row>
    <row r="4" spans="1:71" x14ac:dyDescent="0.25">
      <c r="A4" s="414" t="s">
        <v>70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</row>
    <row r="5" spans="1:71" x14ac:dyDescent="0.25">
      <c r="A5" s="274" t="s">
        <v>71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</row>
    <row r="6" spans="1:71" ht="15" customHeight="1" x14ac:dyDescent="0.25">
      <c r="A6" s="613" t="s">
        <v>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316"/>
      <c r="N6" s="298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</row>
    <row r="7" spans="1:71" x14ac:dyDescent="0.25">
      <c r="A7" s="321" t="s">
        <v>2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3"/>
      <c r="N7" s="323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6"/>
    </row>
    <row r="8" spans="1:71" ht="15" customHeight="1" x14ac:dyDescent="0.25">
      <c r="A8" s="607" t="s">
        <v>3</v>
      </c>
      <c r="B8" s="614" t="s">
        <v>4</v>
      </c>
      <c r="C8" s="615"/>
      <c r="D8" s="614" t="s">
        <v>5</v>
      </c>
      <c r="E8" s="616"/>
      <c r="F8" s="616"/>
      <c r="G8" s="616"/>
      <c r="H8" s="617"/>
      <c r="I8" s="614" t="s">
        <v>6</v>
      </c>
      <c r="J8" s="616"/>
      <c r="K8" s="617"/>
      <c r="L8" s="618" t="s">
        <v>7</v>
      </c>
      <c r="M8" s="619"/>
      <c r="N8" s="323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318"/>
    </row>
    <row r="9" spans="1:71" ht="15" customHeight="1" x14ac:dyDescent="0.25">
      <c r="A9" s="603"/>
      <c r="B9" s="320" t="s">
        <v>8</v>
      </c>
      <c r="C9" s="324" t="s">
        <v>9</v>
      </c>
      <c r="D9" s="302" t="s">
        <v>10</v>
      </c>
      <c r="E9" s="325" t="s">
        <v>11</v>
      </c>
      <c r="F9" s="325" t="s">
        <v>12</v>
      </c>
      <c r="G9" s="325" t="s">
        <v>13</v>
      </c>
      <c r="H9" s="309" t="s">
        <v>14</v>
      </c>
      <c r="I9" s="302" t="s">
        <v>15</v>
      </c>
      <c r="J9" s="325" t="s">
        <v>16</v>
      </c>
      <c r="K9" s="309" t="s">
        <v>17</v>
      </c>
      <c r="L9" s="304" t="s">
        <v>18</v>
      </c>
      <c r="M9" s="304" t="s">
        <v>19</v>
      </c>
      <c r="N9" s="323"/>
      <c r="O9" s="323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</row>
    <row r="10" spans="1:71" ht="15" customHeight="1" x14ac:dyDescent="0.25">
      <c r="A10" s="294" t="s">
        <v>20</v>
      </c>
      <c r="B10" s="377">
        <v>0</v>
      </c>
      <c r="C10" s="378">
        <v>0</v>
      </c>
      <c r="D10" s="379">
        <v>0</v>
      </c>
      <c r="E10" s="377">
        <v>0</v>
      </c>
      <c r="F10" s="377">
        <v>0</v>
      </c>
      <c r="G10" s="377">
        <v>0</v>
      </c>
      <c r="H10" s="378">
        <v>0</v>
      </c>
      <c r="I10" s="380">
        <v>0</v>
      </c>
      <c r="J10" s="377">
        <v>0</v>
      </c>
      <c r="K10" s="378">
        <v>0</v>
      </c>
      <c r="L10" s="381">
        <v>0</v>
      </c>
      <c r="M10" s="381">
        <v>0</v>
      </c>
      <c r="N10" s="416"/>
      <c r="O10" s="284"/>
      <c r="P10" s="284"/>
      <c r="Q10" s="284"/>
      <c r="R10" s="284"/>
      <c r="S10" s="284"/>
      <c r="T10" s="284"/>
      <c r="U10" s="284"/>
      <c r="V10" s="284"/>
      <c r="W10" s="284"/>
      <c r="X10" s="276"/>
      <c r="Y10" s="285"/>
      <c r="Z10" s="285"/>
      <c r="AA10" s="276"/>
      <c r="AB10" s="276"/>
      <c r="AC10" s="276"/>
      <c r="AD10" s="276"/>
      <c r="AE10" s="276"/>
      <c r="AF10" s="276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</row>
    <row r="11" spans="1:71" x14ac:dyDescent="0.25">
      <c r="A11" s="326" t="s">
        <v>21</v>
      </c>
      <c r="B11" s="371"/>
      <c r="C11" s="382"/>
      <c r="D11" s="383">
        <v>0</v>
      </c>
      <c r="E11" s="372"/>
      <c r="F11" s="372"/>
      <c r="G11" s="372"/>
      <c r="H11" s="373"/>
      <c r="I11" s="383">
        <v>0</v>
      </c>
      <c r="J11" s="372"/>
      <c r="K11" s="373"/>
      <c r="L11" s="382"/>
      <c r="M11" s="382"/>
      <c r="N11" s="415" t="s">
        <v>72</v>
      </c>
      <c r="O11" s="284"/>
      <c r="P11" s="284"/>
      <c r="Q11" s="284"/>
      <c r="R11" s="284"/>
      <c r="S11" s="284"/>
      <c r="T11" s="284"/>
      <c r="U11" s="284"/>
      <c r="V11" s="284"/>
      <c r="W11" s="284"/>
      <c r="X11" s="276"/>
      <c r="Y11" s="318"/>
      <c r="Z11" s="318"/>
      <c r="AA11" s="318"/>
      <c r="AB11" s="318"/>
      <c r="AC11" s="276"/>
      <c r="AD11" s="276"/>
      <c r="AE11" s="276"/>
      <c r="AF11" s="276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303" t="s">
        <v>34</v>
      </c>
      <c r="BB11" s="303" t="s">
        <v>34</v>
      </c>
      <c r="BC11" s="318"/>
      <c r="BD11" s="426">
        <v>0</v>
      </c>
      <c r="BE11" s="426" t="s">
        <v>34</v>
      </c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318"/>
    </row>
    <row r="12" spans="1:71" x14ac:dyDescent="0.25">
      <c r="A12" s="327" t="s">
        <v>22</v>
      </c>
      <c r="B12" s="358"/>
      <c r="C12" s="368"/>
      <c r="D12" s="384">
        <v>0</v>
      </c>
      <c r="E12" s="359"/>
      <c r="F12" s="359"/>
      <c r="G12" s="359"/>
      <c r="H12" s="357"/>
      <c r="I12" s="384">
        <v>0</v>
      </c>
      <c r="J12" s="359"/>
      <c r="K12" s="357"/>
      <c r="L12" s="368"/>
      <c r="M12" s="368"/>
      <c r="N12" s="415" t="s">
        <v>72</v>
      </c>
      <c r="O12" s="284"/>
      <c r="P12" s="284"/>
      <c r="Q12" s="284"/>
      <c r="R12" s="284"/>
      <c r="S12" s="284"/>
      <c r="T12" s="284"/>
      <c r="U12" s="284"/>
      <c r="V12" s="284"/>
      <c r="W12" s="284"/>
      <c r="X12" s="276"/>
      <c r="Y12" s="318"/>
      <c r="Z12" s="318"/>
      <c r="AA12" s="318"/>
      <c r="AB12" s="318"/>
      <c r="AC12" s="276"/>
      <c r="AD12" s="276"/>
      <c r="AE12" s="276"/>
      <c r="AF12" s="276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303" t="s">
        <v>34</v>
      </c>
      <c r="BB12" s="303" t="s">
        <v>34</v>
      </c>
      <c r="BC12" s="318"/>
      <c r="BD12" s="426">
        <v>0</v>
      </c>
      <c r="BE12" s="426" t="s">
        <v>34</v>
      </c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318"/>
    </row>
    <row r="13" spans="1:71" x14ac:dyDescent="0.25">
      <c r="A13" s="327" t="s">
        <v>23</v>
      </c>
      <c r="B13" s="358"/>
      <c r="C13" s="368"/>
      <c r="D13" s="384">
        <v>0</v>
      </c>
      <c r="E13" s="359"/>
      <c r="F13" s="359"/>
      <c r="G13" s="359"/>
      <c r="H13" s="357"/>
      <c r="I13" s="384">
        <v>0</v>
      </c>
      <c r="J13" s="359"/>
      <c r="K13" s="357"/>
      <c r="L13" s="368"/>
      <c r="M13" s="368"/>
      <c r="N13" s="415" t="s">
        <v>72</v>
      </c>
      <c r="O13" s="284"/>
      <c r="P13" s="284"/>
      <c r="Q13" s="284"/>
      <c r="R13" s="284"/>
      <c r="S13" s="284"/>
      <c r="T13" s="284"/>
      <c r="U13" s="284"/>
      <c r="V13" s="284"/>
      <c r="W13" s="284"/>
      <c r="X13" s="276"/>
      <c r="Y13" s="318"/>
      <c r="Z13" s="318"/>
      <c r="AA13" s="318"/>
      <c r="AB13" s="318"/>
      <c r="AC13" s="276"/>
      <c r="AD13" s="276"/>
      <c r="AE13" s="276"/>
      <c r="AF13" s="276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303" t="s">
        <v>34</v>
      </c>
      <c r="BB13" s="303" t="s">
        <v>34</v>
      </c>
      <c r="BC13" s="318"/>
      <c r="BD13" s="426">
        <v>0</v>
      </c>
      <c r="BE13" s="426" t="s">
        <v>34</v>
      </c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318"/>
    </row>
    <row r="14" spans="1:71" ht="15.75" thickBot="1" x14ac:dyDescent="0.3">
      <c r="A14" s="328" t="s">
        <v>24</v>
      </c>
      <c r="B14" s="385"/>
      <c r="C14" s="386"/>
      <c r="D14" s="387">
        <v>0</v>
      </c>
      <c r="E14" s="388"/>
      <c r="F14" s="388"/>
      <c r="G14" s="388"/>
      <c r="H14" s="389"/>
      <c r="I14" s="387">
        <v>0</v>
      </c>
      <c r="J14" s="388"/>
      <c r="K14" s="389"/>
      <c r="L14" s="386"/>
      <c r="M14" s="386"/>
      <c r="N14" s="415" t="s">
        <v>72</v>
      </c>
      <c r="O14" s="284"/>
      <c r="P14" s="284"/>
      <c r="Q14" s="284"/>
      <c r="R14" s="284"/>
      <c r="S14" s="284"/>
      <c r="T14" s="284"/>
      <c r="U14" s="284"/>
      <c r="V14" s="284"/>
      <c r="W14" s="284"/>
      <c r="X14" s="276"/>
      <c r="Y14" s="318"/>
      <c r="Z14" s="318"/>
      <c r="AA14" s="318"/>
      <c r="AB14" s="318"/>
      <c r="AC14" s="276"/>
      <c r="AD14" s="276"/>
      <c r="AE14" s="276"/>
      <c r="AF14" s="276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303" t="s">
        <v>34</v>
      </c>
      <c r="BB14" s="303" t="s">
        <v>34</v>
      </c>
      <c r="BC14" s="318"/>
      <c r="BD14" s="426">
        <v>0</v>
      </c>
      <c r="BE14" s="426" t="s">
        <v>34</v>
      </c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318"/>
    </row>
    <row r="15" spans="1:71" ht="16.5" thickTop="1" thickBot="1" x14ac:dyDescent="0.3">
      <c r="A15" s="329" t="s">
        <v>25</v>
      </c>
      <c r="B15" s="390"/>
      <c r="C15" s="391"/>
      <c r="D15" s="392">
        <v>0</v>
      </c>
      <c r="E15" s="393"/>
      <c r="F15" s="393"/>
      <c r="G15" s="393"/>
      <c r="H15" s="394"/>
      <c r="I15" s="392">
        <v>0</v>
      </c>
      <c r="J15" s="395"/>
      <c r="K15" s="396"/>
      <c r="L15" s="432"/>
      <c r="M15" s="397"/>
      <c r="N15" s="415" t="s">
        <v>72</v>
      </c>
      <c r="O15" s="284"/>
      <c r="P15" s="284"/>
      <c r="Q15" s="284"/>
      <c r="R15" s="284"/>
      <c r="S15" s="284"/>
      <c r="T15" s="284"/>
      <c r="U15" s="284"/>
      <c r="V15" s="284"/>
      <c r="W15" s="284"/>
      <c r="X15" s="276"/>
      <c r="Y15" s="318"/>
      <c r="Z15" s="318"/>
      <c r="AA15" s="318"/>
      <c r="AB15" s="318"/>
      <c r="AC15" s="276"/>
      <c r="AD15" s="276"/>
      <c r="AE15" s="276"/>
      <c r="AF15" s="276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303" t="s">
        <v>34</v>
      </c>
      <c r="BB15" s="303" t="s">
        <v>34</v>
      </c>
      <c r="BC15" s="318"/>
      <c r="BD15" s="426">
        <v>0</v>
      </c>
      <c r="BE15" s="426" t="s">
        <v>34</v>
      </c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318"/>
    </row>
    <row r="16" spans="1:71" ht="15.75" thickTop="1" x14ac:dyDescent="0.25">
      <c r="A16" s="329" t="s">
        <v>26</v>
      </c>
      <c r="B16" s="398"/>
      <c r="C16" s="399"/>
      <c r="D16" s="400"/>
      <c r="E16" s="401"/>
      <c r="F16" s="401"/>
      <c r="G16" s="401"/>
      <c r="H16" s="399"/>
      <c r="I16" s="400"/>
      <c r="J16" s="401"/>
      <c r="K16" s="399"/>
      <c r="L16" s="431"/>
      <c r="M16" s="397"/>
      <c r="N16" s="415" t="s">
        <v>34</v>
      </c>
      <c r="O16" s="284"/>
      <c r="P16" s="284"/>
      <c r="Q16" s="284"/>
      <c r="R16" s="284"/>
      <c r="S16" s="284"/>
      <c r="T16" s="284"/>
      <c r="U16" s="284"/>
      <c r="V16" s="284"/>
      <c r="W16" s="284"/>
      <c r="X16" s="276"/>
      <c r="Y16" s="318"/>
      <c r="Z16" s="318"/>
      <c r="AA16" s="318"/>
      <c r="AB16" s="318"/>
      <c r="AC16" s="276"/>
      <c r="AD16" s="276"/>
      <c r="AE16" s="276"/>
      <c r="AF16" s="276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303" t="s">
        <v>34</v>
      </c>
      <c r="BB16" s="295"/>
      <c r="BC16" s="293"/>
      <c r="BD16" s="426">
        <v>0</v>
      </c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318"/>
    </row>
    <row r="17" spans="1:71" ht="54" x14ac:dyDescent="0.25">
      <c r="A17" s="330" t="s">
        <v>27</v>
      </c>
      <c r="B17" s="402"/>
      <c r="C17" s="403"/>
      <c r="D17" s="404"/>
      <c r="E17" s="405"/>
      <c r="F17" s="405"/>
      <c r="G17" s="405"/>
      <c r="H17" s="403"/>
      <c r="I17" s="404"/>
      <c r="J17" s="405"/>
      <c r="K17" s="403"/>
      <c r="L17" s="413"/>
      <c r="M17" s="406"/>
      <c r="N17" s="415"/>
      <c r="O17" s="284"/>
      <c r="P17" s="284"/>
      <c r="Q17" s="284"/>
      <c r="R17" s="284"/>
      <c r="S17" s="284"/>
      <c r="T17" s="284"/>
      <c r="U17" s="284"/>
      <c r="V17" s="284"/>
      <c r="W17" s="284"/>
      <c r="X17" s="276"/>
      <c r="Y17" s="318"/>
      <c r="Z17" s="318"/>
      <c r="AA17" s="318"/>
      <c r="AB17" s="318"/>
      <c r="AC17" s="276"/>
      <c r="AD17" s="276"/>
      <c r="AE17" s="276"/>
      <c r="AF17" s="276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5"/>
      <c r="BB17" s="295"/>
      <c r="BC17" s="293"/>
      <c r="BD17" s="276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52"/>
    </row>
    <row r="18" spans="1:71" x14ac:dyDescent="0.25">
      <c r="A18" s="319" t="s">
        <v>28</v>
      </c>
      <c r="B18" s="402"/>
      <c r="C18" s="403"/>
      <c r="D18" s="404"/>
      <c r="E18" s="405"/>
      <c r="F18" s="405"/>
      <c r="G18" s="405"/>
      <c r="H18" s="403"/>
      <c r="I18" s="404"/>
      <c r="J18" s="405"/>
      <c r="K18" s="403"/>
      <c r="L18" s="413"/>
      <c r="M18" s="406"/>
      <c r="N18" s="415"/>
      <c r="O18" s="284"/>
      <c r="P18" s="284"/>
      <c r="Q18" s="284"/>
      <c r="R18" s="284"/>
      <c r="S18" s="284"/>
      <c r="T18" s="284"/>
      <c r="U18" s="284"/>
      <c r="V18" s="284"/>
      <c r="W18" s="284"/>
      <c r="X18" s="276"/>
      <c r="Y18" s="318"/>
      <c r="Z18" s="318"/>
      <c r="AA18" s="318"/>
      <c r="AB18" s="318"/>
      <c r="AC18" s="276"/>
      <c r="AD18" s="276"/>
      <c r="AE18" s="276"/>
      <c r="AF18" s="276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5"/>
      <c r="BB18" s="295"/>
      <c r="BC18" s="293"/>
      <c r="BD18" s="276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52"/>
    </row>
    <row r="19" spans="1:71" ht="15" customHeight="1" x14ac:dyDescent="0.25">
      <c r="A19" s="331" t="s">
        <v>29</v>
      </c>
      <c r="B19" s="313"/>
      <c r="C19" s="332"/>
      <c r="D19" s="332"/>
      <c r="E19" s="299"/>
      <c r="F19" s="332"/>
      <c r="G19" s="332"/>
      <c r="H19" s="332"/>
      <c r="I19" s="332"/>
      <c r="J19" s="299"/>
      <c r="K19" s="332"/>
      <c r="L19" s="332"/>
      <c r="M19" s="416"/>
      <c r="N19" s="284"/>
      <c r="O19" s="284"/>
      <c r="P19" s="284"/>
      <c r="Q19" s="284"/>
      <c r="R19" s="284"/>
      <c r="S19" s="284"/>
      <c r="T19" s="284"/>
      <c r="U19" s="284"/>
      <c r="V19" s="284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85"/>
      <c r="BB19" s="285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52"/>
    </row>
    <row r="20" spans="1:71" ht="15" customHeight="1" x14ac:dyDescent="0.25">
      <c r="A20" s="289" t="s">
        <v>30</v>
      </c>
      <c r="B20" s="333"/>
      <c r="C20" s="333"/>
      <c r="D20" s="334"/>
      <c r="E20" s="335"/>
      <c r="F20" s="335"/>
      <c r="G20" s="335"/>
      <c r="H20" s="335"/>
      <c r="I20" s="307"/>
      <c r="J20" s="307"/>
      <c r="K20" s="307"/>
      <c r="L20" s="307"/>
      <c r="M20" s="430"/>
      <c r="N20" s="430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52"/>
    </row>
    <row r="21" spans="1:71" ht="15" customHeight="1" x14ac:dyDescent="0.25">
      <c r="A21" s="308" t="s">
        <v>31</v>
      </c>
      <c r="B21" s="336" t="s">
        <v>8</v>
      </c>
      <c r="C21" s="336" t="s">
        <v>32</v>
      </c>
      <c r="D21" s="291"/>
      <c r="E21" s="291"/>
      <c r="F21" s="275"/>
      <c r="G21" s="275"/>
      <c r="H21" s="275"/>
      <c r="I21" s="275"/>
      <c r="J21" s="275"/>
      <c r="K21" s="275"/>
      <c r="L21" s="275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318"/>
      <c r="Y21" s="318"/>
      <c r="Z21" s="318"/>
      <c r="AA21" s="318"/>
      <c r="AB21" s="276"/>
      <c r="AC21" s="276"/>
      <c r="AD21" s="276"/>
      <c r="AE21" s="276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76"/>
      <c r="BB21" s="276"/>
      <c r="BC21" s="276"/>
      <c r="BD21" s="276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318"/>
      <c r="BR21" s="318"/>
      <c r="BS21" s="252"/>
    </row>
    <row r="22" spans="1:71" x14ac:dyDescent="0.25">
      <c r="A22" s="352" t="s">
        <v>33</v>
      </c>
      <c r="B22" s="376"/>
      <c r="C22" s="376"/>
      <c r="D22" s="421" t="s">
        <v>72</v>
      </c>
      <c r="E22" s="420"/>
      <c r="F22" s="275" t="s">
        <v>34</v>
      </c>
      <c r="G22" s="290" t="s">
        <v>34</v>
      </c>
      <c r="H22" s="290"/>
      <c r="I22" s="310"/>
      <c r="J22" s="275"/>
      <c r="K22" s="275"/>
      <c r="L22" s="275"/>
      <c r="M22" s="276"/>
      <c r="N22" s="276"/>
      <c r="O22" s="276"/>
      <c r="P22" s="276"/>
      <c r="Q22" s="276"/>
      <c r="R22" s="276"/>
      <c r="S22" s="276"/>
      <c r="T22" s="276"/>
      <c r="U22" s="276"/>
      <c r="V22" s="285"/>
      <c r="W22" s="285"/>
      <c r="X22" s="318"/>
      <c r="Y22" s="318"/>
      <c r="Z22" s="318"/>
      <c r="AA22" s="318"/>
      <c r="AB22" s="276"/>
      <c r="AC22" s="276"/>
      <c r="AD22" s="276"/>
      <c r="AE22" s="276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303" t="s">
        <v>34</v>
      </c>
      <c r="BB22" s="303" t="s">
        <v>34</v>
      </c>
      <c r="BC22" s="276"/>
      <c r="BD22" s="426" t="s">
        <v>34</v>
      </c>
      <c r="BE22" s="426">
        <v>0</v>
      </c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318"/>
      <c r="BR22" s="318"/>
      <c r="BS22" s="252"/>
    </row>
    <row r="23" spans="1:71" x14ac:dyDescent="0.25">
      <c r="A23" s="337" t="s">
        <v>35</v>
      </c>
      <c r="B23" s="407"/>
      <c r="C23" s="407"/>
      <c r="D23" s="421" t="s">
        <v>73</v>
      </c>
      <c r="E23" s="296"/>
      <c r="F23" s="276"/>
      <c r="G23" s="276"/>
      <c r="H23" s="276"/>
      <c r="I23" s="275"/>
      <c r="J23" s="275"/>
      <c r="K23" s="275"/>
      <c r="L23" s="275"/>
      <c r="M23" s="276"/>
      <c r="N23" s="276"/>
      <c r="O23" s="276"/>
      <c r="P23" s="276"/>
      <c r="Q23" s="276"/>
      <c r="R23" s="276"/>
      <c r="S23" s="276"/>
      <c r="T23" s="276"/>
      <c r="U23" s="276"/>
      <c r="V23" s="285"/>
      <c r="W23" s="285"/>
      <c r="X23" s="318"/>
      <c r="Y23" s="318"/>
      <c r="Z23" s="318"/>
      <c r="AA23" s="318"/>
      <c r="AB23" s="276"/>
      <c r="AC23" s="276"/>
      <c r="AD23" s="276"/>
      <c r="AE23" s="276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303" t="s">
        <v>34</v>
      </c>
      <c r="BB23" s="303" t="s">
        <v>34</v>
      </c>
      <c r="BC23" s="303" t="s">
        <v>34</v>
      </c>
      <c r="BD23" s="426" t="s">
        <v>34</v>
      </c>
      <c r="BE23" s="426">
        <v>0</v>
      </c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318"/>
      <c r="BR23" s="318"/>
      <c r="BS23" s="252"/>
    </row>
    <row r="24" spans="1:71" x14ac:dyDescent="0.25">
      <c r="A24" s="598" t="s">
        <v>36</v>
      </c>
      <c r="B24" s="599"/>
      <c r="C24" s="599"/>
      <c r="D24" s="599"/>
      <c r="E24" s="599"/>
      <c r="F24" s="599"/>
      <c r="G24" s="599"/>
      <c r="H24" s="599"/>
      <c r="I24" s="599"/>
      <c r="J24" s="599"/>
      <c r="K24" s="307"/>
      <c r="L24" s="279"/>
      <c r="M24" s="315"/>
      <c r="N24" s="315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6"/>
      <c r="AU24" s="276"/>
      <c r="AV24" s="276"/>
      <c r="AW24" s="276"/>
      <c r="AX24" s="276"/>
      <c r="AY24" s="276"/>
      <c r="AZ24" s="276"/>
      <c r="BA24" s="276"/>
      <c r="BB24" s="276"/>
      <c r="BC24" s="276"/>
      <c r="BD24" s="426">
        <v>0</v>
      </c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52"/>
    </row>
    <row r="25" spans="1:71" x14ac:dyDescent="0.25">
      <c r="A25" s="598" t="s">
        <v>37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307"/>
      <c r="L25" s="279"/>
      <c r="M25" s="315"/>
      <c r="N25" s="315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  <c r="AW25" s="276"/>
      <c r="AX25" s="276"/>
      <c r="AY25" s="276"/>
      <c r="AZ25" s="276"/>
      <c r="BA25" s="276"/>
      <c r="BB25" s="276"/>
      <c r="BC25" s="276"/>
      <c r="BD25" s="276"/>
      <c r="BE25" s="276"/>
      <c r="BF25" s="276"/>
      <c r="BG25" s="276"/>
      <c r="BH25" s="276"/>
      <c r="BI25" s="276"/>
      <c r="BJ25" s="276"/>
      <c r="BK25" s="276"/>
      <c r="BL25" s="276"/>
      <c r="BM25" s="276"/>
      <c r="BN25" s="276"/>
      <c r="BO25" s="276"/>
      <c r="BP25" s="276"/>
      <c r="BQ25" s="276"/>
      <c r="BR25" s="276"/>
      <c r="BS25" s="252"/>
    </row>
    <row r="26" spans="1:71" x14ac:dyDescent="0.25">
      <c r="A26" s="600" t="s">
        <v>38</v>
      </c>
      <c r="B26" s="602" t="s">
        <v>8</v>
      </c>
      <c r="C26" s="604" t="s">
        <v>39</v>
      </c>
      <c r="D26" s="605"/>
      <c r="E26" s="605"/>
      <c r="F26" s="605"/>
      <c r="G26" s="605"/>
      <c r="H26" s="605"/>
      <c r="I26" s="606"/>
      <c r="J26" s="276"/>
      <c r="K26" s="275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318"/>
      <c r="Y26" s="318"/>
      <c r="Z26" s="318"/>
      <c r="AA26" s="318"/>
      <c r="AB26" s="276"/>
      <c r="AC26" s="276"/>
      <c r="AD26" s="276"/>
      <c r="AE26" s="276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76"/>
      <c r="BB26" s="276"/>
      <c r="BC26" s="276"/>
      <c r="BD26" s="276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52"/>
    </row>
    <row r="27" spans="1:71" ht="21" x14ac:dyDescent="0.25">
      <c r="A27" s="601"/>
      <c r="B27" s="603"/>
      <c r="C27" s="305" t="s">
        <v>40</v>
      </c>
      <c r="D27" s="281" t="s">
        <v>41</v>
      </c>
      <c r="E27" s="325" t="s">
        <v>42</v>
      </c>
      <c r="F27" s="325" t="s">
        <v>43</v>
      </c>
      <c r="G27" s="325" t="s">
        <v>44</v>
      </c>
      <c r="H27" s="281" t="s">
        <v>45</v>
      </c>
      <c r="I27" s="309" t="s">
        <v>46</v>
      </c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318"/>
      <c r="Y27" s="318"/>
      <c r="Z27" s="318"/>
      <c r="AA27" s="318"/>
      <c r="AB27" s="276"/>
      <c r="AC27" s="276"/>
      <c r="AD27" s="276"/>
      <c r="AE27" s="276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76"/>
      <c r="BB27" s="276"/>
      <c r="BC27" s="276"/>
      <c r="BD27" s="276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52"/>
    </row>
    <row r="28" spans="1:71" ht="22.5" x14ac:dyDescent="0.25">
      <c r="A28" s="338" t="s">
        <v>47</v>
      </c>
      <c r="B28" s="375">
        <v>0</v>
      </c>
      <c r="C28" s="402"/>
      <c r="D28" s="408"/>
      <c r="E28" s="408"/>
      <c r="F28" s="408"/>
      <c r="G28" s="408"/>
      <c r="H28" s="408"/>
      <c r="I28" s="409"/>
      <c r="J28" s="417" t="s">
        <v>34</v>
      </c>
      <c r="K28" s="29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318"/>
      <c r="Y28" s="318"/>
      <c r="Z28" s="318"/>
      <c r="AA28" s="318"/>
      <c r="AB28" s="276"/>
      <c r="AC28" s="276"/>
      <c r="AD28" s="276"/>
      <c r="AE28" s="276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303" t="s">
        <v>34</v>
      </c>
      <c r="BB28" s="303" t="s">
        <v>34</v>
      </c>
      <c r="BC28" s="276"/>
      <c r="BD28" s="426">
        <v>0</v>
      </c>
      <c r="BE28" s="426">
        <v>0</v>
      </c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52"/>
    </row>
    <row r="29" spans="1:71" x14ac:dyDescent="0.25">
      <c r="A29" s="353" t="s">
        <v>48</v>
      </c>
      <c r="B29" s="306"/>
      <c r="C29" s="351"/>
      <c r="D29" s="351"/>
      <c r="E29" s="351"/>
      <c r="F29" s="351"/>
      <c r="G29" s="351"/>
      <c r="H29" s="351"/>
      <c r="I29" s="351"/>
      <c r="J29" s="351"/>
      <c r="K29" s="307"/>
      <c r="L29" s="279"/>
      <c r="M29" s="315"/>
      <c r="N29" s="315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303" t="s">
        <v>34</v>
      </c>
      <c r="BB29" s="276"/>
      <c r="BC29" s="276"/>
      <c r="BD29" s="426">
        <v>0</v>
      </c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52"/>
    </row>
    <row r="30" spans="1:71" x14ac:dyDescent="0.25">
      <c r="A30" s="600" t="s">
        <v>38</v>
      </c>
      <c r="B30" s="602" t="s">
        <v>8</v>
      </c>
      <c r="C30" s="276"/>
      <c r="D30" s="275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318"/>
      <c r="Y30" s="318"/>
      <c r="Z30" s="318"/>
      <c r="AA30" s="318"/>
      <c r="AB30" s="276"/>
      <c r="AC30" s="276"/>
      <c r="AD30" s="276"/>
      <c r="AE30" s="276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76"/>
      <c r="BB30" s="276"/>
      <c r="BC30" s="276"/>
      <c r="BD30" s="276"/>
      <c r="BE30" s="293"/>
      <c r="BF30" s="293"/>
      <c r="BG30" s="293"/>
      <c r="BH30" s="293"/>
      <c r="BI30" s="293"/>
      <c r="BJ30" s="293"/>
      <c r="BK30" s="293"/>
      <c r="BL30" s="318"/>
      <c r="BM30" s="318"/>
      <c r="BN30" s="318"/>
      <c r="BO30" s="318"/>
      <c r="BP30" s="318"/>
      <c r="BQ30" s="318"/>
      <c r="BR30" s="318"/>
      <c r="BS30" s="252"/>
    </row>
    <row r="31" spans="1:71" ht="15" customHeight="1" x14ac:dyDescent="0.25">
      <c r="A31" s="601"/>
      <c r="B31" s="603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318"/>
      <c r="Y31" s="318"/>
      <c r="Z31" s="318"/>
      <c r="AA31" s="318"/>
      <c r="AB31" s="276"/>
      <c r="AC31" s="276"/>
      <c r="AD31" s="276"/>
      <c r="AE31" s="276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76"/>
      <c r="BB31" s="276"/>
      <c r="BC31" s="276"/>
      <c r="BD31" s="276"/>
      <c r="BE31" s="293"/>
      <c r="BF31" s="293"/>
      <c r="BG31" s="293"/>
      <c r="BH31" s="293"/>
      <c r="BI31" s="293"/>
      <c r="BJ31" s="293"/>
      <c r="BK31" s="293"/>
      <c r="BL31" s="318"/>
      <c r="BM31" s="318"/>
      <c r="BN31" s="318"/>
      <c r="BO31" s="318"/>
      <c r="BP31" s="318"/>
      <c r="BQ31" s="318"/>
      <c r="BR31" s="318"/>
      <c r="BS31" s="252"/>
    </row>
    <row r="32" spans="1:71" ht="15" customHeight="1" x14ac:dyDescent="0.25">
      <c r="A32" s="354" t="s">
        <v>47</v>
      </c>
      <c r="B32" s="376"/>
      <c r="C32" s="424" t="s">
        <v>34</v>
      </c>
      <c r="D32" s="422"/>
      <c r="E32" s="425"/>
      <c r="F32" s="425"/>
      <c r="G32" s="423"/>
      <c r="H32" s="423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318"/>
      <c r="Y32" s="318"/>
      <c r="Z32" s="318"/>
      <c r="AA32" s="318"/>
      <c r="AB32" s="276"/>
      <c r="AC32" s="276"/>
      <c r="AD32" s="276"/>
      <c r="AE32" s="276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303" t="s">
        <v>34</v>
      </c>
      <c r="BB32" s="318"/>
      <c r="BC32" s="276"/>
      <c r="BD32" s="426">
        <v>0</v>
      </c>
      <c r="BE32" s="293"/>
      <c r="BF32" s="293"/>
      <c r="BG32" s="293"/>
      <c r="BH32" s="293"/>
      <c r="BI32" s="293"/>
      <c r="BJ32" s="293"/>
      <c r="BK32" s="293"/>
      <c r="BL32" s="318"/>
      <c r="BM32" s="318"/>
      <c r="BN32" s="318"/>
      <c r="BO32" s="318"/>
      <c r="BP32" s="318"/>
      <c r="BQ32" s="318"/>
      <c r="BR32" s="318"/>
      <c r="BS32" s="252"/>
    </row>
    <row r="33" spans="1:71" ht="15" customHeight="1" x14ac:dyDescent="0.25">
      <c r="A33" s="350" t="s">
        <v>49</v>
      </c>
      <c r="B33" s="374"/>
      <c r="C33" s="300"/>
      <c r="D33" s="300"/>
      <c r="E33" s="300"/>
      <c r="F33" s="339"/>
      <c r="G33" s="300"/>
      <c r="H33" s="300"/>
      <c r="I33" s="300"/>
      <c r="J33" s="276"/>
      <c r="K33" s="29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318"/>
      <c r="Y33" s="318"/>
      <c r="Z33" s="318"/>
      <c r="AA33" s="318"/>
      <c r="AB33" s="276"/>
      <c r="AC33" s="276"/>
      <c r="AD33" s="276"/>
      <c r="AE33" s="276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76"/>
      <c r="BB33" s="276"/>
      <c r="BC33" s="276"/>
      <c r="BD33" s="276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52"/>
    </row>
    <row r="34" spans="1:71" x14ac:dyDescent="0.25">
      <c r="A34" s="322" t="s">
        <v>50</v>
      </c>
      <c r="B34" s="340"/>
      <c r="C34" s="341"/>
      <c r="D34" s="341"/>
      <c r="E34" s="341"/>
      <c r="F34" s="342"/>
      <c r="G34" s="341"/>
      <c r="H34" s="341"/>
      <c r="I34" s="341"/>
      <c r="J34" s="341"/>
      <c r="K34" s="322"/>
      <c r="L34" s="279"/>
      <c r="M34" s="315"/>
      <c r="N34" s="315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  <c r="AW34" s="276"/>
      <c r="AX34" s="276"/>
      <c r="AY34" s="276"/>
      <c r="AZ34" s="276"/>
      <c r="BA34" s="276"/>
      <c r="BB34" s="276"/>
      <c r="BC34" s="276"/>
      <c r="BD34" s="276"/>
      <c r="BE34" s="276"/>
      <c r="BF34" s="276"/>
      <c r="BG34" s="276"/>
      <c r="BH34" s="276"/>
      <c r="BI34" s="276"/>
      <c r="BJ34" s="276"/>
      <c r="BK34" s="276"/>
      <c r="BL34" s="276"/>
      <c r="BM34" s="276"/>
      <c r="BN34" s="276"/>
      <c r="BO34" s="276"/>
      <c r="BP34" s="276"/>
      <c r="BQ34" s="276"/>
      <c r="BR34" s="276"/>
      <c r="BS34" s="252"/>
    </row>
    <row r="35" spans="1:71" ht="52.5" x14ac:dyDescent="0.25">
      <c r="A35" s="294" t="s">
        <v>38</v>
      </c>
      <c r="B35" s="280" t="s">
        <v>51</v>
      </c>
      <c r="C35" s="304" t="s">
        <v>52</v>
      </c>
      <c r="D35" s="343"/>
      <c r="E35" s="343"/>
      <c r="F35" s="344"/>
      <c r="G35" s="343"/>
      <c r="H35" s="343"/>
      <c r="I35" s="343"/>
      <c r="J35" s="343"/>
      <c r="K35" s="29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318"/>
      <c r="Y35" s="318"/>
      <c r="Z35" s="318"/>
      <c r="AA35" s="318"/>
      <c r="AB35" s="276"/>
      <c r="AC35" s="276"/>
      <c r="AD35" s="276"/>
      <c r="AE35" s="276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76"/>
      <c r="BB35" s="276"/>
      <c r="BC35" s="276"/>
      <c r="BD35" s="276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52"/>
    </row>
    <row r="36" spans="1:71" ht="22.5" x14ac:dyDescent="0.25">
      <c r="A36" s="338" t="s">
        <v>47</v>
      </c>
      <c r="B36" s="410"/>
      <c r="C36" s="411"/>
      <c r="D36" s="343"/>
      <c r="E36" s="343"/>
      <c r="F36" s="344"/>
      <c r="G36" s="343"/>
      <c r="H36" s="343"/>
      <c r="I36" s="343"/>
      <c r="J36" s="343"/>
      <c r="K36" s="29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318"/>
      <c r="Y36" s="318"/>
      <c r="Z36" s="318"/>
      <c r="AA36" s="318"/>
      <c r="AB36" s="276"/>
      <c r="AC36" s="276"/>
      <c r="AD36" s="276"/>
      <c r="AE36" s="276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  <c r="BA36" s="276"/>
      <c r="BB36" s="276"/>
      <c r="BC36" s="276"/>
      <c r="BD36" s="276"/>
      <c r="BE36" s="293"/>
      <c r="BF36" s="293"/>
      <c r="BG36" s="293"/>
      <c r="BH36" s="293"/>
      <c r="BI36" s="293"/>
      <c r="BJ36" s="293"/>
      <c r="BK36" s="293"/>
      <c r="BL36" s="293"/>
      <c r="BM36" s="293"/>
      <c r="BN36" s="293"/>
      <c r="BO36" s="293"/>
      <c r="BP36" s="293"/>
      <c r="BQ36" s="293"/>
      <c r="BR36" s="293"/>
      <c r="BS36" s="252"/>
    </row>
    <row r="37" spans="1:71" ht="15" customHeight="1" x14ac:dyDescent="0.25">
      <c r="A37" s="322" t="s">
        <v>53</v>
      </c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315" t="s">
        <v>34</v>
      </c>
      <c r="N37" s="315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6"/>
      <c r="AY37" s="276"/>
      <c r="AZ37" s="276"/>
      <c r="BA37" s="276"/>
      <c r="BB37" s="276"/>
      <c r="BC37" s="276"/>
      <c r="BD37" s="276"/>
      <c r="BE37" s="276"/>
      <c r="BF37" s="276"/>
      <c r="BG37" s="276"/>
      <c r="BH37" s="276"/>
      <c r="BI37" s="276"/>
      <c r="BJ37" s="276"/>
      <c r="BK37" s="276"/>
      <c r="BL37" s="276"/>
      <c r="BM37" s="276"/>
      <c r="BN37" s="276"/>
      <c r="BO37" s="276"/>
      <c r="BP37" s="276"/>
      <c r="BQ37" s="276"/>
      <c r="BR37" s="276"/>
      <c r="BS37" s="252"/>
    </row>
    <row r="38" spans="1:71" ht="15" customHeight="1" x14ac:dyDescent="0.25">
      <c r="A38" s="607" t="s">
        <v>54</v>
      </c>
      <c r="B38" s="600" t="s">
        <v>55</v>
      </c>
      <c r="C38" s="609" t="s">
        <v>56</v>
      </c>
      <c r="D38" s="610"/>
      <c r="E38" s="611"/>
      <c r="F38" s="612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318"/>
      <c r="Y38" s="318"/>
      <c r="Z38" s="318"/>
      <c r="AA38" s="318"/>
      <c r="AB38" s="276"/>
      <c r="AC38" s="276"/>
      <c r="AD38" s="276"/>
      <c r="AE38" s="276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93"/>
      <c r="AY38" s="293"/>
      <c r="AZ38" s="293"/>
      <c r="BA38" s="276"/>
      <c r="BB38" s="276"/>
      <c r="BC38" s="276"/>
      <c r="BD38" s="276"/>
      <c r="BE38" s="293"/>
      <c r="BF38" s="293"/>
      <c r="BG38" s="293"/>
      <c r="BH38" s="293"/>
      <c r="BI38" s="293"/>
      <c r="BJ38" s="293"/>
      <c r="BK38" s="293"/>
      <c r="BL38" s="293"/>
      <c r="BM38" s="293"/>
      <c r="BN38" s="293"/>
      <c r="BO38" s="293"/>
      <c r="BP38" s="293"/>
      <c r="BQ38" s="293"/>
      <c r="BR38" s="293"/>
      <c r="BS38" s="252"/>
    </row>
    <row r="39" spans="1:71" ht="15" customHeight="1" x14ac:dyDescent="0.25">
      <c r="A39" s="608"/>
      <c r="B39" s="601"/>
      <c r="C39" s="302" t="s">
        <v>57</v>
      </c>
      <c r="D39" s="282" t="s">
        <v>58</v>
      </c>
      <c r="E39" s="283" t="s">
        <v>59</v>
      </c>
      <c r="F39" s="612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318"/>
      <c r="Y39" s="318"/>
      <c r="Z39" s="318"/>
      <c r="AA39" s="318"/>
      <c r="AB39" s="276"/>
      <c r="AC39" s="276"/>
      <c r="AD39" s="276"/>
      <c r="AE39" s="276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76"/>
      <c r="BB39" s="276"/>
      <c r="BC39" s="276"/>
      <c r="BD39" s="276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52"/>
    </row>
    <row r="40" spans="1:71" x14ac:dyDescent="0.25">
      <c r="A40" s="345" t="s">
        <v>60</v>
      </c>
      <c r="B40" s="364">
        <v>0</v>
      </c>
      <c r="C40" s="366"/>
      <c r="D40" s="367"/>
      <c r="E40" s="370"/>
      <c r="F40" s="417" t="s">
        <v>34</v>
      </c>
      <c r="G40" s="34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318"/>
      <c r="Y40" s="318"/>
      <c r="Z40" s="318"/>
      <c r="AA40" s="318"/>
      <c r="AB40" s="276"/>
      <c r="AC40" s="276"/>
      <c r="AD40" s="276"/>
      <c r="AE40" s="276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303" t="s">
        <v>34</v>
      </c>
      <c r="BB40" s="276"/>
      <c r="BC40" s="276"/>
      <c r="BD40" s="426">
        <v>0</v>
      </c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  <c r="BQ40" s="293"/>
      <c r="BR40" s="293"/>
      <c r="BS40" s="252"/>
    </row>
    <row r="41" spans="1:71" x14ac:dyDescent="0.25">
      <c r="A41" s="347" t="s">
        <v>61</v>
      </c>
      <c r="B41" s="365">
        <v>0</v>
      </c>
      <c r="C41" s="360"/>
      <c r="D41" s="361"/>
      <c r="E41" s="362"/>
      <c r="F41" s="417" t="s">
        <v>34</v>
      </c>
      <c r="G41" s="34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318"/>
      <c r="Y41" s="318"/>
      <c r="Z41" s="318"/>
      <c r="AA41" s="318"/>
      <c r="AB41" s="276"/>
      <c r="AC41" s="276"/>
      <c r="AD41" s="276"/>
      <c r="AE41" s="276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293"/>
      <c r="BA41" s="303" t="s">
        <v>34</v>
      </c>
      <c r="BB41" s="276"/>
      <c r="BC41" s="276"/>
      <c r="BD41" s="426">
        <v>0</v>
      </c>
      <c r="BE41" s="293"/>
      <c r="BF41" s="293"/>
      <c r="BG41" s="293"/>
      <c r="BH41" s="293"/>
      <c r="BI41" s="293"/>
      <c r="BJ41" s="293"/>
      <c r="BK41" s="293"/>
      <c r="BL41" s="293"/>
      <c r="BM41" s="293"/>
      <c r="BN41" s="293"/>
      <c r="BO41" s="293"/>
      <c r="BP41" s="293"/>
      <c r="BQ41" s="293"/>
      <c r="BR41" s="293"/>
      <c r="BS41" s="252"/>
    </row>
    <row r="42" spans="1:71" x14ac:dyDescent="0.25">
      <c r="A42" s="348" t="s">
        <v>62</v>
      </c>
      <c r="B42" s="272"/>
      <c r="C42" s="272"/>
      <c r="D42" s="349"/>
      <c r="E42" s="272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6"/>
      <c r="BD42" s="276"/>
      <c r="BE42" s="276"/>
      <c r="BF42" s="276"/>
      <c r="BG42" s="276"/>
      <c r="BH42" s="276"/>
      <c r="BI42" s="276"/>
      <c r="BJ42" s="276"/>
      <c r="BK42" s="276"/>
      <c r="BL42" s="276"/>
      <c r="BM42" s="276"/>
      <c r="BN42" s="276"/>
      <c r="BO42" s="276"/>
      <c r="BP42" s="276"/>
      <c r="BQ42" s="276"/>
      <c r="BR42" s="276"/>
      <c r="BS42" s="252"/>
    </row>
    <row r="43" spans="1:71" ht="52.5" x14ac:dyDescent="0.25">
      <c r="A43" s="312" t="s">
        <v>63</v>
      </c>
      <c r="B43" s="292" t="s">
        <v>64</v>
      </c>
      <c r="C43" s="292" t="s">
        <v>65</v>
      </c>
      <c r="D43" s="272"/>
      <c r="E43" s="272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318"/>
      <c r="Y43" s="318"/>
      <c r="Z43" s="318"/>
      <c r="AA43" s="318"/>
      <c r="AB43" s="276"/>
      <c r="AC43" s="276"/>
      <c r="AD43" s="276"/>
      <c r="AE43" s="276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  <c r="BA43" s="276"/>
      <c r="BB43" s="276"/>
      <c r="BC43" s="276"/>
      <c r="BD43" s="276"/>
      <c r="BE43" s="293"/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  <c r="BQ43" s="293"/>
      <c r="BR43" s="293"/>
      <c r="BS43" s="252"/>
    </row>
    <row r="44" spans="1:71" ht="15" customHeight="1" x14ac:dyDescent="0.25">
      <c r="A44" s="311" t="s">
        <v>66</v>
      </c>
      <c r="B44" s="376"/>
      <c r="C44" s="376"/>
      <c r="D44" s="272"/>
      <c r="E44" s="272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318"/>
      <c r="Y44" s="318"/>
      <c r="Z44" s="318"/>
      <c r="AA44" s="318"/>
      <c r="AB44" s="276"/>
      <c r="AC44" s="276"/>
      <c r="AD44" s="276"/>
      <c r="AE44" s="276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76"/>
      <c r="BB44" s="276"/>
      <c r="BC44" s="276"/>
      <c r="BD44" s="276"/>
      <c r="BE44" s="293"/>
      <c r="BF44" s="293"/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  <c r="BQ44" s="293"/>
      <c r="BR44" s="293"/>
      <c r="BS44" s="252"/>
    </row>
    <row r="45" spans="1:71" ht="42" x14ac:dyDescent="0.25">
      <c r="A45" s="297" t="s">
        <v>67</v>
      </c>
      <c r="B45" s="374"/>
      <c r="C45" s="374"/>
      <c r="D45" s="272"/>
      <c r="E45" s="272"/>
      <c r="F45" s="278"/>
      <c r="G45" s="278"/>
      <c r="H45" s="278"/>
      <c r="I45" s="278"/>
      <c r="J45" s="278"/>
      <c r="K45" s="278"/>
      <c r="L45" s="278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318"/>
      <c r="Y45" s="318"/>
      <c r="Z45" s="318"/>
      <c r="AA45" s="318"/>
      <c r="AB45" s="276"/>
      <c r="AC45" s="276"/>
      <c r="AD45" s="276"/>
      <c r="AE45" s="276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276"/>
      <c r="BB45" s="276"/>
      <c r="BC45" s="276"/>
      <c r="BD45" s="276"/>
      <c r="BE45" s="318"/>
      <c r="BF45" s="318"/>
      <c r="BG45" s="318"/>
      <c r="BH45" s="318"/>
      <c r="BI45" s="318"/>
      <c r="BJ45" s="318"/>
      <c r="BK45" s="318"/>
      <c r="BL45" s="318"/>
      <c r="BM45" s="318"/>
      <c r="BN45" s="318"/>
      <c r="BO45" s="318"/>
      <c r="BP45" s="318"/>
      <c r="BQ45" s="318"/>
      <c r="BR45" s="318"/>
      <c r="BS45" s="252"/>
    </row>
    <row r="46" spans="1:71" x14ac:dyDescent="0.25">
      <c r="A46" s="427"/>
      <c r="B46" s="427"/>
      <c r="C46" s="427"/>
      <c r="D46" s="427"/>
      <c r="E46" s="427"/>
      <c r="F46" s="288"/>
      <c r="G46" s="288"/>
      <c r="H46" s="288"/>
      <c r="I46" s="288"/>
      <c r="J46" s="288"/>
      <c r="K46" s="288"/>
      <c r="L46" s="288"/>
      <c r="M46" s="427"/>
      <c r="N46" s="427"/>
      <c r="O46" s="427"/>
      <c r="P46" s="427"/>
      <c r="Q46" s="427"/>
      <c r="R46" s="427"/>
      <c r="S46" s="427"/>
      <c r="T46" s="427"/>
      <c r="U46" s="427"/>
      <c r="V46" s="427"/>
      <c r="W46" s="427"/>
      <c r="X46" s="427"/>
      <c r="Y46" s="427"/>
      <c r="Z46" s="427"/>
      <c r="AA46" s="427"/>
      <c r="AB46" s="427"/>
      <c r="AC46" s="427"/>
      <c r="AD46" s="427"/>
      <c r="AE46" s="427"/>
      <c r="AF46" s="427"/>
      <c r="AG46" s="427"/>
      <c r="AH46" s="427"/>
      <c r="AI46" s="427"/>
      <c r="AJ46" s="427"/>
      <c r="AK46" s="427"/>
      <c r="AL46" s="427"/>
      <c r="AM46" s="427"/>
      <c r="AN46" s="427"/>
      <c r="AO46" s="427"/>
      <c r="AP46" s="427"/>
      <c r="AQ46" s="427"/>
      <c r="AR46" s="427"/>
      <c r="AS46" s="427"/>
      <c r="AT46" s="427"/>
      <c r="AU46" s="427"/>
      <c r="AV46" s="427"/>
      <c r="AW46" s="427"/>
      <c r="AX46" s="427"/>
      <c r="AY46" s="427"/>
      <c r="AZ46" s="427"/>
      <c r="BA46" s="427"/>
      <c r="BB46" s="427"/>
      <c r="BC46" s="427"/>
      <c r="BD46" s="427"/>
      <c r="BE46" s="427"/>
      <c r="BF46" s="427"/>
      <c r="BG46" s="427"/>
      <c r="BH46" s="427"/>
      <c r="BI46" s="427"/>
      <c r="BJ46" s="427"/>
      <c r="BK46" s="427"/>
      <c r="BL46" s="427"/>
      <c r="BM46" s="427"/>
      <c r="BN46" s="427"/>
      <c r="BO46" s="427"/>
      <c r="BP46" s="427"/>
      <c r="BQ46" s="427"/>
      <c r="BR46" s="427"/>
      <c r="BS46" s="252"/>
    </row>
    <row r="47" spans="1:71" x14ac:dyDescent="0.25">
      <c r="A47" s="427"/>
      <c r="B47" s="427"/>
      <c r="C47" s="427"/>
      <c r="D47" s="427"/>
      <c r="E47" s="427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270"/>
      <c r="BR47" s="270"/>
      <c r="BS47" s="252"/>
    </row>
    <row r="48" spans="1:71" x14ac:dyDescent="0.25">
      <c r="A48" s="427"/>
      <c r="B48" s="427"/>
      <c r="C48" s="427"/>
      <c r="D48" s="427"/>
      <c r="E48" s="427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270"/>
      <c r="BR48" s="270"/>
      <c r="BS48" s="252"/>
    </row>
    <row r="49" spans="1:71" x14ac:dyDescent="0.25">
      <c r="A49" s="427"/>
      <c r="B49" s="427"/>
      <c r="C49" s="427"/>
      <c r="D49" s="427"/>
      <c r="E49" s="427"/>
      <c r="F49" s="266"/>
      <c r="G49" s="255"/>
      <c r="H49" s="255"/>
      <c r="I49" s="255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67"/>
      <c r="BB49" s="254"/>
      <c r="BC49" s="254"/>
      <c r="BD49" s="268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2"/>
      <c r="BR49" s="252"/>
      <c r="BS49" s="252"/>
    </row>
    <row r="50" spans="1:71" x14ac:dyDescent="0.25">
      <c r="A50" s="427"/>
      <c r="B50" s="427"/>
      <c r="C50" s="427"/>
      <c r="D50" s="427"/>
      <c r="E50" s="427"/>
      <c r="F50" s="266"/>
      <c r="G50" s="255"/>
      <c r="H50" s="255"/>
      <c r="I50" s="255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67"/>
      <c r="BB50" s="254"/>
      <c r="BC50" s="254"/>
      <c r="BD50" s="268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2"/>
      <c r="BR50" s="252"/>
      <c r="BS50" s="252"/>
    </row>
    <row r="51" spans="1:71" x14ac:dyDescent="0.25">
      <c r="A51" s="427"/>
      <c r="B51" s="427"/>
      <c r="C51" s="427"/>
      <c r="D51" s="427"/>
      <c r="E51" s="427"/>
      <c r="F51" s="266"/>
      <c r="G51" s="255"/>
      <c r="H51" s="255"/>
      <c r="I51" s="255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67"/>
      <c r="BB51" s="254"/>
      <c r="BC51" s="254"/>
      <c r="BD51" s="268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2"/>
      <c r="BQ51" s="252"/>
      <c r="BR51" s="252"/>
      <c r="BS51" s="252"/>
    </row>
    <row r="52" spans="1:71" x14ac:dyDescent="0.25">
      <c r="A52" s="427"/>
      <c r="B52" s="427"/>
      <c r="C52" s="427"/>
      <c r="D52" s="427"/>
      <c r="E52" s="427"/>
      <c r="F52" s="266"/>
      <c r="G52" s="255"/>
      <c r="H52" s="255"/>
      <c r="I52" s="255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67"/>
      <c r="BB52" s="254"/>
      <c r="BC52" s="254"/>
      <c r="BD52" s="268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252"/>
      <c r="BS52" s="252"/>
    </row>
    <row r="53" spans="1:71" x14ac:dyDescent="0.25">
      <c r="A53" s="427"/>
      <c r="B53" s="427"/>
      <c r="C53" s="427"/>
      <c r="D53" s="427"/>
      <c r="E53" s="427"/>
      <c r="F53" s="266"/>
      <c r="G53" s="255"/>
      <c r="H53" s="255"/>
      <c r="I53" s="255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67"/>
      <c r="BB53" s="254"/>
      <c r="BC53" s="254"/>
      <c r="BD53" s="268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2"/>
      <c r="BR53" s="252"/>
      <c r="BS53" s="252"/>
    </row>
    <row r="54" spans="1:71" x14ac:dyDescent="0.25">
      <c r="A54" s="256"/>
      <c r="B54" s="265"/>
      <c r="C54" s="261"/>
      <c r="D54" s="261"/>
      <c r="E54" s="261"/>
      <c r="F54" s="266"/>
      <c r="G54" s="255"/>
      <c r="H54" s="255"/>
      <c r="I54" s="255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67"/>
      <c r="BB54" s="254"/>
      <c r="BC54" s="254"/>
      <c r="BD54" s="268"/>
      <c r="BE54" s="252"/>
      <c r="BF54" s="252"/>
      <c r="BG54" s="252"/>
      <c r="BH54" s="252"/>
      <c r="BI54" s="252"/>
      <c r="BJ54" s="252"/>
      <c r="BK54" s="252"/>
      <c r="BL54" s="252"/>
      <c r="BM54" s="252"/>
      <c r="BN54" s="252"/>
      <c r="BO54" s="252"/>
      <c r="BP54" s="252"/>
      <c r="BQ54" s="252"/>
      <c r="BR54" s="252"/>
      <c r="BS54" s="252"/>
    </row>
    <row r="55" spans="1:71" x14ac:dyDescent="0.25">
      <c r="A55" s="257"/>
      <c r="B55" s="264"/>
      <c r="C55" s="262"/>
      <c r="D55" s="262"/>
      <c r="E55" s="262"/>
      <c r="F55" s="266"/>
      <c r="G55" s="255"/>
      <c r="H55" s="255"/>
      <c r="I55" s="255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67"/>
      <c r="BB55" s="254"/>
      <c r="BC55" s="254"/>
      <c r="BD55" s="268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</row>
    <row r="56" spans="1:71" x14ac:dyDescent="0.25">
      <c r="A56" s="260"/>
      <c r="B56" s="263"/>
      <c r="C56" s="263"/>
      <c r="D56" s="263"/>
      <c r="E56" s="263"/>
      <c r="F56" s="266"/>
      <c r="G56" s="255"/>
      <c r="H56" s="255"/>
      <c r="I56" s="255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67"/>
      <c r="BB56" s="254"/>
      <c r="BC56" s="254"/>
      <c r="BD56" s="268"/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2"/>
      <c r="BR56" s="252"/>
      <c r="BS56" s="252"/>
    </row>
    <row r="57" spans="1:71" x14ac:dyDescent="0.25">
      <c r="A57" s="269"/>
      <c r="B57" s="259"/>
      <c r="C57" s="259"/>
      <c r="D57" s="259"/>
      <c r="E57" s="259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2"/>
      <c r="BS57" s="252"/>
    </row>
    <row r="58" spans="1:71" x14ac:dyDescent="0.25">
      <c r="A58" s="258"/>
      <c r="B58" s="259"/>
      <c r="C58" s="259"/>
      <c r="D58" s="259"/>
      <c r="E58" s="259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2"/>
      <c r="BF58" s="252"/>
      <c r="BG58" s="252"/>
      <c r="BH58" s="252"/>
      <c r="BI58" s="252"/>
      <c r="BJ58" s="252"/>
      <c r="BK58" s="252"/>
      <c r="BL58" s="252"/>
      <c r="BM58" s="252"/>
      <c r="BN58" s="252"/>
      <c r="BO58" s="252"/>
      <c r="BP58" s="252"/>
      <c r="BQ58" s="252"/>
      <c r="BR58" s="252"/>
      <c r="BS58" s="252"/>
    </row>
    <row r="59" spans="1:71" x14ac:dyDescent="0.25">
      <c r="A59" s="258"/>
      <c r="B59" s="259"/>
      <c r="C59" s="259"/>
      <c r="D59" s="259"/>
      <c r="E59" s="259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</row>
    <row r="60" spans="1:71" x14ac:dyDescent="0.25">
      <c r="A60" s="258"/>
      <c r="B60" s="259"/>
      <c r="C60" s="259"/>
      <c r="D60" s="259"/>
      <c r="E60" s="259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58"/>
      <c r="AJ60" s="258"/>
      <c r="AK60" s="258"/>
      <c r="AL60" s="258"/>
      <c r="AM60" s="258"/>
      <c r="AN60" s="258"/>
      <c r="AO60" s="258"/>
      <c r="AP60" s="258"/>
      <c r="AQ60" s="258"/>
      <c r="AR60" s="258"/>
      <c r="AS60" s="258"/>
      <c r="AT60" s="258"/>
      <c r="AU60" s="258"/>
      <c r="AV60" s="258"/>
      <c r="AW60" s="258"/>
      <c r="AX60" s="258"/>
      <c r="AY60" s="258"/>
      <c r="AZ60" s="258"/>
      <c r="BA60" s="258"/>
      <c r="BB60" s="258"/>
      <c r="BC60" s="258"/>
      <c r="BD60" s="258"/>
      <c r="BE60" s="252"/>
      <c r="BF60" s="252"/>
      <c r="BG60" s="252"/>
      <c r="BH60" s="252"/>
      <c r="BI60" s="252"/>
      <c r="BJ60" s="252"/>
      <c r="BK60" s="252"/>
      <c r="BL60" s="252"/>
      <c r="BM60" s="252"/>
      <c r="BN60" s="252"/>
      <c r="BO60" s="252"/>
      <c r="BP60" s="252"/>
      <c r="BQ60" s="252"/>
      <c r="BR60" s="252"/>
      <c r="BS60" s="252"/>
    </row>
    <row r="61" spans="1:71" x14ac:dyDescent="0.25">
      <c r="A61" s="258"/>
      <c r="B61" s="259"/>
      <c r="C61" s="259"/>
      <c r="D61" s="259"/>
      <c r="E61" s="259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8"/>
      <c r="AQ61" s="258"/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2"/>
      <c r="BF61" s="252"/>
      <c r="BG61" s="252"/>
      <c r="BH61" s="252"/>
      <c r="BI61" s="252"/>
      <c r="BJ61" s="252"/>
      <c r="BK61" s="252"/>
      <c r="BL61" s="252"/>
      <c r="BM61" s="252"/>
      <c r="BN61" s="252"/>
      <c r="BO61" s="252"/>
      <c r="BP61" s="252"/>
      <c r="BQ61" s="252"/>
      <c r="BR61" s="252"/>
      <c r="BS61" s="252"/>
    </row>
    <row r="62" spans="1:71" x14ac:dyDescent="0.25">
      <c r="A62" s="258"/>
      <c r="B62" s="259"/>
      <c r="C62" s="259"/>
      <c r="D62" s="259"/>
      <c r="E62" s="259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2"/>
      <c r="BF62" s="252"/>
      <c r="BG62" s="252"/>
      <c r="BH62" s="252"/>
      <c r="BI62" s="252"/>
      <c r="BJ62" s="252"/>
      <c r="BK62" s="252"/>
      <c r="BL62" s="252"/>
      <c r="BM62" s="252"/>
      <c r="BN62" s="252"/>
      <c r="BO62" s="252"/>
      <c r="BP62" s="252"/>
      <c r="BQ62" s="252"/>
      <c r="BR62" s="252"/>
      <c r="BS62" s="252"/>
    </row>
    <row r="63" spans="1:71" x14ac:dyDescent="0.25">
      <c r="A63" s="258"/>
      <c r="B63" s="259"/>
      <c r="C63" s="259"/>
      <c r="D63" s="259"/>
      <c r="E63" s="259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  <c r="AN63" s="258"/>
      <c r="AO63" s="258"/>
      <c r="AP63" s="258"/>
      <c r="AQ63" s="258"/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2"/>
      <c r="BR63" s="252"/>
      <c r="BS63" s="252"/>
    </row>
    <row r="64" spans="1:71" x14ac:dyDescent="0.25">
      <c r="A64" s="258"/>
      <c r="B64" s="259"/>
      <c r="C64" s="259"/>
      <c r="D64" s="259"/>
      <c r="E64" s="259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2"/>
      <c r="BF64" s="252"/>
      <c r="BG64" s="252"/>
      <c r="BH64" s="252"/>
      <c r="BI64" s="252"/>
      <c r="BJ64" s="252"/>
      <c r="BK64" s="252"/>
      <c r="BL64" s="252"/>
      <c r="BM64" s="252"/>
      <c r="BN64" s="252"/>
      <c r="BO64" s="252"/>
      <c r="BP64" s="252"/>
      <c r="BQ64" s="252"/>
      <c r="BR64" s="252"/>
      <c r="BS64" s="252"/>
    </row>
    <row r="65" spans="1:71" x14ac:dyDescent="0.25">
      <c r="A65" s="252"/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2"/>
      <c r="BC65" s="252"/>
      <c r="BD65" s="252"/>
      <c r="BE65" s="252"/>
      <c r="BF65" s="252"/>
      <c r="BG65" s="252"/>
      <c r="BH65" s="252"/>
      <c r="BI65" s="252"/>
      <c r="BJ65" s="252"/>
      <c r="BK65" s="252"/>
      <c r="BL65" s="252"/>
      <c r="BM65" s="252"/>
      <c r="BN65" s="252"/>
      <c r="BO65" s="252"/>
      <c r="BP65" s="252"/>
      <c r="BQ65" s="252"/>
      <c r="BR65" s="252"/>
      <c r="BS65" s="252"/>
    </row>
    <row r="66" spans="1:71" x14ac:dyDescent="0.25">
      <c r="A66" s="252"/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2"/>
      <c r="AK66" s="252"/>
      <c r="AL66" s="252"/>
      <c r="AM66" s="252"/>
      <c r="AN66" s="252"/>
      <c r="AO66" s="252"/>
      <c r="AP66" s="252"/>
      <c r="AQ66" s="252"/>
      <c r="AR66" s="252"/>
      <c r="AS66" s="252"/>
      <c r="AT66" s="252"/>
      <c r="AU66" s="252"/>
      <c r="AV66" s="252"/>
      <c r="AW66" s="252"/>
      <c r="AX66" s="252"/>
      <c r="AY66" s="252"/>
      <c r="AZ66" s="252"/>
      <c r="BA66" s="252"/>
      <c r="BB66" s="252"/>
      <c r="BC66" s="252"/>
      <c r="BD66" s="252"/>
      <c r="BE66" s="252"/>
      <c r="BF66" s="252"/>
      <c r="BG66" s="252"/>
      <c r="BH66" s="252"/>
      <c r="BI66" s="252"/>
      <c r="BJ66" s="252"/>
      <c r="BK66" s="252"/>
      <c r="BL66" s="252"/>
      <c r="BM66" s="252"/>
      <c r="BN66" s="252"/>
      <c r="BO66" s="252"/>
      <c r="BP66" s="252"/>
      <c r="BQ66" s="252"/>
      <c r="BR66" s="252"/>
      <c r="BS66" s="252"/>
    </row>
    <row r="67" spans="1:71" x14ac:dyDescent="0.25">
      <c r="A67" s="252"/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  <c r="AM67" s="252"/>
      <c r="AN67" s="252"/>
      <c r="AO67" s="252"/>
      <c r="AP67" s="252"/>
      <c r="AQ67" s="252"/>
      <c r="AR67" s="252"/>
      <c r="AS67" s="252"/>
      <c r="AT67" s="252"/>
      <c r="AU67" s="252"/>
      <c r="AV67" s="252"/>
      <c r="AW67" s="252"/>
      <c r="AX67" s="252"/>
      <c r="AY67" s="252"/>
      <c r="AZ67" s="252"/>
      <c r="BA67" s="252"/>
      <c r="BB67" s="252"/>
      <c r="BC67" s="252"/>
      <c r="BD67" s="252"/>
      <c r="BE67" s="252"/>
      <c r="BF67" s="252"/>
      <c r="BG67" s="252"/>
      <c r="BH67" s="252"/>
      <c r="BI67" s="252"/>
      <c r="BJ67" s="252"/>
      <c r="BK67" s="252"/>
      <c r="BL67" s="252"/>
      <c r="BM67" s="252"/>
      <c r="BN67" s="252"/>
      <c r="BO67" s="252"/>
      <c r="BP67" s="252"/>
      <c r="BQ67" s="252"/>
      <c r="BR67" s="252"/>
      <c r="BS67" s="252"/>
    </row>
    <row r="68" spans="1:71" x14ac:dyDescent="0.25">
      <c r="A68" s="252"/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252"/>
      <c r="BB68" s="252"/>
      <c r="BC68" s="252"/>
      <c r="BD68" s="252"/>
      <c r="BE68" s="252"/>
      <c r="BF68" s="252"/>
      <c r="BG68" s="252"/>
      <c r="BH68" s="252"/>
      <c r="BI68" s="252"/>
      <c r="BJ68" s="252"/>
      <c r="BK68" s="252"/>
      <c r="BL68" s="252"/>
      <c r="BM68" s="252"/>
      <c r="BN68" s="252"/>
      <c r="BO68" s="252"/>
      <c r="BP68" s="252"/>
      <c r="BQ68" s="252"/>
      <c r="BR68" s="252"/>
      <c r="BS68" s="252"/>
    </row>
    <row r="69" spans="1:71" x14ac:dyDescent="0.25">
      <c r="A69" s="252"/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52"/>
      <c r="AK69" s="252"/>
      <c r="AL69" s="252"/>
      <c r="AM69" s="252"/>
      <c r="AN69" s="252"/>
      <c r="AO69" s="252"/>
      <c r="AP69" s="252"/>
      <c r="AQ69" s="252"/>
      <c r="AR69" s="252"/>
      <c r="AS69" s="252"/>
      <c r="AT69" s="252"/>
      <c r="AU69" s="252"/>
      <c r="AV69" s="252"/>
      <c r="AW69" s="252"/>
      <c r="AX69" s="252"/>
      <c r="AY69" s="252"/>
      <c r="AZ69" s="252"/>
      <c r="BA69" s="252"/>
      <c r="BB69" s="252"/>
      <c r="BC69" s="252"/>
      <c r="BD69" s="252"/>
      <c r="BE69" s="252"/>
      <c r="BF69" s="252"/>
      <c r="BG69" s="252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S69" s="252"/>
    </row>
    <row r="70" spans="1:71" x14ac:dyDescent="0.25">
      <c r="A70" s="252"/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252"/>
      <c r="BE70" s="252"/>
      <c r="BF70" s="252"/>
      <c r="BG70" s="252"/>
      <c r="BH70" s="252"/>
      <c r="BI70" s="252"/>
      <c r="BJ70" s="252"/>
      <c r="BK70" s="252"/>
      <c r="BL70" s="252"/>
      <c r="BM70" s="252"/>
      <c r="BN70" s="252"/>
      <c r="BO70" s="252"/>
      <c r="BP70" s="252"/>
      <c r="BQ70" s="252"/>
      <c r="BR70" s="252"/>
      <c r="BS70" s="252"/>
    </row>
    <row r="71" spans="1:71" x14ac:dyDescent="0.25">
      <c r="A71" s="252"/>
      <c r="B71" s="252"/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52"/>
      <c r="AK71" s="252"/>
      <c r="AL71" s="252"/>
      <c r="AM71" s="252"/>
      <c r="AN71" s="252"/>
      <c r="AO71" s="252"/>
      <c r="AP71" s="252"/>
      <c r="AQ71" s="25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  <c r="BI71" s="252"/>
      <c r="BJ71" s="252"/>
      <c r="BK71" s="252"/>
      <c r="BL71" s="252"/>
      <c r="BM71" s="252"/>
      <c r="BN71" s="252"/>
      <c r="BO71" s="252"/>
      <c r="BP71" s="252"/>
      <c r="BQ71" s="252"/>
      <c r="BR71" s="252"/>
      <c r="BS71" s="252"/>
    </row>
    <row r="72" spans="1:71" x14ac:dyDescent="0.25">
      <c r="A72" s="252"/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52"/>
      <c r="AK72" s="252"/>
      <c r="AL72" s="252"/>
      <c r="AM72" s="252"/>
      <c r="AN72" s="252"/>
      <c r="AO72" s="252"/>
      <c r="AP72" s="252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2"/>
      <c r="BF72" s="252"/>
      <c r="BG72" s="252"/>
      <c r="BH72" s="252"/>
      <c r="BI72" s="252"/>
      <c r="BJ72" s="252"/>
      <c r="BK72" s="252"/>
      <c r="BL72" s="252"/>
      <c r="BM72" s="252"/>
      <c r="BN72" s="252"/>
      <c r="BO72" s="252"/>
      <c r="BP72" s="252"/>
      <c r="BQ72" s="252"/>
      <c r="BR72" s="252"/>
      <c r="BS72" s="252"/>
    </row>
    <row r="73" spans="1:71" x14ac:dyDescent="0.25">
      <c r="A73" s="252"/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  <c r="BP73" s="252"/>
      <c r="BQ73" s="252"/>
      <c r="BR73" s="252"/>
      <c r="BS73" s="252"/>
    </row>
    <row r="74" spans="1:71" x14ac:dyDescent="0.25">
      <c r="A74" s="252"/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S74" s="252"/>
      <c r="AT74" s="252"/>
      <c r="AU74" s="252"/>
      <c r="AV74" s="252"/>
      <c r="AW74" s="252"/>
      <c r="AX74" s="252"/>
      <c r="AY74" s="252"/>
      <c r="AZ74" s="252"/>
      <c r="BA74" s="252"/>
      <c r="BB74" s="252"/>
      <c r="BC74" s="252"/>
      <c r="BD74" s="252"/>
      <c r="BE74" s="252"/>
      <c r="BF74" s="252"/>
      <c r="BG74" s="252"/>
      <c r="BH74" s="252"/>
      <c r="BI74" s="252"/>
      <c r="BJ74" s="252"/>
      <c r="BK74" s="252"/>
      <c r="BL74" s="252"/>
      <c r="BM74" s="252"/>
      <c r="BN74" s="252"/>
      <c r="BO74" s="252"/>
      <c r="BP74" s="252"/>
      <c r="BQ74" s="252"/>
      <c r="BR74" s="252"/>
      <c r="BS74" s="252"/>
    </row>
    <row r="75" spans="1:71" x14ac:dyDescent="0.25">
      <c r="A75" s="252"/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  <c r="AT75" s="252"/>
      <c r="AU75" s="252"/>
      <c r="AV75" s="252"/>
      <c r="AW75" s="252"/>
      <c r="AX75" s="252"/>
      <c r="AY75" s="252"/>
      <c r="AZ75" s="252"/>
      <c r="BA75" s="252"/>
      <c r="BB75" s="252"/>
      <c r="BC75" s="252"/>
      <c r="BD75" s="252"/>
      <c r="BE75" s="252"/>
      <c r="BF75" s="252"/>
      <c r="BG75" s="252"/>
      <c r="BH75" s="252"/>
      <c r="BI75" s="252"/>
      <c r="BJ75" s="252"/>
      <c r="BK75" s="252"/>
      <c r="BL75" s="252"/>
      <c r="BM75" s="252"/>
      <c r="BN75" s="252"/>
      <c r="BO75" s="252"/>
      <c r="BP75" s="252"/>
      <c r="BQ75" s="252"/>
      <c r="BR75" s="252"/>
      <c r="BS75" s="252"/>
    </row>
    <row r="76" spans="1:71" x14ac:dyDescent="0.25">
      <c r="A76" s="252"/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  <c r="AM76" s="252"/>
      <c r="AN76" s="252"/>
      <c r="AO76" s="252"/>
      <c r="AP76" s="252"/>
      <c r="AQ76" s="252"/>
      <c r="AR76" s="252"/>
      <c r="AS76" s="252"/>
      <c r="AT76" s="252"/>
      <c r="AU76" s="252"/>
      <c r="AV76" s="252"/>
      <c r="AW76" s="252"/>
      <c r="AX76" s="252"/>
      <c r="AY76" s="252"/>
      <c r="AZ76" s="252"/>
      <c r="BA76" s="252"/>
      <c r="BB76" s="252"/>
      <c r="BC76" s="252"/>
      <c r="BD76" s="252"/>
      <c r="BE76" s="252"/>
      <c r="BF76" s="252"/>
      <c r="BG76" s="252"/>
      <c r="BH76" s="252"/>
      <c r="BI76" s="252"/>
      <c r="BJ76" s="252"/>
      <c r="BK76" s="252"/>
      <c r="BL76" s="252"/>
      <c r="BM76" s="252"/>
      <c r="BN76" s="252"/>
      <c r="BO76" s="252"/>
      <c r="BP76" s="252"/>
      <c r="BQ76" s="252"/>
      <c r="BR76" s="252"/>
      <c r="BS76" s="252"/>
    </row>
    <row r="77" spans="1:71" x14ac:dyDescent="0.25">
      <c r="A77" s="252"/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2"/>
      <c r="BC77" s="252"/>
      <c r="BD77" s="252"/>
      <c r="BE77" s="252"/>
      <c r="BF77" s="252"/>
      <c r="BG77" s="252"/>
      <c r="BH77" s="252"/>
      <c r="BI77" s="252"/>
      <c r="BJ77" s="252"/>
      <c r="BK77" s="252"/>
      <c r="BL77" s="252"/>
      <c r="BM77" s="252"/>
      <c r="BN77" s="252"/>
      <c r="BO77" s="252"/>
      <c r="BP77" s="252"/>
      <c r="BQ77" s="252"/>
      <c r="BR77" s="252"/>
      <c r="BS77" s="252"/>
    </row>
    <row r="78" spans="1:71" x14ac:dyDescent="0.25">
      <c r="A78" s="252"/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  <c r="AX78" s="252"/>
      <c r="AY78" s="252"/>
      <c r="AZ78" s="252"/>
      <c r="BA78" s="252"/>
      <c r="BB78" s="252"/>
      <c r="BC78" s="252"/>
      <c r="BD78" s="252"/>
      <c r="BE78" s="252"/>
      <c r="BF78" s="252"/>
      <c r="BG78" s="252"/>
      <c r="BH78" s="252"/>
      <c r="BI78" s="252"/>
      <c r="BJ78" s="252"/>
      <c r="BK78" s="252"/>
      <c r="BL78" s="252"/>
      <c r="BM78" s="252"/>
      <c r="BN78" s="252"/>
      <c r="BO78" s="252"/>
      <c r="BP78" s="252"/>
      <c r="BQ78" s="252"/>
      <c r="BR78" s="252"/>
      <c r="BS78" s="252"/>
    </row>
    <row r="79" spans="1:71" x14ac:dyDescent="0.25">
      <c r="A79" s="252"/>
      <c r="B79" s="252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252"/>
      <c r="BE79" s="252"/>
      <c r="BF79" s="252"/>
      <c r="BG79" s="252"/>
      <c r="BH79" s="252"/>
      <c r="BI79" s="252"/>
      <c r="BJ79" s="252"/>
      <c r="BK79" s="252"/>
      <c r="BL79" s="252"/>
      <c r="BM79" s="252"/>
      <c r="BN79" s="252"/>
      <c r="BO79" s="252"/>
      <c r="BP79" s="252"/>
      <c r="BQ79" s="252"/>
      <c r="BR79" s="252"/>
      <c r="BS79" s="252"/>
    </row>
    <row r="80" spans="1:71" x14ac:dyDescent="0.25">
      <c r="A80" s="252"/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2"/>
      <c r="AJ80" s="252"/>
      <c r="AK80" s="252"/>
      <c r="AL80" s="252"/>
      <c r="AM80" s="252"/>
      <c r="AN80" s="252"/>
      <c r="AO80" s="252"/>
      <c r="AP80" s="252"/>
      <c r="AQ80" s="252"/>
      <c r="AR80" s="252"/>
      <c r="AS80" s="252"/>
      <c r="AT80" s="252"/>
      <c r="AU80" s="252"/>
      <c r="AV80" s="252"/>
      <c r="AW80" s="252"/>
      <c r="AX80" s="252"/>
      <c r="AY80" s="252"/>
      <c r="AZ80" s="252"/>
      <c r="BA80" s="252"/>
      <c r="BB80" s="252"/>
      <c r="BC80" s="252"/>
      <c r="BD80" s="252"/>
      <c r="BE80" s="252"/>
      <c r="BF80" s="252"/>
      <c r="BG80" s="252"/>
      <c r="BH80" s="252"/>
      <c r="BI80" s="252"/>
      <c r="BJ80" s="252"/>
      <c r="BK80" s="252"/>
      <c r="BL80" s="252"/>
      <c r="BM80" s="252"/>
      <c r="BN80" s="252"/>
      <c r="BO80" s="252"/>
      <c r="BP80" s="252"/>
      <c r="BQ80" s="252"/>
      <c r="BR80" s="252"/>
      <c r="BS80" s="252"/>
    </row>
    <row r="81" spans="1:71" x14ac:dyDescent="0.25">
      <c r="A81" s="252"/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</row>
    <row r="82" spans="1:71" x14ac:dyDescent="0.25">
      <c r="A82" s="252"/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252"/>
      <c r="BE82" s="252"/>
      <c r="BF82" s="252"/>
      <c r="BG82" s="252"/>
      <c r="BH82" s="252"/>
      <c r="BI82" s="252"/>
      <c r="BJ82" s="252"/>
      <c r="BK82" s="252"/>
      <c r="BL82" s="252"/>
      <c r="BM82" s="252"/>
      <c r="BN82" s="252"/>
      <c r="BO82" s="252"/>
      <c r="BP82" s="252"/>
      <c r="BQ82" s="252"/>
      <c r="BR82" s="252"/>
      <c r="BS82" s="252"/>
    </row>
    <row r="83" spans="1:71" x14ac:dyDescent="0.25">
      <c r="A83" s="252"/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252"/>
      <c r="BE83" s="252"/>
      <c r="BF83" s="252"/>
      <c r="BG83" s="252"/>
      <c r="BH83" s="252"/>
      <c r="BI83" s="252"/>
      <c r="BJ83" s="252"/>
      <c r="BK83" s="252"/>
      <c r="BL83" s="252"/>
      <c r="BM83" s="252"/>
      <c r="BN83" s="252"/>
      <c r="BO83" s="252"/>
      <c r="BP83" s="252"/>
      <c r="BQ83" s="252"/>
      <c r="BR83" s="252"/>
      <c r="BS83" s="252"/>
    </row>
    <row r="84" spans="1:71" x14ac:dyDescent="0.25">
      <c r="A84" s="252"/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252"/>
      <c r="BE84" s="252"/>
      <c r="BF84" s="252"/>
      <c r="BG84" s="252"/>
      <c r="BH84" s="252"/>
      <c r="BI84" s="252"/>
      <c r="BJ84" s="252"/>
      <c r="BK84" s="252"/>
      <c r="BL84" s="252"/>
      <c r="BM84" s="252"/>
      <c r="BN84" s="252"/>
      <c r="BO84" s="252"/>
      <c r="BP84" s="252"/>
      <c r="BQ84" s="252"/>
      <c r="BR84" s="252"/>
      <c r="BS84" s="252"/>
    </row>
    <row r="85" spans="1:71" x14ac:dyDescent="0.25">
      <c r="A85" s="252"/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2"/>
      <c r="AK85" s="252"/>
      <c r="AL85" s="252"/>
      <c r="AM85" s="252"/>
      <c r="AN85" s="252"/>
      <c r="AO85" s="252"/>
      <c r="AP85" s="252"/>
      <c r="AQ85" s="252"/>
      <c r="AR85" s="252"/>
      <c r="AS85" s="252"/>
      <c r="AT85" s="252"/>
      <c r="AU85" s="252"/>
      <c r="AV85" s="252"/>
      <c r="AW85" s="252"/>
      <c r="AX85" s="252"/>
      <c r="AY85" s="252"/>
      <c r="AZ85" s="252"/>
      <c r="BA85" s="252"/>
      <c r="BB85" s="252"/>
      <c r="BC85" s="252"/>
      <c r="BD85" s="252"/>
      <c r="BE85" s="252"/>
      <c r="BF85" s="252"/>
      <c r="BG85" s="252"/>
      <c r="BH85" s="252"/>
      <c r="BI85" s="252"/>
      <c r="BJ85" s="252"/>
      <c r="BK85" s="252"/>
      <c r="BL85" s="252"/>
      <c r="BM85" s="252"/>
      <c r="BN85" s="252"/>
      <c r="BO85" s="252"/>
      <c r="BP85" s="252"/>
      <c r="BQ85" s="252"/>
      <c r="BR85" s="252"/>
      <c r="BS85" s="252"/>
    </row>
    <row r="86" spans="1:71" x14ac:dyDescent="0.25">
      <c r="A86" s="252"/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52"/>
      <c r="V86" s="252"/>
      <c r="W86" s="252"/>
      <c r="X86" s="252"/>
      <c r="Y86" s="252"/>
      <c r="Z86" s="252"/>
      <c r="AA86" s="252"/>
      <c r="AB86" s="252"/>
      <c r="AC86" s="252"/>
      <c r="AD86" s="252"/>
      <c r="AE86" s="252"/>
      <c r="AF86" s="252"/>
      <c r="AG86" s="252"/>
      <c r="AH86" s="252"/>
      <c r="AI86" s="252"/>
      <c r="AJ86" s="252"/>
      <c r="AK86" s="252"/>
      <c r="AL86" s="252"/>
      <c r="AM86" s="252"/>
      <c r="AN86" s="252"/>
      <c r="AO86" s="252"/>
      <c r="AP86" s="252"/>
      <c r="AQ86" s="252"/>
      <c r="AR86" s="252"/>
      <c r="AS86" s="252"/>
      <c r="AT86" s="252"/>
      <c r="AU86" s="252"/>
      <c r="AV86" s="252"/>
      <c r="AW86" s="252"/>
      <c r="AX86" s="252"/>
      <c r="AY86" s="252"/>
      <c r="AZ86" s="252"/>
      <c r="BA86" s="252"/>
      <c r="BB86" s="252"/>
      <c r="BC86" s="252"/>
      <c r="BD86" s="252"/>
      <c r="BE86" s="252"/>
      <c r="BF86" s="252"/>
      <c r="BG86" s="252"/>
      <c r="BH86" s="252"/>
      <c r="BI86" s="252"/>
      <c r="BJ86" s="252"/>
      <c r="BK86" s="252"/>
      <c r="BL86" s="252"/>
      <c r="BM86" s="252"/>
      <c r="BN86" s="252"/>
      <c r="BO86" s="252"/>
      <c r="BP86" s="252"/>
      <c r="BQ86" s="252"/>
      <c r="BR86" s="252"/>
      <c r="BS86" s="252"/>
    </row>
    <row r="87" spans="1:71" x14ac:dyDescent="0.25">
      <c r="A87" s="252"/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52"/>
      <c r="AG87" s="252"/>
      <c r="AH87" s="252"/>
      <c r="AI87" s="252"/>
      <c r="AJ87" s="252"/>
      <c r="AK87" s="252"/>
      <c r="AL87" s="252"/>
      <c r="AM87" s="252"/>
      <c r="AN87" s="252"/>
      <c r="AO87" s="252"/>
      <c r="AP87" s="252"/>
      <c r="AQ87" s="252"/>
      <c r="AR87" s="252"/>
      <c r="AS87" s="252"/>
      <c r="AT87" s="252"/>
      <c r="AU87" s="252"/>
      <c r="AV87" s="252"/>
      <c r="AW87" s="252"/>
      <c r="AX87" s="252"/>
      <c r="AY87" s="252"/>
      <c r="AZ87" s="252"/>
      <c r="BA87" s="252"/>
      <c r="BB87" s="252"/>
      <c r="BC87" s="252"/>
      <c r="BD87" s="252"/>
      <c r="BE87" s="252"/>
      <c r="BF87" s="252"/>
      <c r="BG87" s="252"/>
      <c r="BH87" s="252"/>
      <c r="BI87" s="252"/>
      <c r="BJ87" s="252"/>
      <c r="BK87" s="252"/>
      <c r="BL87" s="252"/>
      <c r="BM87" s="252"/>
      <c r="BN87" s="252"/>
      <c r="BO87" s="252"/>
      <c r="BP87" s="252"/>
      <c r="BQ87" s="252"/>
      <c r="BR87" s="252"/>
      <c r="BS87" s="252"/>
    </row>
    <row r="88" spans="1:71" x14ac:dyDescent="0.25">
      <c r="A88" s="252"/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252"/>
      <c r="Y88" s="252"/>
      <c r="Z88" s="252"/>
      <c r="AA88" s="252"/>
      <c r="AB88" s="252"/>
      <c r="AC88" s="252"/>
      <c r="AD88" s="252"/>
      <c r="AE88" s="252"/>
      <c r="AF88" s="252"/>
      <c r="AG88" s="252"/>
      <c r="AH88" s="252"/>
      <c r="AI88" s="252"/>
      <c r="AJ88" s="252"/>
      <c r="AK88" s="252"/>
      <c r="AL88" s="252"/>
      <c r="AM88" s="252"/>
      <c r="AN88" s="252"/>
      <c r="AO88" s="252"/>
      <c r="AP88" s="252"/>
      <c r="AQ88" s="252"/>
      <c r="AR88" s="252"/>
      <c r="AS88" s="252"/>
      <c r="AT88" s="252"/>
      <c r="AU88" s="252"/>
      <c r="AV88" s="252"/>
      <c r="AW88" s="252"/>
      <c r="AX88" s="252"/>
      <c r="AY88" s="252"/>
      <c r="AZ88" s="252"/>
      <c r="BA88" s="252"/>
      <c r="BB88" s="252"/>
      <c r="BC88" s="252"/>
      <c r="BD88" s="252"/>
      <c r="BE88" s="252"/>
      <c r="BF88" s="252"/>
      <c r="BG88" s="252"/>
      <c r="BH88" s="252"/>
      <c r="BI88" s="252"/>
      <c r="BJ88" s="252"/>
      <c r="BK88" s="252"/>
      <c r="BL88" s="252"/>
      <c r="BM88" s="252"/>
      <c r="BN88" s="252"/>
      <c r="BO88" s="252"/>
      <c r="BP88" s="252"/>
      <c r="BQ88" s="252"/>
      <c r="BR88" s="252"/>
      <c r="BS88" s="252"/>
    </row>
    <row r="89" spans="1:71" x14ac:dyDescent="0.25">
      <c r="A89" s="252"/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52"/>
      <c r="AG89" s="252"/>
      <c r="AH89" s="252"/>
      <c r="AI89" s="252"/>
      <c r="AJ89" s="252"/>
      <c r="AK89" s="252"/>
      <c r="AL89" s="252"/>
      <c r="AM89" s="252"/>
      <c r="AN89" s="252"/>
      <c r="AO89" s="252"/>
      <c r="AP89" s="252"/>
      <c r="AQ89" s="252"/>
      <c r="AR89" s="252"/>
      <c r="AS89" s="252"/>
      <c r="AT89" s="252"/>
      <c r="AU89" s="252"/>
      <c r="AV89" s="252"/>
      <c r="AW89" s="252"/>
      <c r="AX89" s="252"/>
      <c r="AY89" s="252"/>
      <c r="AZ89" s="252"/>
      <c r="BA89" s="252"/>
      <c r="BB89" s="252"/>
      <c r="BC89" s="252"/>
      <c r="BD89" s="252"/>
      <c r="BE89" s="252"/>
      <c r="BF89" s="252"/>
      <c r="BG89" s="252"/>
      <c r="BH89" s="252"/>
      <c r="BI89" s="252"/>
      <c r="BJ89" s="252"/>
      <c r="BK89" s="252"/>
      <c r="BL89" s="252"/>
      <c r="BM89" s="252"/>
      <c r="BN89" s="252"/>
      <c r="BO89" s="252"/>
      <c r="BP89" s="252"/>
      <c r="BQ89" s="252"/>
      <c r="BR89" s="252"/>
      <c r="BS89" s="252"/>
    </row>
    <row r="90" spans="1:71" x14ac:dyDescent="0.25">
      <c r="A90" s="252"/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52"/>
      <c r="AH90" s="252"/>
      <c r="AI90" s="252"/>
      <c r="AJ90" s="252"/>
      <c r="AK90" s="252"/>
      <c r="AL90" s="252"/>
      <c r="AM90" s="252"/>
      <c r="AN90" s="252"/>
      <c r="AO90" s="252"/>
      <c r="AP90" s="252"/>
      <c r="AQ90" s="252"/>
      <c r="AR90" s="252"/>
      <c r="AS90" s="252"/>
      <c r="AT90" s="252"/>
      <c r="AU90" s="252"/>
      <c r="AV90" s="252"/>
      <c r="AW90" s="252"/>
      <c r="AX90" s="252"/>
      <c r="AY90" s="252"/>
      <c r="AZ90" s="252"/>
      <c r="BA90" s="252"/>
      <c r="BB90" s="252"/>
      <c r="BC90" s="252"/>
      <c r="BD90" s="252"/>
      <c r="BE90" s="252"/>
      <c r="BF90" s="252"/>
      <c r="BG90" s="252"/>
      <c r="BH90" s="252"/>
      <c r="BI90" s="252"/>
      <c r="BJ90" s="252"/>
      <c r="BK90" s="252"/>
      <c r="BL90" s="252"/>
      <c r="BM90" s="252"/>
      <c r="BN90" s="252"/>
      <c r="BO90" s="252"/>
      <c r="BP90" s="252"/>
      <c r="BQ90" s="252"/>
      <c r="BR90" s="252"/>
      <c r="BS90" s="252"/>
    </row>
    <row r="91" spans="1:71" x14ac:dyDescent="0.25">
      <c r="A91" s="252"/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  <c r="AF91" s="252"/>
      <c r="AG91" s="252"/>
      <c r="AH91" s="252"/>
      <c r="AI91" s="252"/>
      <c r="AJ91" s="252"/>
      <c r="AK91" s="252"/>
      <c r="AL91" s="252"/>
      <c r="AM91" s="252"/>
      <c r="AN91" s="252"/>
      <c r="AO91" s="252"/>
      <c r="AP91" s="252"/>
      <c r="AQ91" s="252"/>
      <c r="AR91" s="252"/>
      <c r="AS91" s="252"/>
      <c r="AT91" s="252"/>
      <c r="AU91" s="252"/>
      <c r="AV91" s="252"/>
      <c r="AW91" s="252"/>
      <c r="AX91" s="252"/>
      <c r="AY91" s="252"/>
      <c r="AZ91" s="252"/>
      <c r="BA91" s="252"/>
      <c r="BB91" s="252"/>
      <c r="BC91" s="252"/>
      <c r="BD91" s="252"/>
      <c r="BE91" s="252"/>
      <c r="BF91" s="252"/>
      <c r="BG91" s="252"/>
      <c r="BH91" s="252"/>
      <c r="BI91" s="252"/>
      <c r="BJ91" s="252"/>
      <c r="BK91" s="252"/>
      <c r="BL91" s="252"/>
      <c r="BM91" s="252"/>
      <c r="BN91" s="252"/>
      <c r="BO91" s="252"/>
      <c r="BP91" s="252"/>
      <c r="BQ91" s="252"/>
      <c r="BR91" s="252"/>
      <c r="BS91" s="252"/>
    </row>
    <row r="92" spans="1:71" x14ac:dyDescent="0.25">
      <c r="A92" s="252"/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2"/>
      <c r="AH92" s="252"/>
      <c r="AI92" s="252"/>
      <c r="AJ92" s="252"/>
      <c r="AK92" s="252"/>
      <c r="AL92" s="252"/>
      <c r="AM92" s="252"/>
      <c r="AN92" s="252"/>
      <c r="AO92" s="252"/>
      <c r="AP92" s="252"/>
      <c r="AQ92" s="252"/>
      <c r="AR92" s="252"/>
      <c r="AS92" s="252"/>
      <c r="AT92" s="252"/>
      <c r="AU92" s="252"/>
      <c r="AV92" s="252"/>
      <c r="AW92" s="252"/>
      <c r="AX92" s="252"/>
      <c r="AY92" s="252"/>
      <c r="AZ92" s="252"/>
      <c r="BA92" s="252"/>
      <c r="BB92" s="252"/>
      <c r="BC92" s="252"/>
      <c r="BD92" s="252"/>
      <c r="BE92" s="252"/>
      <c r="BF92" s="252"/>
      <c r="BG92" s="252"/>
      <c r="BH92" s="252"/>
      <c r="BI92" s="252"/>
      <c r="BJ92" s="252"/>
      <c r="BK92" s="252"/>
      <c r="BL92" s="252"/>
      <c r="BM92" s="252"/>
      <c r="BN92" s="252"/>
      <c r="BO92" s="252"/>
      <c r="BP92" s="252"/>
      <c r="BQ92" s="252"/>
      <c r="BR92" s="252"/>
      <c r="BS92" s="252"/>
    </row>
    <row r="93" spans="1:71" x14ac:dyDescent="0.25">
      <c r="A93" s="252"/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52"/>
      <c r="AG93" s="252"/>
      <c r="AH93" s="252"/>
      <c r="AI93" s="252"/>
      <c r="AJ93" s="252"/>
      <c r="AK93" s="252"/>
      <c r="AL93" s="252"/>
      <c r="AM93" s="252"/>
      <c r="AN93" s="252"/>
      <c r="AO93" s="252"/>
      <c r="AP93" s="252"/>
      <c r="AQ93" s="252"/>
      <c r="AR93" s="252"/>
      <c r="AS93" s="252"/>
      <c r="AT93" s="252"/>
      <c r="AU93" s="252"/>
      <c r="AV93" s="252"/>
      <c r="AW93" s="252"/>
      <c r="AX93" s="252"/>
      <c r="AY93" s="252"/>
      <c r="AZ93" s="252"/>
      <c r="BA93" s="252"/>
      <c r="BB93" s="252"/>
      <c r="BC93" s="252"/>
      <c r="BD93" s="252"/>
      <c r="BE93" s="252"/>
      <c r="BF93" s="252"/>
      <c r="BG93" s="252"/>
      <c r="BH93" s="252"/>
      <c r="BI93" s="252"/>
      <c r="BJ93" s="252"/>
      <c r="BK93" s="252"/>
      <c r="BL93" s="252"/>
      <c r="BM93" s="252"/>
      <c r="BN93" s="252"/>
      <c r="BO93" s="252"/>
      <c r="BP93" s="252"/>
      <c r="BQ93" s="252"/>
      <c r="BR93" s="252"/>
      <c r="BS93" s="252"/>
    </row>
    <row r="94" spans="1:71" x14ac:dyDescent="0.25">
      <c r="A94" s="252"/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  <c r="AF94" s="252"/>
      <c r="AG94" s="252"/>
      <c r="AH94" s="252"/>
      <c r="AI94" s="252"/>
      <c r="AJ94" s="252"/>
      <c r="AK94" s="252"/>
      <c r="AL94" s="252"/>
      <c r="AM94" s="252"/>
      <c r="AN94" s="252"/>
      <c r="AO94" s="252"/>
      <c r="AP94" s="252"/>
      <c r="AQ94" s="252"/>
      <c r="AR94" s="252"/>
      <c r="AS94" s="252"/>
      <c r="AT94" s="252"/>
      <c r="AU94" s="252"/>
      <c r="AV94" s="252"/>
      <c r="AW94" s="252"/>
      <c r="AX94" s="252"/>
      <c r="AY94" s="252"/>
      <c r="AZ94" s="252"/>
      <c r="BA94" s="252"/>
      <c r="BB94" s="252"/>
      <c r="BC94" s="252"/>
      <c r="BD94" s="252"/>
      <c r="BE94" s="252"/>
      <c r="BF94" s="252"/>
      <c r="BG94" s="252"/>
      <c r="BH94" s="252"/>
      <c r="BI94" s="252"/>
      <c r="BJ94" s="252"/>
      <c r="BK94" s="252"/>
      <c r="BL94" s="252"/>
      <c r="BM94" s="252"/>
      <c r="BN94" s="252"/>
      <c r="BO94" s="252"/>
      <c r="BP94" s="252"/>
      <c r="BQ94" s="252"/>
      <c r="BR94" s="252"/>
      <c r="BS94" s="252"/>
    </row>
    <row r="95" spans="1:71" x14ac:dyDescent="0.25">
      <c r="A95" s="252"/>
      <c r="B95" s="252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2"/>
      <c r="Z95" s="252"/>
      <c r="AA95" s="252"/>
      <c r="AB95" s="252"/>
      <c r="AC95" s="252"/>
      <c r="AD95" s="252"/>
      <c r="AE95" s="252"/>
      <c r="AF95" s="252"/>
      <c r="AG95" s="252"/>
      <c r="AH95" s="252"/>
      <c r="AI95" s="252"/>
      <c r="AJ95" s="252"/>
      <c r="AK95" s="252"/>
      <c r="AL95" s="252"/>
      <c r="AM95" s="252"/>
      <c r="AN95" s="252"/>
      <c r="AO95" s="252"/>
      <c r="AP95" s="252"/>
      <c r="AQ95" s="252"/>
      <c r="AR95" s="252"/>
      <c r="AS95" s="252"/>
      <c r="AT95" s="252"/>
      <c r="AU95" s="252"/>
      <c r="AV95" s="252"/>
      <c r="AW95" s="252"/>
      <c r="AX95" s="252"/>
      <c r="AY95" s="252"/>
      <c r="AZ95" s="252"/>
      <c r="BA95" s="252"/>
      <c r="BB95" s="252"/>
      <c r="BC95" s="252"/>
      <c r="BD95" s="252"/>
      <c r="BE95" s="252"/>
      <c r="BF95" s="252"/>
      <c r="BG95" s="252"/>
      <c r="BH95" s="252"/>
      <c r="BI95" s="252"/>
      <c r="BJ95" s="252"/>
      <c r="BK95" s="252"/>
      <c r="BL95" s="252"/>
      <c r="BM95" s="252"/>
      <c r="BN95" s="252"/>
      <c r="BO95" s="252"/>
      <c r="BP95" s="252"/>
      <c r="BQ95" s="252"/>
      <c r="BR95" s="252"/>
      <c r="BS95" s="252"/>
    </row>
    <row r="96" spans="1:71" x14ac:dyDescent="0.25">
      <c r="A96" s="252"/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  <c r="AF96" s="252"/>
      <c r="AG96" s="252"/>
      <c r="AH96" s="252"/>
      <c r="AI96" s="252"/>
      <c r="AJ96" s="252"/>
      <c r="AK96" s="252"/>
      <c r="AL96" s="252"/>
      <c r="AM96" s="252"/>
      <c r="AN96" s="252"/>
      <c r="AO96" s="252"/>
      <c r="AP96" s="252"/>
      <c r="AQ96" s="252"/>
      <c r="AR96" s="252"/>
      <c r="AS96" s="252"/>
      <c r="AT96" s="252"/>
      <c r="AU96" s="252"/>
      <c r="AV96" s="252"/>
      <c r="AW96" s="252"/>
      <c r="AX96" s="252"/>
      <c r="AY96" s="252"/>
      <c r="AZ96" s="252"/>
      <c r="BA96" s="252"/>
      <c r="BB96" s="252"/>
      <c r="BC96" s="252"/>
      <c r="BD96" s="252"/>
      <c r="BE96" s="252"/>
      <c r="BF96" s="252"/>
      <c r="BG96" s="252"/>
      <c r="BH96" s="252"/>
      <c r="BI96" s="252"/>
      <c r="BJ96" s="252"/>
      <c r="BK96" s="252"/>
      <c r="BL96" s="252"/>
      <c r="BM96" s="252"/>
      <c r="BN96" s="252"/>
      <c r="BO96" s="252"/>
      <c r="BP96" s="252"/>
      <c r="BQ96" s="252"/>
      <c r="BR96" s="252"/>
      <c r="BS96" s="252"/>
    </row>
    <row r="97" spans="1:71" x14ac:dyDescent="0.25">
      <c r="A97" s="252"/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52"/>
      <c r="AG97" s="252"/>
      <c r="AH97" s="252"/>
      <c r="AI97" s="252"/>
      <c r="AJ97" s="252"/>
      <c r="AK97" s="252"/>
      <c r="AL97" s="252"/>
      <c r="AM97" s="252"/>
      <c r="AN97" s="252"/>
      <c r="AO97" s="252"/>
      <c r="AP97" s="252"/>
      <c r="AQ97" s="252"/>
      <c r="AR97" s="252"/>
      <c r="AS97" s="252"/>
      <c r="AT97" s="252"/>
      <c r="AU97" s="252"/>
      <c r="AV97" s="252"/>
      <c r="AW97" s="252"/>
      <c r="AX97" s="252"/>
      <c r="AY97" s="252"/>
      <c r="AZ97" s="252"/>
      <c r="BA97" s="252"/>
      <c r="BB97" s="252"/>
      <c r="BC97" s="252"/>
      <c r="BD97" s="252"/>
      <c r="BE97" s="252"/>
      <c r="BF97" s="252"/>
      <c r="BG97" s="252"/>
      <c r="BH97" s="252"/>
      <c r="BI97" s="252"/>
      <c r="BJ97" s="252"/>
      <c r="BK97" s="252"/>
      <c r="BL97" s="252"/>
      <c r="BM97" s="252"/>
      <c r="BN97" s="252"/>
      <c r="BO97" s="252"/>
      <c r="BP97" s="252"/>
      <c r="BQ97" s="252"/>
      <c r="BR97" s="252"/>
      <c r="BS97" s="252"/>
    </row>
    <row r="98" spans="1:71" x14ac:dyDescent="0.25">
      <c r="A98" s="252"/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52"/>
      <c r="AI98" s="252"/>
      <c r="AJ98" s="252"/>
      <c r="AK98" s="252"/>
      <c r="AL98" s="252"/>
      <c r="AM98" s="252"/>
      <c r="AN98" s="252"/>
      <c r="AO98" s="252"/>
      <c r="AP98" s="252"/>
      <c r="AQ98" s="252"/>
      <c r="AR98" s="252"/>
      <c r="AS98" s="252"/>
      <c r="AT98" s="252"/>
      <c r="AU98" s="252"/>
      <c r="AV98" s="252"/>
      <c r="AW98" s="252"/>
      <c r="AX98" s="252"/>
      <c r="AY98" s="252"/>
      <c r="AZ98" s="252"/>
      <c r="BA98" s="252"/>
      <c r="BB98" s="252"/>
      <c r="BC98" s="252"/>
      <c r="BD98" s="252"/>
      <c r="BE98" s="252"/>
      <c r="BF98" s="252"/>
      <c r="BG98" s="252"/>
      <c r="BH98" s="252"/>
      <c r="BI98" s="252"/>
      <c r="BJ98" s="252"/>
      <c r="BK98" s="252"/>
      <c r="BL98" s="252"/>
      <c r="BM98" s="252"/>
      <c r="BN98" s="252"/>
      <c r="BO98" s="252"/>
      <c r="BP98" s="252"/>
      <c r="BQ98" s="252"/>
      <c r="BR98" s="252"/>
      <c r="BS98" s="252"/>
    </row>
    <row r="99" spans="1:71" x14ac:dyDescent="0.25">
      <c r="A99" s="252"/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52"/>
      <c r="AG99" s="252"/>
      <c r="AH99" s="252"/>
      <c r="AI99" s="252"/>
      <c r="AJ99" s="252"/>
      <c r="AK99" s="252"/>
      <c r="AL99" s="252"/>
      <c r="AM99" s="252"/>
      <c r="AN99" s="252"/>
      <c r="AO99" s="252"/>
      <c r="AP99" s="252"/>
      <c r="AQ99" s="252"/>
      <c r="AR99" s="252"/>
      <c r="AS99" s="252"/>
      <c r="AT99" s="252"/>
      <c r="AU99" s="252"/>
      <c r="AV99" s="252"/>
      <c r="AW99" s="252"/>
      <c r="AX99" s="252"/>
      <c r="AY99" s="252"/>
      <c r="AZ99" s="252"/>
      <c r="BA99" s="252"/>
      <c r="BB99" s="252"/>
      <c r="BC99" s="252"/>
      <c r="BD99" s="252"/>
      <c r="BE99" s="252"/>
      <c r="BF99" s="252"/>
      <c r="BG99" s="252"/>
      <c r="BH99" s="252"/>
      <c r="BI99" s="252"/>
      <c r="BJ99" s="252"/>
      <c r="BK99" s="252"/>
      <c r="BL99" s="252"/>
      <c r="BM99" s="252"/>
      <c r="BN99" s="252"/>
      <c r="BO99" s="252"/>
      <c r="BP99" s="252"/>
      <c r="BQ99" s="252"/>
      <c r="BR99" s="252"/>
      <c r="BS99" s="252"/>
    </row>
    <row r="100" spans="1:71" x14ac:dyDescent="0.25">
      <c r="A100" s="252"/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  <c r="AH100" s="252"/>
      <c r="AI100" s="252"/>
      <c r="AJ100" s="252"/>
      <c r="AK100" s="252"/>
      <c r="AL100" s="252"/>
      <c r="AM100" s="252"/>
      <c r="AN100" s="252"/>
      <c r="AO100" s="252"/>
      <c r="AP100" s="252"/>
      <c r="AQ100" s="252"/>
      <c r="AR100" s="252"/>
      <c r="AS100" s="252"/>
      <c r="AT100" s="252"/>
      <c r="AU100" s="252"/>
      <c r="AV100" s="252"/>
      <c r="AW100" s="252"/>
      <c r="AX100" s="252"/>
      <c r="AY100" s="252"/>
      <c r="AZ100" s="252"/>
      <c r="BA100" s="252"/>
      <c r="BB100" s="252"/>
      <c r="BC100" s="252"/>
      <c r="BD100" s="252"/>
      <c r="BE100" s="252"/>
      <c r="BF100" s="252"/>
      <c r="BG100" s="252"/>
      <c r="BH100" s="252"/>
      <c r="BI100" s="252"/>
      <c r="BJ100" s="252"/>
      <c r="BK100" s="252"/>
      <c r="BL100" s="252"/>
      <c r="BM100" s="252"/>
      <c r="BN100" s="252"/>
      <c r="BO100" s="252"/>
      <c r="BP100" s="252"/>
      <c r="BQ100" s="252"/>
      <c r="BR100" s="252"/>
      <c r="BS100" s="252"/>
    </row>
    <row r="101" spans="1:71" x14ac:dyDescent="0.25">
      <c r="A101" s="252"/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52"/>
      <c r="AG101" s="252"/>
      <c r="AH101" s="252"/>
      <c r="AI101" s="252"/>
      <c r="AJ101" s="252"/>
      <c r="AK101" s="252"/>
      <c r="AL101" s="252"/>
      <c r="AM101" s="252"/>
      <c r="AN101" s="252"/>
      <c r="AO101" s="252"/>
      <c r="AP101" s="252"/>
      <c r="AQ101" s="252"/>
      <c r="AR101" s="252"/>
      <c r="AS101" s="252"/>
      <c r="AT101" s="252"/>
      <c r="AU101" s="252"/>
      <c r="AV101" s="252"/>
      <c r="AW101" s="252"/>
      <c r="AX101" s="252"/>
      <c r="AY101" s="252"/>
      <c r="AZ101" s="252"/>
      <c r="BA101" s="252"/>
      <c r="BB101" s="252"/>
      <c r="BC101" s="252"/>
      <c r="BD101" s="252"/>
      <c r="BE101" s="252"/>
      <c r="BF101" s="252"/>
      <c r="BG101" s="252"/>
      <c r="BH101" s="252"/>
      <c r="BI101" s="252"/>
      <c r="BJ101" s="252"/>
      <c r="BK101" s="252"/>
      <c r="BL101" s="252"/>
      <c r="BM101" s="252"/>
      <c r="BN101" s="252"/>
      <c r="BO101" s="252"/>
      <c r="BP101" s="252"/>
      <c r="BQ101" s="252"/>
      <c r="BR101" s="252"/>
      <c r="BS101" s="252"/>
    </row>
    <row r="102" spans="1:71" x14ac:dyDescent="0.25">
      <c r="A102" s="252"/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52"/>
      <c r="AG102" s="252"/>
      <c r="AH102" s="252"/>
      <c r="AI102" s="252"/>
      <c r="AJ102" s="252"/>
      <c r="AK102" s="252"/>
      <c r="AL102" s="252"/>
      <c r="AM102" s="252"/>
      <c r="AN102" s="252"/>
      <c r="AO102" s="252"/>
      <c r="AP102" s="252"/>
      <c r="AQ102" s="252"/>
      <c r="AR102" s="252"/>
      <c r="AS102" s="252"/>
      <c r="AT102" s="252"/>
      <c r="AU102" s="252"/>
      <c r="AV102" s="252"/>
      <c r="AW102" s="252"/>
      <c r="AX102" s="252"/>
      <c r="AY102" s="252"/>
      <c r="AZ102" s="252"/>
      <c r="BA102" s="252"/>
      <c r="BB102" s="252"/>
      <c r="BC102" s="252"/>
      <c r="BD102" s="252"/>
      <c r="BE102" s="252"/>
      <c r="BF102" s="252"/>
      <c r="BG102" s="252"/>
      <c r="BH102" s="252"/>
      <c r="BI102" s="252"/>
      <c r="BJ102" s="252"/>
      <c r="BK102" s="252"/>
      <c r="BL102" s="252"/>
      <c r="BM102" s="252"/>
      <c r="BN102" s="252"/>
      <c r="BO102" s="252"/>
      <c r="BP102" s="252"/>
      <c r="BQ102" s="252"/>
      <c r="BR102" s="252"/>
      <c r="BS102" s="252"/>
    </row>
    <row r="103" spans="1:71" x14ac:dyDescent="0.25">
      <c r="A103" s="252"/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/>
      <c r="AH103" s="252"/>
      <c r="AI103" s="252"/>
      <c r="AJ103" s="252"/>
      <c r="AK103" s="252"/>
      <c r="AL103" s="252"/>
      <c r="AM103" s="252"/>
      <c r="AN103" s="252"/>
      <c r="AO103" s="252"/>
      <c r="AP103" s="252"/>
      <c r="AQ103" s="252"/>
      <c r="AR103" s="252"/>
      <c r="AS103" s="252"/>
      <c r="AT103" s="252"/>
      <c r="AU103" s="252"/>
      <c r="AV103" s="252"/>
      <c r="AW103" s="252"/>
      <c r="AX103" s="252"/>
      <c r="AY103" s="252"/>
      <c r="AZ103" s="252"/>
      <c r="BA103" s="252"/>
      <c r="BB103" s="252"/>
      <c r="BC103" s="252"/>
      <c r="BD103" s="252"/>
      <c r="BE103" s="252"/>
      <c r="BF103" s="252"/>
      <c r="BG103" s="252"/>
      <c r="BH103" s="252"/>
      <c r="BI103" s="252"/>
      <c r="BJ103" s="252"/>
      <c r="BK103" s="252"/>
      <c r="BL103" s="252"/>
      <c r="BM103" s="252"/>
      <c r="BN103" s="252"/>
      <c r="BO103" s="252"/>
      <c r="BP103" s="252"/>
      <c r="BQ103" s="252"/>
      <c r="BR103" s="252"/>
      <c r="BS103" s="252"/>
    </row>
    <row r="104" spans="1:71" x14ac:dyDescent="0.25">
      <c r="A104" s="252"/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  <c r="AF104" s="252"/>
      <c r="AG104" s="252"/>
      <c r="AH104" s="252"/>
      <c r="AI104" s="252"/>
      <c r="AJ104" s="252"/>
      <c r="AK104" s="252"/>
      <c r="AL104" s="252"/>
      <c r="AM104" s="252"/>
      <c r="AN104" s="252"/>
      <c r="AO104" s="252"/>
      <c r="AP104" s="252"/>
      <c r="AQ104" s="252"/>
      <c r="AR104" s="252"/>
      <c r="AS104" s="252"/>
      <c r="AT104" s="252"/>
      <c r="AU104" s="252"/>
      <c r="AV104" s="252"/>
      <c r="AW104" s="252"/>
      <c r="AX104" s="252"/>
      <c r="AY104" s="252"/>
      <c r="AZ104" s="252"/>
      <c r="BA104" s="252"/>
      <c r="BB104" s="252"/>
      <c r="BC104" s="252"/>
      <c r="BD104" s="252"/>
      <c r="BE104" s="252"/>
      <c r="BF104" s="252"/>
      <c r="BG104" s="252"/>
      <c r="BH104" s="252"/>
      <c r="BI104" s="252"/>
      <c r="BJ104" s="252"/>
      <c r="BK104" s="252"/>
      <c r="BL104" s="252"/>
      <c r="BM104" s="252"/>
      <c r="BN104" s="252"/>
      <c r="BO104" s="252"/>
      <c r="BP104" s="252"/>
      <c r="BQ104" s="252"/>
      <c r="BR104" s="252"/>
      <c r="BS104" s="252"/>
    </row>
    <row r="105" spans="1:71" x14ac:dyDescent="0.25">
      <c r="A105" s="252"/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2"/>
      <c r="X105" s="252"/>
      <c r="Y105" s="252"/>
      <c r="Z105" s="252"/>
      <c r="AA105" s="252"/>
      <c r="AB105" s="252"/>
      <c r="AC105" s="252"/>
      <c r="AD105" s="252"/>
      <c r="AE105" s="252"/>
      <c r="AF105" s="252"/>
      <c r="AG105" s="252"/>
      <c r="AH105" s="252"/>
      <c r="AI105" s="252"/>
      <c r="AJ105" s="252"/>
      <c r="AK105" s="252"/>
      <c r="AL105" s="252"/>
      <c r="AM105" s="252"/>
      <c r="AN105" s="252"/>
      <c r="AO105" s="252"/>
      <c r="AP105" s="252"/>
      <c r="AQ105" s="252"/>
      <c r="AR105" s="252"/>
      <c r="AS105" s="252"/>
      <c r="AT105" s="252"/>
      <c r="AU105" s="252"/>
      <c r="AV105" s="252"/>
      <c r="AW105" s="252"/>
      <c r="AX105" s="252"/>
      <c r="AY105" s="252"/>
      <c r="AZ105" s="252"/>
      <c r="BA105" s="252"/>
      <c r="BB105" s="252"/>
      <c r="BC105" s="252"/>
      <c r="BD105" s="252"/>
      <c r="BE105" s="252"/>
      <c r="BF105" s="252"/>
      <c r="BG105" s="252"/>
      <c r="BH105" s="252"/>
      <c r="BI105" s="252"/>
      <c r="BJ105" s="252"/>
      <c r="BK105" s="252"/>
      <c r="BL105" s="252"/>
      <c r="BM105" s="252"/>
      <c r="BN105" s="252"/>
      <c r="BO105" s="252"/>
      <c r="BP105" s="252"/>
      <c r="BQ105" s="252"/>
      <c r="BR105" s="252"/>
      <c r="BS105" s="252"/>
    </row>
    <row r="106" spans="1:71" x14ac:dyDescent="0.25">
      <c r="A106" s="252"/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52"/>
      <c r="AG106" s="252"/>
      <c r="AH106" s="252"/>
      <c r="AI106" s="252"/>
      <c r="AJ106" s="252"/>
      <c r="AK106" s="252"/>
      <c r="AL106" s="252"/>
      <c r="AM106" s="252"/>
      <c r="AN106" s="252"/>
      <c r="AO106" s="252"/>
      <c r="AP106" s="252"/>
      <c r="AQ106" s="252"/>
      <c r="AR106" s="252"/>
      <c r="AS106" s="252"/>
      <c r="AT106" s="252"/>
      <c r="AU106" s="252"/>
      <c r="AV106" s="252"/>
      <c r="AW106" s="252"/>
      <c r="AX106" s="252"/>
      <c r="AY106" s="252"/>
      <c r="AZ106" s="252"/>
      <c r="BA106" s="252"/>
      <c r="BB106" s="252"/>
      <c r="BC106" s="252"/>
      <c r="BD106" s="252"/>
      <c r="BE106" s="252"/>
      <c r="BF106" s="252"/>
      <c r="BG106" s="252"/>
      <c r="BH106" s="252"/>
      <c r="BI106" s="252"/>
      <c r="BJ106" s="252"/>
      <c r="BK106" s="252"/>
      <c r="BL106" s="252"/>
      <c r="BM106" s="252"/>
      <c r="BN106" s="252"/>
      <c r="BO106" s="252"/>
      <c r="BP106" s="252"/>
      <c r="BQ106" s="252"/>
      <c r="BR106" s="252"/>
      <c r="BS106" s="252"/>
    </row>
    <row r="107" spans="1:71" x14ac:dyDescent="0.25">
      <c r="A107" s="252"/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  <c r="AF107" s="252"/>
      <c r="AG107" s="252"/>
      <c r="AH107" s="252"/>
      <c r="AI107" s="252"/>
      <c r="AJ107" s="252"/>
      <c r="AK107" s="252"/>
      <c r="AL107" s="252"/>
      <c r="AM107" s="252"/>
      <c r="AN107" s="252"/>
      <c r="AO107" s="252"/>
      <c r="AP107" s="252"/>
      <c r="AQ107" s="252"/>
      <c r="AR107" s="252"/>
      <c r="AS107" s="252"/>
      <c r="AT107" s="252"/>
      <c r="AU107" s="252"/>
      <c r="AV107" s="252"/>
      <c r="AW107" s="252"/>
      <c r="AX107" s="252"/>
      <c r="AY107" s="252"/>
      <c r="AZ107" s="252"/>
      <c r="BA107" s="252"/>
      <c r="BB107" s="252"/>
      <c r="BC107" s="252"/>
      <c r="BD107" s="252"/>
      <c r="BE107" s="252"/>
      <c r="BF107" s="252"/>
      <c r="BG107" s="252"/>
      <c r="BH107" s="252"/>
      <c r="BI107" s="252"/>
      <c r="BJ107" s="252"/>
      <c r="BK107" s="252"/>
      <c r="BL107" s="252"/>
      <c r="BM107" s="252"/>
      <c r="BN107" s="252"/>
      <c r="BO107" s="252"/>
      <c r="BP107" s="252"/>
      <c r="BQ107" s="252"/>
      <c r="BR107" s="252"/>
      <c r="BS107" s="252"/>
    </row>
    <row r="108" spans="1:71" x14ac:dyDescent="0.25">
      <c r="A108" s="252"/>
      <c r="B108" s="252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  <c r="Z108" s="252"/>
      <c r="AA108" s="252"/>
      <c r="AB108" s="252"/>
      <c r="AC108" s="252"/>
      <c r="AD108" s="252"/>
      <c r="AE108" s="252"/>
      <c r="AF108" s="252"/>
      <c r="AG108" s="252"/>
      <c r="AH108" s="252"/>
      <c r="AI108" s="252"/>
      <c r="AJ108" s="252"/>
      <c r="AK108" s="252"/>
      <c r="AL108" s="252"/>
      <c r="AM108" s="252"/>
      <c r="AN108" s="252"/>
      <c r="AO108" s="252"/>
      <c r="AP108" s="252"/>
      <c r="AQ108" s="252"/>
      <c r="AR108" s="252"/>
      <c r="AS108" s="252"/>
      <c r="AT108" s="252"/>
      <c r="AU108" s="252"/>
      <c r="AV108" s="252"/>
      <c r="AW108" s="252"/>
      <c r="AX108" s="252"/>
      <c r="AY108" s="252"/>
      <c r="AZ108" s="252"/>
      <c r="BA108" s="252"/>
      <c r="BB108" s="252"/>
      <c r="BC108" s="252"/>
      <c r="BD108" s="252"/>
      <c r="BE108" s="252"/>
      <c r="BF108" s="252"/>
      <c r="BG108" s="252"/>
      <c r="BH108" s="252"/>
      <c r="BI108" s="252"/>
      <c r="BJ108" s="252"/>
      <c r="BK108" s="252"/>
      <c r="BL108" s="252"/>
      <c r="BM108" s="252"/>
      <c r="BN108" s="252"/>
      <c r="BO108" s="252"/>
      <c r="BP108" s="252"/>
      <c r="BQ108" s="252"/>
      <c r="BR108" s="252"/>
      <c r="BS108" s="252"/>
    </row>
    <row r="109" spans="1:71" x14ac:dyDescent="0.25">
      <c r="A109" s="252"/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2"/>
      <c r="AF109" s="252"/>
      <c r="AG109" s="252"/>
      <c r="AH109" s="252"/>
      <c r="AI109" s="252"/>
      <c r="AJ109" s="252"/>
      <c r="AK109" s="252"/>
      <c r="AL109" s="252"/>
      <c r="AM109" s="252"/>
      <c r="AN109" s="252"/>
      <c r="AO109" s="252"/>
      <c r="AP109" s="252"/>
      <c r="AQ109" s="252"/>
      <c r="AR109" s="252"/>
      <c r="AS109" s="252"/>
      <c r="AT109" s="252"/>
      <c r="AU109" s="252"/>
      <c r="AV109" s="252"/>
      <c r="AW109" s="252"/>
      <c r="AX109" s="252"/>
      <c r="AY109" s="252"/>
      <c r="AZ109" s="252"/>
      <c r="BA109" s="252"/>
      <c r="BB109" s="252"/>
      <c r="BC109" s="252"/>
      <c r="BD109" s="252"/>
      <c r="BE109" s="252"/>
      <c r="BF109" s="252"/>
      <c r="BG109" s="252"/>
      <c r="BH109" s="252"/>
      <c r="BI109" s="252"/>
      <c r="BJ109" s="252"/>
      <c r="BK109" s="252"/>
      <c r="BL109" s="252"/>
      <c r="BM109" s="252"/>
      <c r="BN109" s="252"/>
      <c r="BO109" s="252"/>
      <c r="BP109" s="252"/>
      <c r="BQ109" s="252"/>
      <c r="BR109" s="252"/>
      <c r="BS109" s="252"/>
    </row>
    <row r="110" spans="1:71" x14ac:dyDescent="0.25">
      <c r="A110" s="252"/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2"/>
      <c r="Z110" s="252"/>
      <c r="AA110" s="252"/>
      <c r="AB110" s="252"/>
      <c r="AC110" s="252"/>
      <c r="AD110" s="252"/>
      <c r="AE110" s="252"/>
      <c r="AF110" s="252"/>
      <c r="AG110" s="252"/>
      <c r="AH110" s="252"/>
      <c r="AI110" s="252"/>
      <c r="AJ110" s="252"/>
      <c r="AK110" s="252"/>
      <c r="AL110" s="252"/>
      <c r="AM110" s="252"/>
      <c r="AN110" s="252"/>
      <c r="AO110" s="252"/>
      <c r="AP110" s="252"/>
      <c r="AQ110" s="252"/>
      <c r="AR110" s="252"/>
      <c r="AS110" s="252"/>
      <c r="AT110" s="252"/>
      <c r="AU110" s="252"/>
      <c r="AV110" s="252"/>
      <c r="AW110" s="252"/>
      <c r="AX110" s="252"/>
      <c r="AY110" s="252"/>
      <c r="AZ110" s="252"/>
      <c r="BA110" s="252"/>
      <c r="BB110" s="252"/>
      <c r="BC110" s="252"/>
      <c r="BD110" s="252"/>
      <c r="BE110" s="252"/>
      <c r="BF110" s="252"/>
      <c r="BG110" s="252"/>
      <c r="BH110" s="252"/>
      <c r="BI110" s="252"/>
      <c r="BJ110" s="252"/>
      <c r="BK110" s="252"/>
      <c r="BL110" s="252"/>
      <c r="BM110" s="252"/>
      <c r="BN110" s="252"/>
      <c r="BO110" s="252"/>
      <c r="BP110" s="252"/>
      <c r="BQ110" s="252"/>
      <c r="BR110" s="252"/>
      <c r="BS110" s="252"/>
    </row>
    <row r="111" spans="1:71" x14ac:dyDescent="0.25">
      <c r="A111" s="252"/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  <c r="R111" s="252"/>
      <c r="S111" s="252"/>
      <c r="T111" s="252"/>
      <c r="U111" s="252"/>
      <c r="V111" s="252"/>
      <c r="W111" s="252"/>
      <c r="X111" s="252"/>
      <c r="Y111" s="252"/>
      <c r="Z111" s="252"/>
      <c r="AA111" s="252"/>
      <c r="AB111" s="252"/>
      <c r="AC111" s="252"/>
      <c r="AD111" s="252"/>
      <c r="AE111" s="252"/>
      <c r="AF111" s="252"/>
      <c r="AG111" s="252"/>
      <c r="AH111" s="252"/>
      <c r="AI111" s="252"/>
      <c r="AJ111" s="252"/>
      <c r="AK111" s="252"/>
      <c r="AL111" s="252"/>
      <c r="AM111" s="252"/>
      <c r="AN111" s="252"/>
      <c r="AO111" s="252"/>
      <c r="AP111" s="252"/>
      <c r="AQ111" s="252"/>
      <c r="AR111" s="252"/>
      <c r="AS111" s="252"/>
      <c r="AT111" s="252"/>
      <c r="AU111" s="252"/>
      <c r="AV111" s="252"/>
      <c r="AW111" s="252"/>
      <c r="AX111" s="252"/>
      <c r="AY111" s="252"/>
      <c r="AZ111" s="252"/>
      <c r="BA111" s="252"/>
      <c r="BB111" s="252"/>
      <c r="BC111" s="252"/>
      <c r="BD111" s="252"/>
      <c r="BE111" s="252"/>
      <c r="BF111" s="252"/>
      <c r="BG111" s="252"/>
      <c r="BH111" s="252"/>
      <c r="BI111" s="252"/>
      <c r="BJ111" s="252"/>
      <c r="BK111" s="252"/>
      <c r="BL111" s="252"/>
      <c r="BM111" s="252"/>
      <c r="BN111" s="252"/>
      <c r="BO111" s="252"/>
      <c r="BP111" s="252"/>
      <c r="BQ111" s="252"/>
      <c r="BR111" s="252"/>
      <c r="BS111" s="252"/>
    </row>
    <row r="112" spans="1:71" x14ac:dyDescent="0.25">
      <c r="A112" s="252"/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  <c r="R112" s="252"/>
      <c r="S112" s="252"/>
      <c r="T112" s="252"/>
      <c r="U112" s="252"/>
      <c r="V112" s="252"/>
      <c r="W112" s="252"/>
      <c r="X112" s="252"/>
      <c r="Y112" s="252"/>
      <c r="Z112" s="252"/>
      <c r="AA112" s="252"/>
      <c r="AB112" s="252"/>
      <c r="AC112" s="252"/>
      <c r="AD112" s="252"/>
      <c r="AE112" s="252"/>
      <c r="AF112" s="252"/>
      <c r="AG112" s="252"/>
      <c r="AH112" s="252"/>
      <c r="AI112" s="252"/>
      <c r="AJ112" s="252"/>
      <c r="AK112" s="252"/>
      <c r="AL112" s="252"/>
      <c r="AM112" s="252"/>
      <c r="AN112" s="252"/>
      <c r="AO112" s="252"/>
      <c r="AP112" s="252"/>
      <c r="AQ112" s="252"/>
      <c r="AR112" s="252"/>
      <c r="AS112" s="252"/>
      <c r="AT112" s="252"/>
      <c r="AU112" s="252"/>
      <c r="AV112" s="252"/>
      <c r="AW112" s="252"/>
      <c r="AX112" s="252"/>
      <c r="AY112" s="252"/>
      <c r="AZ112" s="252"/>
      <c r="BA112" s="252"/>
      <c r="BB112" s="252"/>
      <c r="BC112" s="252"/>
      <c r="BD112" s="252"/>
      <c r="BE112" s="252"/>
      <c r="BF112" s="252"/>
      <c r="BG112" s="252"/>
      <c r="BH112" s="252"/>
      <c r="BI112" s="252"/>
      <c r="BJ112" s="252"/>
      <c r="BK112" s="252"/>
      <c r="BL112" s="252"/>
      <c r="BM112" s="252"/>
      <c r="BN112" s="252"/>
      <c r="BO112" s="252"/>
      <c r="BP112" s="252"/>
      <c r="BQ112" s="252"/>
      <c r="BR112" s="252"/>
      <c r="BS112" s="252"/>
    </row>
    <row r="113" spans="1:71" x14ac:dyDescent="0.25">
      <c r="A113" s="252"/>
      <c r="B113" s="252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  <c r="R113" s="252"/>
      <c r="S113" s="252"/>
      <c r="T113" s="252"/>
      <c r="U113" s="252"/>
      <c r="V113" s="252"/>
      <c r="W113" s="252"/>
      <c r="X113" s="252"/>
      <c r="Y113" s="252"/>
      <c r="Z113" s="252"/>
      <c r="AA113" s="252"/>
      <c r="AB113" s="252"/>
      <c r="AC113" s="252"/>
      <c r="AD113" s="252"/>
      <c r="AE113" s="252"/>
      <c r="AF113" s="252"/>
      <c r="AG113" s="252"/>
      <c r="AH113" s="252"/>
      <c r="AI113" s="252"/>
      <c r="AJ113" s="252"/>
      <c r="AK113" s="252"/>
      <c r="AL113" s="252"/>
      <c r="AM113" s="252"/>
      <c r="AN113" s="252"/>
      <c r="AO113" s="252"/>
      <c r="AP113" s="252"/>
      <c r="AQ113" s="252"/>
      <c r="AR113" s="252"/>
      <c r="AS113" s="252"/>
      <c r="AT113" s="252"/>
      <c r="AU113" s="252"/>
      <c r="AV113" s="252"/>
      <c r="AW113" s="252"/>
      <c r="AX113" s="252"/>
      <c r="AY113" s="252"/>
      <c r="AZ113" s="252"/>
      <c r="BA113" s="252"/>
      <c r="BB113" s="252"/>
      <c r="BC113" s="252"/>
      <c r="BD113" s="252"/>
      <c r="BE113" s="252"/>
      <c r="BF113" s="252"/>
      <c r="BG113" s="252"/>
      <c r="BH113" s="252"/>
      <c r="BI113" s="252"/>
      <c r="BJ113" s="252"/>
      <c r="BK113" s="252"/>
      <c r="BL113" s="252"/>
      <c r="BM113" s="252"/>
      <c r="BN113" s="252"/>
      <c r="BO113" s="252"/>
      <c r="BP113" s="252"/>
      <c r="BQ113" s="252"/>
      <c r="BR113" s="252"/>
      <c r="BS113" s="252"/>
    </row>
    <row r="114" spans="1:71" x14ac:dyDescent="0.25">
      <c r="A114" s="252"/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  <c r="R114" s="252"/>
      <c r="S114" s="252"/>
      <c r="T114" s="252"/>
      <c r="U114" s="252"/>
      <c r="V114" s="252"/>
      <c r="W114" s="252"/>
      <c r="X114" s="252"/>
      <c r="Y114" s="252"/>
      <c r="Z114" s="252"/>
      <c r="AA114" s="252"/>
      <c r="AB114" s="252"/>
      <c r="AC114" s="252"/>
      <c r="AD114" s="252"/>
      <c r="AE114" s="252"/>
      <c r="AF114" s="252"/>
      <c r="AG114" s="252"/>
      <c r="AH114" s="252"/>
      <c r="AI114" s="252"/>
      <c r="AJ114" s="252"/>
      <c r="AK114" s="252"/>
      <c r="AL114" s="252"/>
      <c r="AM114" s="252"/>
      <c r="AN114" s="252"/>
      <c r="AO114" s="252"/>
      <c r="AP114" s="252"/>
      <c r="AQ114" s="252"/>
      <c r="AR114" s="252"/>
      <c r="AS114" s="252"/>
      <c r="AT114" s="252"/>
      <c r="AU114" s="252"/>
      <c r="AV114" s="252"/>
      <c r="AW114" s="252"/>
      <c r="AX114" s="252"/>
      <c r="AY114" s="252"/>
      <c r="AZ114" s="252"/>
      <c r="BA114" s="252"/>
      <c r="BB114" s="252"/>
      <c r="BC114" s="252"/>
      <c r="BD114" s="252"/>
      <c r="BE114" s="252"/>
      <c r="BF114" s="252"/>
      <c r="BG114" s="252"/>
      <c r="BH114" s="252"/>
      <c r="BI114" s="252"/>
      <c r="BJ114" s="252"/>
      <c r="BK114" s="252"/>
      <c r="BL114" s="252"/>
      <c r="BM114" s="252"/>
      <c r="BN114" s="252"/>
      <c r="BO114" s="252"/>
      <c r="BP114" s="252"/>
      <c r="BQ114" s="252"/>
      <c r="BR114" s="252"/>
      <c r="BS114" s="252"/>
    </row>
    <row r="115" spans="1:71" x14ac:dyDescent="0.25">
      <c r="A115" s="252"/>
      <c r="B115" s="252"/>
      <c r="C115" s="252"/>
      <c r="D115" s="252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  <c r="R115" s="252"/>
      <c r="S115" s="252"/>
      <c r="T115" s="252"/>
      <c r="U115" s="252"/>
      <c r="V115" s="252"/>
      <c r="W115" s="252"/>
      <c r="X115" s="252"/>
      <c r="Y115" s="252"/>
      <c r="Z115" s="252"/>
      <c r="AA115" s="252"/>
      <c r="AB115" s="252"/>
      <c r="AC115" s="252"/>
      <c r="AD115" s="252"/>
      <c r="AE115" s="252"/>
      <c r="AF115" s="252"/>
      <c r="AG115" s="252"/>
      <c r="AH115" s="252"/>
      <c r="AI115" s="252"/>
      <c r="AJ115" s="252"/>
      <c r="AK115" s="252"/>
      <c r="AL115" s="252"/>
      <c r="AM115" s="252"/>
      <c r="AN115" s="252"/>
      <c r="AO115" s="252"/>
      <c r="AP115" s="252"/>
      <c r="AQ115" s="252"/>
      <c r="AR115" s="252"/>
      <c r="AS115" s="252"/>
      <c r="AT115" s="252"/>
      <c r="AU115" s="252"/>
      <c r="AV115" s="252"/>
      <c r="AW115" s="252"/>
      <c r="AX115" s="252"/>
      <c r="AY115" s="252"/>
      <c r="AZ115" s="252"/>
      <c r="BA115" s="252"/>
      <c r="BB115" s="252"/>
      <c r="BC115" s="252"/>
      <c r="BD115" s="252"/>
      <c r="BE115" s="252"/>
      <c r="BF115" s="252"/>
      <c r="BG115" s="252"/>
      <c r="BH115" s="252"/>
      <c r="BI115" s="252"/>
      <c r="BJ115" s="252"/>
      <c r="BK115" s="252"/>
      <c r="BL115" s="252"/>
      <c r="BM115" s="252"/>
      <c r="BN115" s="252"/>
      <c r="BO115" s="252"/>
      <c r="BP115" s="252"/>
      <c r="BQ115" s="252"/>
      <c r="BR115" s="252"/>
      <c r="BS115" s="252"/>
    </row>
    <row r="116" spans="1:71" x14ac:dyDescent="0.25">
      <c r="A116" s="252"/>
      <c r="B116" s="252"/>
      <c r="C116" s="252"/>
      <c r="D116" s="252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  <c r="R116" s="252"/>
      <c r="S116" s="252"/>
      <c r="T116" s="252"/>
      <c r="U116" s="252"/>
      <c r="V116" s="252"/>
      <c r="W116" s="252"/>
      <c r="X116" s="252"/>
      <c r="Y116" s="252"/>
      <c r="Z116" s="252"/>
      <c r="AA116" s="252"/>
      <c r="AB116" s="252"/>
      <c r="AC116" s="252"/>
      <c r="AD116" s="252"/>
      <c r="AE116" s="252"/>
      <c r="AF116" s="252"/>
      <c r="AG116" s="252"/>
      <c r="AH116" s="252"/>
      <c r="AI116" s="252"/>
      <c r="AJ116" s="252"/>
      <c r="AK116" s="252"/>
      <c r="AL116" s="252"/>
      <c r="AM116" s="252"/>
      <c r="AN116" s="252"/>
      <c r="AO116" s="252"/>
      <c r="AP116" s="252"/>
      <c r="AQ116" s="252"/>
      <c r="AR116" s="252"/>
      <c r="AS116" s="252"/>
      <c r="AT116" s="252"/>
      <c r="AU116" s="252"/>
      <c r="AV116" s="252"/>
      <c r="AW116" s="252"/>
      <c r="AX116" s="252"/>
      <c r="AY116" s="252"/>
      <c r="AZ116" s="252"/>
      <c r="BA116" s="252"/>
      <c r="BB116" s="252"/>
      <c r="BC116" s="252"/>
      <c r="BD116" s="252"/>
      <c r="BE116" s="252"/>
      <c r="BF116" s="252"/>
      <c r="BG116" s="252"/>
      <c r="BH116" s="252"/>
      <c r="BI116" s="252"/>
      <c r="BJ116" s="252"/>
      <c r="BK116" s="252"/>
      <c r="BL116" s="252"/>
      <c r="BM116" s="252"/>
      <c r="BN116" s="252"/>
      <c r="BO116" s="252"/>
      <c r="BP116" s="252"/>
      <c r="BQ116" s="252"/>
      <c r="BR116" s="252"/>
      <c r="BS116" s="252"/>
    </row>
    <row r="117" spans="1:71" x14ac:dyDescent="0.25">
      <c r="A117" s="252"/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  <c r="R117" s="252"/>
      <c r="S117" s="252"/>
      <c r="T117" s="252"/>
      <c r="U117" s="252"/>
      <c r="V117" s="252"/>
      <c r="W117" s="252"/>
      <c r="X117" s="252"/>
      <c r="Y117" s="252"/>
      <c r="Z117" s="252"/>
      <c r="AA117" s="252"/>
      <c r="AB117" s="252"/>
      <c r="AC117" s="252"/>
      <c r="AD117" s="252"/>
      <c r="AE117" s="252"/>
      <c r="AF117" s="252"/>
      <c r="AG117" s="252"/>
      <c r="AH117" s="252"/>
      <c r="AI117" s="252"/>
      <c r="AJ117" s="252"/>
      <c r="AK117" s="252"/>
      <c r="AL117" s="252"/>
      <c r="AM117" s="252"/>
      <c r="AN117" s="252"/>
      <c r="AO117" s="252"/>
      <c r="AP117" s="252"/>
      <c r="AQ117" s="252"/>
      <c r="AR117" s="252"/>
      <c r="AS117" s="252"/>
      <c r="AT117" s="252"/>
      <c r="AU117" s="252"/>
      <c r="AV117" s="252"/>
      <c r="AW117" s="252"/>
      <c r="AX117" s="252"/>
      <c r="AY117" s="252"/>
      <c r="AZ117" s="252"/>
      <c r="BA117" s="252"/>
      <c r="BB117" s="252"/>
      <c r="BC117" s="252"/>
      <c r="BD117" s="252"/>
      <c r="BE117" s="252"/>
      <c r="BF117" s="252"/>
      <c r="BG117" s="252"/>
      <c r="BH117" s="252"/>
      <c r="BI117" s="252"/>
      <c r="BJ117" s="252"/>
      <c r="BK117" s="252"/>
      <c r="BL117" s="252"/>
      <c r="BM117" s="252"/>
      <c r="BN117" s="252"/>
      <c r="BO117" s="252"/>
      <c r="BP117" s="252"/>
      <c r="BQ117" s="252"/>
      <c r="BR117" s="252"/>
      <c r="BS117" s="252"/>
    </row>
    <row r="118" spans="1:71" x14ac:dyDescent="0.25">
      <c r="A118" s="252"/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  <c r="S118" s="252"/>
      <c r="T118" s="252"/>
      <c r="U118" s="252"/>
      <c r="V118" s="252"/>
      <c r="W118" s="252"/>
      <c r="X118" s="252"/>
      <c r="Y118" s="252"/>
      <c r="Z118" s="252"/>
      <c r="AA118" s="252"/>
      <c r="AB118" s="252"/>
      <c r="AC118" s="252"/>
      <c r="AD118" s="252"/>
      <c r="AE118" s="252"/>
      <c r="AF118" s="252"/>
      <c r="AG118" s="252"/>
      <c r="AH118" s="252"/>
      <c r="AI118" s="252"/>
      <c r="AJ118" s="252"/>
      <c r="AK118" s="252"/>
      <c r="AL118" s="252"/>
      <c r="AM118" s="252"/>
      <c r="AN118" s="252"/>
      <c r="AO118" s="252"/>
      <c r="AP118" s="252"/>
      <c r="AQ118" s="252"/>
      <c r="AR118" s="252"/>
      <c r="AS118" s="252"/>
      <c r="AT118" s="252"/>
      <c r="AU118" s="252"/>
      <c r="AV118" s="252"/>
      <c r="AW118" s="252"/>
      <c r="AX118" s="252"/>
      <c r="AY118" s="252"/>
      <c r="AZ118" s="252"/>
      <c r="BA118" s="252"/>
      <c r="BB118" s="252"/>
      <c r="BC118" s="252"/>
      <c r="BD118" s="252"/>
      <c r="BE118" s="252"/>
      <c r="BF118" s="252"/>
      <c r="BG118" s="252"/>
      <c r="BH118" s="252"/>
      <c r="BI118" s="252"/>
      <c r="BJ118" s="252"/>
      <c r="BK118" s="252"/>
      <c r="BL118" s="252"/>
      <c r="BM118" s="252"/>
      <c r="BN118" s="252"/>
      <c r="BO118" s="252"/>
      <c r="BP118" s="252"/>
      <c r="BQ118" s="252"/>
      <c r="BR118" s="252"/>
      <c r="BS118" s="252"/>
    </row>
    <row r="119" spans="1:71" x14ac:dyDescent="0.25">
      <c r="A119" s="252"/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  <c r="R119" s="252"/>
      <c r="S119" s="252"/>
      <c r="T119" s="252"/>
      <c r="U119" s="252"/>
      <c r="V119" s="252"/>
      <c r="W119" s="252"/>
      <c r="X119" s="252"/>
      <c r="Y119" s="252"/>
      <c r="Z119" s="252"/>
      <c r="AA119" s="252"/>
      <c r="AB119" s="252"/>
      <c r="AC119" s="252"/>
      <c r="AD119" s="252"/>
      <c r="AE119" s="252"/>
      <c r="AF119" s="252"/>
      <c r="AG119" s="252"/>
      <c r="AH119" s="252"/>
      <c r="AI119" s="252"/>
      <c r="AJ119" s="252"/>
      <c r="AK119" s="252"/>
      <c r="AL119" s="252"/>
      <c r="AM119" s="252"/>
      <c r="AN119" s="252"/>
      <c r="AO119" s="252"/>
      <c r="AP119" s="252"/>
      <c r="AQ119" s="252"/>
      <c r="AR119" s="252"/>
      <c r="AS119" s="252"/>
      <c r="AT119" s="252"/>
      <c r="AU119" s="252"/>
      <c r="AV119" s="252"/>
      <c r="AW119" s="252"/>
      <c r="AX119" s="252"/>
      <c r="AY119" s="252"/>
      <c r="AZ119" s="252"/>
      <c r="BA119" s="252"/>
      <c r="BB119" s="252"/>
      <c r="BC119" s="252"/>
      <c r="BD119" s="252"/>
      <c r="BE119" s="252"/>
      <c r="BF119" s="252"/>
      <c r="BG119" s="252"/>
      <c r="BH119" s="252"/>
      <c r="BI119" s="252"/>
      <c r="BJ119" s="252"/>
      <c r="BK119" s="252"/>
      <c r="BL119" s="252"/>
      <c r="BM119" s="252"/>
      <c r="BN119" s="252"/>
      <c r="BO119" s="252"/>
      <c r="BP119" s="252"/>
      <c r="BQ119" s="252"/>
      <c r="BR119" s="252"/>
      <c r="BS119" s="252"/>
    </row>
    <row r="120" spans="1:71" x14ac:dyDescent="0.25">
      <c r="A120" s="252"/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  <c r="S120" s="252"/>
      <c r="T120" s="252"/>
      <c r="U120" s="252"/>
      <c r="V120" s="252"/>
      <c r="W120" s="252"/>
      <c r="X120" s="252"/>
      <c r="Y120" s="252"/>
      <c r="Z120" s="252"/>
      <c r="AA120" s="252"/>
      <c r="AB120" s="252"/>
      <c r="AC120" s="252"/>
      <c r="AD120" s="252"/>
      <c r="AE120" s="252"/>
      <c r="AF120" s="252"/>
      <c r="AG120" s="252"/>
      <c r="AH120" s="252"/>
      <c r="AI120" s="252"/>
      <c r="AJ120" s="252"/>
      <c r="AK120" s="252"/>
      <c r="AL120" s="252"/>
      <c r="AM120" s="252"/>
      <c r="AN120" s="252"/>
      <c r="AO120" s="252"/>
      <c r="AP120" s="252"/>
      <c r="AQ120" s="252"/>
      <c r="AR120" s="252"/>
      <c r="AS120" s="252"/>
      <c r="AT120" s="252"/>
      <c r="AU120" s="252"/>
      <c r="AV120" s="252"/>
      <c r="AW120" s="252"/>
      <c r="AX120" s="252"/>
      <c r="AY120" s="252"/>
      <c r="AZ120" s="252"/>
      <c r="BA120" s="252"/>
      <c r="BB120" s="252"/>
      <c r="BC120" s="252"/>
      <c r="BD120" s="252"/>
      <c r="BE120" s="252"/>
      <c r="BF120" s="252"/>
      <c r="BG120" s="252"/>
      <c r="BH120" s="252"/>
      <c r="BI120" s="252"/>
      <c r="BJ120" s="252"/>
      <c r="BK120" s="252"/>
      <c r="BL120" s="252"/>
      <c r="BM120" s="252"/>
      <c r="BN120" s="252"/>
      <c r="BO120" s="252"/>
      <c r="BP120" s="252"/>
      <c r="BQ120" s="252"/>
      <c r="BR120" s="252"/>
      <c r="BS120" s="252"/>
    </row>
    <row r="121" spans="1:71" x14ac:dyDescent="0.25">
      <c r="A121" s="252"/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2"/>
      <c r="U121" s="252"/>
      <c r="V121" s="252"/>
      <c r="W121" s="252"/>
      <c r="X121" s="252"/>
      <c r="Y121" s="252"/>
      <c r="Z121" s="252"/>
      <c r="AA121" s="252"/>
      <c r="AB121" s="252"/>
      <c r="AC121" s="252"/>
      <c r="AD121" s="252"/>
      <c r="AE121" s="252"/>
      <c r="AF121" s="252"/>
      <c r="AG121" s="252"/>
      <c r="AH121" s="252"/>
      <c r="AI121" s="252"/>
      <c r="AJ121" s="252"/>
      <c r="AK121" s="252"/>
      <c r="AL121" s="252"/>
      <c r="AM121" s="252"/>
      <c r="AN121" s="252"/>
      <c r="AO121" s="252"/>
      <c r="AP121" s="252"/>
      <c r="AQ121" s="252"/>
      <c r="AR121" s="252"/>
      <c r="AS121" s="252"/>
      <c r="AT121" s="252"/>
      <c r="AU121" s="252"/>
      <c r="AV121" s="252"/>
      <c r="AW121" s="252"/>
      <c r="AX121" s="252"/>
      <c r="AY121" s="252"/>
      <c r="AZ121" s="252"/>
      <c r="BA121" s="252"/>
      <c r="BB121" s="252"/>
      <c r="BC121" s="252"/>
      <c r="BD121" s="252"/>
      <c r="BE121" s="252"/>
      <c r="BF121" s="252"/>
      <c r="BG121" s="252"/>
      <c r="BH121" s="252"/>
      <c r="BI121" s="252"/>
      <c r="BJ121" s="252"/>
      <c r="BK121" s="252"/>
      <c r="BL121" s="252"/>
      <c r="BM121" s="252"/>
      <c r="BN121" s="252"/>
      <c r="BO121" s="252"/>
      <c r="BP121" s="252"/>
      <c r="BQ121" s="252"/>
      <c r="BR121" s="252"/>
      <c r="BS121" s="252"/>
    </row>
    <row r="122" spans="1:71" x14ac:dyDescent="0.25">
      <c r="A122" s="252"/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  <c r="R122" s="252"/>
      <c r="S122" s="252"/>
      <c r="T122" s="252"/>
      <c r="U122" s="252"/>
      <c r="V122" s="252"/>
      <c r="W122" s="252"/>
      <c r="X122" s="252"/>
      <c r="Y122" s="252"/>
      <c r="Z122" s="252"/>
      <c r="AA122" s="252"/>
      <c r="AB122" s="252"/>
      <c r="AC122" s="252"/>
      <c r="AD122" s="252"/>
      <c r="AE122" s="252"/>
      <c r="AF122" s="252"/>
      <c r="AG122" s="252"/>
      <c r="AH122" s="252"/>
      <c r="AI122" s="252"/>
      <c r="AJ122" s="252"/>
      <c r="AK122" s="252"/>
      <c r="AL122" s="252"/>
      <c r="AM122" s="252"/>
      <c r="AN122" s="252"/>
      <c r="AO122" s="252"/>
      <c r="AP122" s="252"/>
      <c r="AQ122" s="252"/>
      <c r="AR122" s="252"/>
      <c r="AS122" s="252"/>
      <c r="AT122" s="252"/>
      <c r="AU122" s="252"/>
      <c r="AV122" s="252"/>
      <c r="AW122" s="252"/>
      <c r="AX122" s="252"/>
      <c r="AY122" s="252"/>
      <c r="AZ122" s="252"/>
      <c r="BA122" s="252"/>
      <c r="BB122" s="252"/>
      <c r="BC122" s="252"/>
      <c r="BD122" s="252"/>
      <c r="BE122" s="252"/>
      <c r="BF122" s="252"/>
      <c r="BG122" s="252"/>
      <c r="BH122" s="252"/>
      <c r="BI122" s="252"/>
      <c r="BJ122" s="252"/>
      <c r="BK122" s="252"/>
      <c r="BL122" s="252"/>
      <c r="BM122" s="252"/>
      <c r="BN122" s="252"/>
      <c r="BO122" s="252"/>
      <c r="BP122" s="252"/>
      <c r="BQ122" s="252"/>
      <c r="BR122" s="252"/>
      <c r="BS122" s="252"/>
    </row>
    <row r="123" spans="1:71" x14ac:dyDescent="0.25">
      <c r="A123" s="252"/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  <c r="R123" s="252"/>
      <c r="S123" s="252"/>
      <c r="T123" s="252"/>
      <c r="U123" s="252"/>
      <c r="V123" s="252"/>
      <c r="W123" s="252"/>
      <c r="X123" s="252"/>
      <c r="Y123" s="252"/>
      <c r="Z123" s="252"/>
      <c r="AA123" s="252"/>
      <c r="AB123" s="252"/>
      <c r="AC123" s="252"/>
      <c r="AD123" s="252"/>
      <c r="AE123" s="252"/>
      <c r="AF123" s="252"/>
      <c r="AG123" s="252"/>
      <c r="AH123" s="252"/>
      <c r="AI123" s="252"/>
      <c r="AJ123" s="252"/>
      <c r="AK123" s="252"/>
      <c r="AL123" s="252"/>
      <c r="AM123" s="252"/>
      <c r="AN123" s="252"/>
      <c r="AO123" s="252"/>
      <c r="AP123" s="252"/>
      <c r="AQ123" s="252"/>
      <c r="AR123" s="252"/>
      <c r="AS123" s="252"/>
      <c r="AT123" s="252"/>
      <c r="AU123" s="252"/>
      <c r="AV123" s="252"/>
      <c r="AW123" s="252"/>
      <c r="AX123" s="252"/>
      <c r="AY123" s="252"/>
      <c r="AZ123" s="252"/>
      <c r="BA123" s="252"/>
      <c r="BB123" s="252"/>
      <c r="BC123" s="252"/>
      <c r="BD123" s="252"/>
      <c r="BE123" s="252"/>
      <c r="BF123" s="252"/>
      <c r="BG123" s="252"/>
      <c r="BH123" s="252"/>
      <c r="BI123" s="252"/>
      <c r="BJ123" s="252"/>
      <c r="BK123" s="252"/>
      <c r="BL123" s="252"/>
      <c r="BM123" s="252"/>
      <c r="BN123" s="252"/>
      <c r="BO123" s="252"/>
      <c r="BP123" s="252"/>
      <c r="BQ123" s="252"/>
      <c r="BR123" s="252"/>
      <c r="BS123" s="252"/>
    </row>
    <row r="124" spans="1:71" x14ac:dyDescent="0.25">
      <c r="A124" s="252"/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  <c r="R124" s="252"/>
      <c r="S124" s="252"/>
      <c r="T124" s="252"/>
      <c r="U124" s="252"/>
      <c r="V124" s="252"/>
      <c r="W124" s="252"/>
      <c r="X124" s="252"/>
      <c r="Y124" s="252"/>
      <c r="Z124" s="252"/>
      <c r="AA124" s="252"/>
      <c r="AB124" s="252"/>
      <c r="AC124" s="252"/>
      <c r="AD124" s="252"/>
      <c r="AE124" s="252"/>
      <c r="AF124" s="252"/>
      <c r="AG124" s="252"/>
      <c r="AH124" s="252"/>
      <c r="AI124" s="252"/>
      <c r="AJ124" s="252"/>
      <c r="AK124" s="252"/>
      <c r="AL124" s="252"/>
      <c r="AM124" s="252"/>
      <c r="AN124" s="252"/>
      <c r="AO124" s="252"/>
      <c r="AP124" s="252"/>
      <c r="AQ124" s="252"/>
      <c r="AR124" s="252"/>
      <c r="AS124" s="252"/>
      <c r="AT124" s="252"/>
      <c r="AU124" s="252"/>
      <c r="AV124" s="252"/>
      <c r="AW124" s="252"/>
      <c r="AX124" s="252"/>
      <c r="AY124" s="252"/>
      <c r="AZ124" s="252"/>
      <c r="BA124" s="252"/>
      <c r="BB124" s="252"/>
      <c r="BC124" s="252"/>
      <c r="BD124" s="252"/>
      <c r="BE124" s="252"/>
      <c r="BF124" s="252"/>
      <c r="BG124" s="252"/>
      <c r="BH124" s="252"/>
      <c r="BI124" s="252"/>
      <c r="BJ124" s="252"/>
      <c r="BK124" s="252"/>
      <c r="BL124" s="252"/>
      <c r="BM124" s="252"/>
      <c r="BN124" s="252"/>
      <c r="BO124" s="252"/>
      <c r="BP124" s="252"/>
      <c r="BQ124" s="252"/>
      <c r="BR124" s="252"/>
      <c r="BS124" s="252"/>
    </row>
    <row r="125" spans="1:71" x14ac:dyDescent="0.25">
      <c r="A125" s="252"/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  <c r="R125" s="252"/>
      <c r="S125" s="252"/>
      <c r="T125" s="252"/>
      <c r="U125" s="252"/>
      <c r="V125" s="252"/>
      <c r="W125" s="252"/>
      <c r="X125" s="252"/>
      <c r="Y125" s="252"/>
      <c r="Z125" s="252"/>
      <c r="AA125" s="252"/>
      <c r="AB125" s="252"/>
      <c r="AC125" s="252"/>
      <c r="AD125" s="252"/>
      <c r="AE125" s="252"/>
      <c r="AF125" s="252"/>
      <c r="AG125" s="252"/>
      <c r="AH125" s="252"/>
      <c r="AI125" s="252"/>
      <c r="AJ125" s="252"/>
      <c r="AK125" s="252"/>
      <c r="AL125" s="252"/>
      <c r="AM125" s="252"/>
      <c r="AN125" s="252"/>
      <c r="AO125" s="252"/>
      <c r="AP125" s="252"/>
      <c r="AQ125" s="252"/>
      <c r="AR125" s="252"/>
      <c r="AS125" s="252"/>
      <c r="AT125" s="252"/>
      <c r="AU125" s="252"/>
      <c r="AV125" s="252"/>
      <c r="AW125" s="252"/>
      <c r="AX125" s="252"/>
      <c r="AY125" s="252"/>
      <c r="AZ125" s="252"/>
      <c r="BA125" s="252"/>
      <c r="BB125" s="252"/>
      <c r="BC125" s="252"/>
      <c r="BD125" s="252"/>
      <c r="BE125" s="252"/>
      <c r="BF125" s="252"/>
      <c r="BG125" s="252"/>
      <c r="BH125" s="252"/>
      <c r="BI125" s="252"/>
      <c r="BJ125" s="252"/>
      <c r="BK125" s="252"/>
      <c r="BL125" s="252"/>
      <c r="BM125" s="252"/>
      <c r="BN125" s="252"/>
      <c r="BO125" s="252"/>
      <c r="BP125" s="252"/>
      <c r="BQ125" s="252"/>
      <c r="BR125" s="252"/>
      <c r="BS125" s="252"/>
    </row>
    <row r="126" spans="1:71" x14ac:dyDescent="0.25">
      <c r="A126" s="252"/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2"/>
      <c r="U126" s="252"/>
      <c r="V126" s="252"/>
      <c r="W126" s="252"/>
      <c r="X126" s="252"/>
      <c r="Y126" s="252"/>
      <c r="Z126" s="252"/>
      <c r="AA126" s="252"/>
      <c r="AB126" s="252"/>
      <c r="AC126" s="252"/>
      <c r="AD126" s="252"/>
      <c r="AE126" s="252"/>
      <c r="AF126" s="252"/>
      <c r="AG126" s="252"/>
      <c r="AH126" s="252"/>
      <c r="AI126" s="252"/>
      <c r="AJ126" s="252"/>
      <c r="AK126" s="252"/>
      <c r="AL126" s="252"/>
      <c r="AM126" s="252"/>
      <c r="AN126" s="252"/>
      <c r="AO126" s="252"/>
      <c r="AP126" s="252"/>
      <c r="AQ126" s="252"/>
      <c r="AR126" s="252"/>
      <c r="AS126" s="252"/>
      <c r="AT126" s="252"/>
      <c r="AU126" s="252"/>
      <c r="AV126" s="252"/>
      <c r="AW126" s="252"/>
      <c r="AX126" s="252"/>
      <c r="AY126" s="252"/>
      <c r="AZ126" s="252"/>
      <c r="BA126" s="252"/>
      <c r="BB126" s="252"/>
      <c r="BC126" s="252"/>
      <c r="BD126" s="252"/>
      <c r="BE126" s="252"/>
      <c r="BF126" s="252"/>
      <c r="BG126" s="252"/>
      <c r="BH126" s="252"/>
      <c r="BI126" s="252"/>
      <c r="BJ126" s="252"/>
      <c r="BK126" s="252"/>
      <c r="BL126" s="252"/>
      <c r="BM126" s="252"/>
      <c r="BN126" s="252"/>
      <c r="BO126" s="252"/>
      <c r="BP126" s="252"/>
      <c r="BQ126" s="252"/>
      <c r="BR126" s="252"/>
      <c r="BS126" s="252"/>
    </row>
    <row r="127" spans="1:71" x14ac:dyDescent="0.25">
      <c r="A127" s="252"/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  <c r="R127" s="252"/>
      <c r="S127" s="252"/>
      <c r="T127" s="252"/>
      <c r="U127" s="252"/>
      <c r="V127" s="252"/>
      <c r="W127" s="252"/>
      <c r="X127" s="252"/>
      <c r="Y127" s="252"/>
      <c r="Z127" s="252"/>
      <c r="AA127" s="252"/>
      <c r="AB127" s="252"/>
      <c r="AC127" s="252"/>
      <c r="AD127" s="252"/>
      <c r="AE127" s="252"/>
      <c r="AF127" s="252"/>
      <c r="AG127" s="252"/>
      <c r="AH127" s="252"/>
      <c r="AI127" s="252"/>
      <c r="AJ127" s="252"/>
      <c r="AK127" s="252"/>
      <c r="AL127" s="252"/>
      <c r="AM127" s="252"/>
      <c r="AN127" s="252"/>
      <c r="AO127" s="252"/>
      <c r="AP127" s="252"/>
      <c r="AQ127" s="252"/>
      <c r="AR127" s="252"/>
      <c r="AS127" s="252"/>
      <c r="AT127" s="252"/>
      <c r="AU127" s="252"/>
      <c r="AV127" s="252"/>
      <c r="AW127" s="252"/>
      <c r="AX127" s="252"/>
      <c r="AY127" s="252"/>
      <c r="AZ127" s="252"/>
      <c r="BA127" s="252"/>
      <c r="BB127" s="252"/>
      <c r="BC127" s="252"/>
      <c r="BD127" s="252"/>
      <c r="BE127" s="252"/>
      <c r="BF127" s="252"/>
      <c r="BG127" s="252"/>
      <c r="BH127" s="252"/>
      <c r="BI127" s="252"/>
      <c r="BJ127" s="252"/>
      <c r="BK127" s="252"/>
      <c r="BL127" s="252"/>
      <c r="BM127" s="252"/>
      <c r="BN127" s="252"/>
      <c r="BO127" s="252"/>
      <c r="BP127" s="252"/>
      <c r="BQ127" s="252"/>
      <c r="BR127" s="252"/>
      <c r="BS127" s="252"/>
    </row>
    <row r="128" spans="1:71" x14ac:dyDescent="0.25">
      <c r="A128" s="252"/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  <c r="R128" s="252"/>
      <c r="S128" s="252"/>
      <c r="T128" s="252"/>
      <c r="U128" s="252"/>
      <c r="V128" s="252"/>
      <c r="W128" s="252"/>
      <c r="X128" s="252"/>
      <c r="Y128" s="252"/>
      <c r="Z128" s="252"/>
      <c r="AA128" s="252"/>
      <c r="AB128" s="252"/>
      <c r="AC128" s="252"/>
      <c r="AD128" s="252"/>
      <c r="AE128" s="252"/>
      <c r="AF128" s="252"/>
      <c r="AG128" s="252"/>
      <c r="AH128" s="252"/>
      <c r="AI128" s="252"/>
      <c r="AJ128" s="252"/>
      <c r="AK128" s="252"/>
      <c r="AL128" s="252"/>
      <c r="AM128" s="252"/>
      <c r="AN128" s="252"/>
      <c r="AO128" s="252"/>
      <c r="AP128" s="252"/>
      <c r="AQ128" s="252"/>
      <c r="AR128" s="252"/>
      <c r="AS128" s="252"/>
      <c r="AT128" s="252"/>
      <c r="AU128" s="252"/>
      <c r="AV128" s="252"/>
      <c r="AW128" s="252"/>
      <c r="AX128" s="252"/>
      <c r="AY128" s="252"/>
      <c r="AZ128" s="252"/>
      <c r="BA128" s="252"/>
      <c r="BB128" s="252"/>
      <c r="BC128" s="252"/>
      <c r="BD128" s="252"/>
      <c r="BE128" s="252"/>
      <c r="BF128" s="252"/>
      <c r="BG128" s="252"/>
      <c r="BH128" s="252"/>
      <c r="BI128" s="252"/>
      <c r="BJ128" s="252"/>
      <c r="BK128" s="252"/>
      <c r="BL128" s="252"/>
      <c r="BM128" s="252"/>
      <c r="BN128" s="252"/>
      <c r="BO128" s="252"/>
      <c r="BP128" s="252"/>
      <c r="BQ128" s="252"/>
      <c r="BR128" s="252"/>
      <c r="BS128" s="252"/>
    </row>
    <row r="129" spans="1:71" x14ac:dyDescent="0.25">
      <c r="A129" s="252"/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  <c r="U129" s="252"/>
      <c r="V129" s="252"/>
      <c r="W129" s="252"/>
      <c r="X129" s="252"/>
      <c r="Y129" s="252"/>
      <c r="Z129" s="252"/>
      <c r="AA129" s="252"/>
      <c r="AB129" s="252"/>
      <c r="AC129" s="252"/>
      <c r="AD129" s="252"/>
      <c r="AE129" s="252"/>
      <c r="AF129" s="252"/>
      <c r="AG129" s="252"/>
      <c r="AH129" s="252"/>
      <c r="AI129" s="252"/>
      <c r="AJ129" s="252"/>
      <c r="AK129" s="252"/>
      <c r="AL129" s="252"/>
      <c r="AM129" s="252"/>
      <c r="AN129" s="252"/>
      <c r="AO129" s="252"/>
      <c r="AP129" s="252"/>
      <c r="AQ129" s="252"/>
      <c r="AR129" s="252"/>
      <c r="AS129" s="252"/>
      <c r="AT129" s="252"/>
      <c r="AU129" s="252"/>
      <c r="AV129" s="252"/>
      <c r="AW129" s="252"/>
      <c r="AX129" s="252"/>
      <c r="AY129" s="252"/>
      <c r="AZ129" s="252"/>
      <c r="BA129" s="252"/>
      <c r="BB129" s="252"/>
      <c r="BC129" s="252"/>
      <c r="BD129" s="252"/>
      <c r="BE129" s="252"/>
      <c r="BF129" s="252"/>
      <c r="BG129" s="252"/>
      <c r="BH129" s="252"/>
      <c r="BI129" s="252"/>
      <c r="BJ129" s="252"/>
      <c r="BK129" s="252"/>
      <c r="BL129" s="252"/>
      <c r="BM129" s="252"/>
      <c r="BN129" s="252"/>
      <c r="BO129" s="252"/>
      <c r="BP129" s="252"/>
      <c r="BQ129" s="252"/>
      <c r="BR129" s="252"/>
      <c r="BS129" s="252"/>
    </row>
    <row r="130" spans="1:71" x14ac:dyDescent="0.25">
      <c r="A130" s="252"/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  <c r="U130" s="252"/>
      <c r="V130" s="252"/>
      <c r="W130" s="252"/>
      <c r="X130" s="252"/>
      <c r="Y130" s="252"/>
      <c r="Z130" s="252"/>
      <c r="AA130" s="252"/>
      <c r="AB130" s="252"/>
      <c r="AC130" s="252"/>
      <c r="AD130" s="252"/>
      <c r="AE130" s="252"/>
      <c r="AF130" s="252"/>
      <c r="AG130" s="252"/>
      <c r="AH130" s="252"/>
      <c r="AI130" s="252"/>
      <c r="AJ130" s="252"/>
      <c r="AK130" s="252"/>
      <c r="AL130" s="252"/>
      <c r="AM130" s="252"/>
      <c r="AN130" s="252"/>
      <c r="AO130" s="252"/>
      <c r="AP130" s="252"/>
      <c r="AQ130" s="252"/>
      <c r="AR130" s="252"/>
      <c r="AS130" s="252"/>
      <c r="AT130" s="252"/>
      <c r="AU130" s="252"/>
      <c r="AV130" s="252"/>
      <c r="AW130" s="252"/>
      <c r="AX130" s="252"/>
      <c r="AY130" s="252"/>
      <c r="AZ130" s="252"/>
      <c r="BA130" s="252"/>
      <c r="BB130" s="252"/>
      <c r="BC130" s="252"/>
      <c r="BD130" s="252"/>
      <c r="BE130" s="252"/>
      <c r="BF130" s="252"/>
      <c r="BG130" s="252"/>
      <c r="BH130" s="252"/>
      <c r="BI130" s="252"/>
      <c r="BJ130" s="252"/>
      <c r="BK130" s="252"/>
      <c r="BL130" s="252"/>
      <c r="BM130" s="252"/>
      <c r="BN130" s="252"/>
      <c r="BO130" s="252"/>
      <c r="BP130" s="252"/>
      <c r="BQ130" s="252"/>
      <c r="BR130" s="252"/>
      <c r="BS130" s="252"/>
    </row>
    <row r="131" spans="1:71" x14ac:dyDescent="0.25">
      <c r="A131" s="252"/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  <c r="R131" s="252"/>
      <c r="S131" s="252"/>
      <c r="T131" s="252"/>
      <c r="U131" s="252"/>
      <c r="V131" s="252"/>
      <c r="W131" s="252"/>
      <c r="X131" s="252"/>
      <c r="Y131" s="252"/>
      <c r="Z131" s="252"/>
      <c r="AA131" s="252"/>
      <c r="AB131" s="252"/>
      <c r="AC131" s="252"/>
      <c r="AD131" s="252"/>
      <c r="AE131" s="252"/>
      <c r="AF131" s="252"/>
      <c r="AG131" s="252"/>
      <c r="AH131" s="252"/>
      <c r="AI131" s="252"/>
      <c r="AJ131" s="252"/>
      <c r="AK131" s="252"/>
      <c r="AL131" s="252"/>
      <c r="AM131" s="252"/>
      <c r="AN131" s="252"/>
      <c r="AO131" s="252"/>
      <c r="AP131" s="252"/>
      <c r="AQ131" s="252"/>
      <c r="AR131" s="252"/>
      <c r="AS131" s="252"/>
      <c r="AT131" s="252"/>
      <c r="AU131" s="252"/>
      <c r="AV131" s="252"/>
      <c r="AW131" s="252"/>
      <c r="AX131" s="252"/>
      <c r="AY131" s="252"/>
      <c r="AZ131" s="252"/>
      <c r="BA131" s="252"/>
      <c r="BB131" s="252"/>
      <c r="BC131" s="252"/>
      <c r="BD131" s="252"/>
      <c r="BE131" s="252"/>
      <c r="BF131" s="252"/>
      <c r="BG131" s="252"/>
      <c r="BH131" s="252"/>
      <c r="BI131" s="252"/>
      <c r="BJ131" s="252"/>
      <c r="BK131" s="252"/>
      <c r="BL131" s="252"/>
      <c r="BM131" s="252"/>
      <c r="BN131" s="252"/>
      <c r="BO131" s="252"/>
      <c r="BP131" s="252"/>
      <c r="BQ131" s="252"/>
      <c r="BR131" s="252"/>
      <c r="BS131" s="252"/>
    </row>
    <row r="132" spans="1:71" x14ac:dyDescent="0.25">
      <c r="A132" s="252"/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  <c r="S132" s="252"/>
      <c r="T132" s="252"/>
      <c r="U132" s="252"/>
      <c r="V132" s="252"/>
      <c r="W132" s="252"/>
      <c r="X132" s="252"/>
      <c r="Y132" s="252"/>
      <c r="Z132" s="252"/>
      <c r="AA132" s="252"/>
      <c r="AB132" s="252"/>
      <c r="AC132" s="252"/>
      <c r="AD132" s="252"/>
      <c r="AE132" s="252"/>
      <c r="AF132" s="252"/>
      <c r="AG132" s="252"/>
      <c r="AH132" s="252"/>
      <c r="AI132" s="252"/>
      <c r="AJ132" s="252"/>
      <c r="AK132" s="252"/>
      <c r="AL132" s="252"/>
      <c r="AM132" s="252"/>
      <c r="AN132" s="252"/>
      <c r="AO132" s="252"/>
      <c r="AP132" s="252"/>
      <c r="AQ132" s="252"/>
      <c r="AR132" s="252"/>
      <c r="AS132" s="252"/>
      <c r="AT132" s="252"/>
      <c r="AU132" s="252"/>
      <c r="AV132" s="252"/>
      <c r="AW132" s="252"/>
      <c r="AX132" s="252"/>
      <c r="AY132" s="252"/>
      <c r="AZ132" s="252"/>
      <c r="BA132" s="252"/>
      <c r="BB132" s="252"/>
      <c r="BC132" s="252"/>
      <c r="BD132" s="252"/>
      <c r="BE132" s="252"/>
      <c r="BF132" s="252"/>
      <c r="BG132" s="252"/>
      <c r="BH132" s="252"/>
      <c r="BI132" s="252"/>
      <c r="BJ132" s="252"/>
      <c r="BK132" s="252"/>
      <c r="BL132" s="252"/>
      <c r="BM132" s="252"/>
      <c r="BN132" s="252"/>
      <c r="BO132" s="252"/>
      <c r="BP132" s="252"/>
      <c r="BQ132" s="252"/>
      <c r="BR132" s="252"/>
      <c r="BS132" s="252"/>
    </row>
    <row r="133" spans="1:71" x14ac:dyDescent="0.25">
      <c r="A133" s="252"/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  <c r="S133" s="252"/>
      <c r="T133" s="252"/>
      <c r="U133" s="252"/>
      <c r="V133" s="252"/>
      <c r="W133" s="252"/>
      <c r="X133" s="252"/>
      <c r="Y133" s="252"/>
      <c r="Z133" s="252"/>
      <c r="AA133" s="252"/>
      <c r="AB133" s="252"/>
      <c r="AC133" s="252"/>
      <c r="AD133" s="252"/>
      <c r="AE133" s="252"/>
      <c r="AF133" s="252"/>
      <c r="AG133" s="252"/>
      <c r="AH133" s="252"/>
      <c r="AI133" s="252"/>
      <c r="AJ133" s="252"/>
      <c r="AK133" s="252"/>
      <c r="AL133" s="252"/>
      <c r="AM133" s="252"/>
      <c r="AN133" s="252"/>
      <c r="AO133" s="252"/>
      <c r="AP133" s="252"/>
      <c r="AQ133" s="252"/>
      <c r="AR133" s="252"/>
      <c r="AS133" s="252"/>
      <c r="AT133" s="252"/>
      <c r="AU133" s="252"/>
      <c r="AV133" s="252"/>
      <c r="AW133" s="252"/>
      <c r="AX133" s="252"/>
      <c r="AY133" s="252"/>
      <c r="AZ133" s="252"/>
      <c r="BA133" s="252"/>
      <c r="BB133" s="252"/>
      <c r="BC133" s="252"/>
      <c r="BD133" s="252"/>
      <c r="BE133" s="252"/>
      <c r="BF133" s="252"/>
      <c r="BG133" s="252"/>
      <c r="BH133" s="252"/>
      <c r="BI133" s="252"/>
      <c r="BJ133" s="252"/>
      <c r="BK133" s="252"/>
      <c r="BL133" s="252"/>
      <c r="BM133" s="252"/>
      <c r="BN133" s="252"/>
      <c r="BO133" s="252"/>
      <c r="BP133" s="252"/>
      <c r="BQ133" s="252"/>
      <c r="BR133" s="252"/>
      <c r="BS133" s="252"/>
    </row>
    <row r="134" spans="1:71" x14ac:dyDescent="0.25">
      <c r="A134" s="252"/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  <c r="R134" s="252"/>
      <c r="S134" s="252"/>
      <c r="T134" s="252"/>
      <c r="U134" s="252"/>
      <c r="V134" s="252"/>
      <c r="W134" s="252"/>
      <c r="X134" s="252"/>
      <c r="Y134" s="252"/>
      <c r="Z134" s="252"/>
      <c r="AA134" s="252"/>
      <c r="AB134" s="252"/>
      <c r="AC134" s="252"/>
      <c r="AD134" s="252"/>
      <c r="AE134" s="252"/>
      <c r="AF134" s="252"/>
      <c r="AG134" s="252"/>
      <c r="AH134" s="252"/>
      <c r="AI134" s="252"/>
      <c r="AJ134" s="252"/>
      <c r="AK134" s="252"/>
      <c r="AL134" s="252"/>
      <c r="AM134" s="252"/>
      <c r="AN134" s="252"/>
      <c r="AO134" s="252"/>
      <c r="AP134" s="252"/>
      <c r="AQ134" s="252"/>
      <c r="AR134" s="252"/>
      <c r="AS134" s="252"/>
      <c r="AT134" s="252"/>
      <c r="AU134" s="252"/>
      <c r="AV134" s="252"/>
      <c r="AW134" s="252"/>
      <c r="AX134" s="252"/>
      <c r="AY134" s="252"/>
      <c r="AZ134" s="252"/>
      <c r="BA134" s="252"/>
      <c r="BB134" s="252"/>
      <c r="BC134" s="252"/>
      <c r="BD134" s="252"/>
      <c r="BE134" s="252"/>
      <c r="BF134" s="252"/>
      <c r="BG134" s="252"/>
      <c r="BH134" s="252"/>
      <c r="BI134" s="252"/>
      <c r="BJ134" s="252"/>
      <c r="BK134" s="252"/>
      <c r="BL134" s="252"/>
      <c r="BM134" s="252"/>
      <c r="BN134" s="252"/>
      <c r="BO134" s="252"/>
      <c r="BP134" s="252"/>
      <c r="BQ134" s="252"/>
      <c r="BR134" s="252"/>
      <c r="BS134" s="252"/>
    </row>
    <row r="135" spans="1:71" x14ac:dyDescent="0.25">
      <c r="A135" s="252"/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  <c r="R135" s="252"/>
      <c r="S135" s="252"/>
      <c r="T135" s="252"/>
      <c r="U135" s="252"/>
      <c r="V135" s="252"/>
      <c r="W135" s="252"/>
      <c r="X135" s="252"/>
      <c r="Y135" s="252"/>
      <c r="Z135" s="252"/>
      <c r="AA135" s="252"/>
      <c r="AB135" s="252"/>
      <c r="AC135" s="252"/>
      <c r="AD135" s="252"/>
      <c r="AE135" s="252"/>
      <c r="AF135" s="252"/>
      <c r="AG135" s="252"/>
      <c r="AH135" s="252"/>
      <c r="AI135" s="252"/>
      <c r="AJ135" s="252"/>
      <c r="AK135" s="252"/>
      <c r="AL135" s="252"/>
      <c r="AM135" s="252"/>
      <c r="AN135" s="252"/>
      <c r="AO135" s="252"/>
      <c r="AP135" s="252"/>
      <c r="AQ135" s="252"/>
      <c r="AR135" s="252"/>
      <c r="AS135" s="252"/>
      <c r="AT135" s="252"/>
      <c r="AU135" s="252"/>
      <c r="AV135" s="252"/>
      <c r="AW135" s="252"/>
      <c r="AX135" s="252"/>
      <c r="AY135" s="252"/>
      <c r="AZ135" s="252"/>
      <c r="BA135" s="252"/>
      <c r="BB135" s="252"/>
      <c r="BC135" s="252"/>
      <c r="BD135" s="252"/>
      <c r="BE135" s="252"/>
      <c r="BF135" s="252"/>
      <c r="BG135" s="252"/>
      <c r="BH135" s="252"/>
      <c r="BI135" s="252"/>
      <c r="BJ135" s="252"/>
      <c r="BK135" s="252"/>
      <c r="BL135" s="252"/>
      <c r="BM135" s="252"/>
      <c r="BN135" s="252"/>
      <c r="BO135" s="252"/>
      <c r="BP135" s="252"/>
      <c r="BQ135" s="252"/>
      <c r="BR135" s="252"/>
      <c r="BS135" s="252"/>
    </row>
    <row r="136" spans="1:71" x14ac:dyDescent="0.25">
      <c r="A136" s="252"/>
      <c r="B136" s="252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  <c r="R136" s="252"/>
      <c r="S136" s="252"/>
      <c r="T136" s="252"/>
      <c r="U136" s="252"/>
      <c r="V136" s="252"/>
      <c r="W136" s="252"/>
      <c r="X136" s="252"/>
      <c r="Y136" s="252"/>
      <c r="Z136" s="252"/>
      <c r="AA136" s="252"/>
      <c r="AB136" s="252"/>
      <c r="AC136" s="252"/>
      <c r="AD136" s="252"/>
      <c r="AE136" s="252"/>
      <c r="AF136" s="252"/>
      <c r="AG136" s="252"/>
      <c r="AH136" s="252"/>
      <c r="AI136" s="252"/>
      <c r="AJ136" s="252"/>
      <c r="AK136" s="252"/>
      <c r="AL136" s="252"/>
      <c r="AM136" s="252"/>
      <c r="AN136" s="252"/>
      <c r="AO136" s="252"/>
      <c r="AP136" s="252"/>
      <c r="AQ136" s="252"/>
      <c r="AR136" s="252"/>
      <c r="AS136" s="252"/>
      <c r="AT136" s="252"/>
      <c r="AU136" s="252"/>
      <c r="AV136" s="252"/>
      <c r="AW136" s="252"/>
      <c r="AX136" s="252"/>
      <c r="AY136" s="252"/>
      <c r="AZ136" s="252"/>
      <c r="BA136" s="252"/>
      <c r="BB136" s="252"/>
      <c r="BC136" s="252"/>
      <c r="BD136" s="252"/>
      <c r="BE136" s="252"/>
      <c r="BF136" s="252"/>
      <c r="BG136" s="252"/>
      <c r="BH136" s="252"/>
      <c r="BI136" s="252"/>
      <c r="BJ136" s="252"/>
      <c r="BK136" s="252"/>
      <c r="BL136" s="252"/>
      <c r="BM136" s="252"/>
      <c r="BN136" s="252"/>
      <c r="BO136" s="252"/>
      <c r="BP136" s="252"/>
      <c r="BQ136" s="252"/>
      <c r="BR136" s="252"/>
      <c r="BS136" s="252"/>
    </row>
    <row r="137" spans="1:71" x14ac:dyDescent="0.25">
      <c r="A137" s="252"/>
      <c r="B137" s="252"/>
      <c r="C137" s="252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  <c r="R137" s="252"/>
      <c r="S137" s="252"/>
      <c r="T137" s="252"/>
      <c r="U137" s="252"/>
      <c r="V137" s="252"/>
      <c r="W137" s="252"/>
      <c r="X137" s="252"/>
      <c r="Y137" s="252"/>
      <c r="Z137" s="252"/>
      <c r="AA137" s="252"/>
      <c r="AB137" s="252"/>
      <c r="AC137" s="252"/>
      <c r="AD137" s="252"/>
      <c r="AE137" s="252"/>
      <c r="AF137" s="252"/>
      <c r="AG137" s="252"/>
      <c r="AH137" s="252"/>
      <c r="AI137" s="252"/>
      <c r="AJ137" s="252"/>
      <c r="AK137" s="252"/>
      <c r="AL137" s="252"/>
      <c r="AM137" s="252"/>
      <c r="AN137" s="252"/>
      <c r="AO137" s="252"/>
      <c r="AP137" s="252"/>
      <c r="AQ137" s="252"/>
      <c r="AR137" s="252"/>
      <c r="AS137" s="252"/>
      <c r="AT137" s="252"/>
      <c r="AU137" s="252"/>
      <c r="AV137" s="252"/>
      <c r="AW137" s="252"/>
      <c r="AX137" s="252"/>
      <c r="AY137" s="252"/>
      <c r="AZ137" s="252"/>
      <c r="BA137" s="252"/>
      <c r="BB137" s="252"/>
      <c r="BC137" s="252"/>
      <c r="BD137" s="252"/>
      <c r="BE137" s="252"/>
      <c r="BF137" s="252"/>
      <c r="BG137" s="252"/>
      <c r="BH137" s="252"/>
      <c r="BI137" s="252"/>
      <c r="BJ137" s="252"/>
      <c r="BK137" s="252"/>
      <c r="BL137" s="252"/>
      <c r="BM137" s="252"/>
      <c r="BN137" s="252"/>
      <c r="BO137" s="252"/>
      <c r="BP137" s="252"/>
      <c r="BQ137" s="252"/>
      <c r="BR137" s="252"/>
      <c r="BS137" s="252"/>
    </row>
    <row r="138" spans="1:71" x14ac:dyDescent="0.25">
      <c r="A138" s="252"/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  <c r="R138" s="252"/>
      <c r="S138" s="252"/>
      <c r="T138" s="252"/>
      <c r="U138" s="252"/>
      <c r="V138" s="252"/>
      <c r="W138" s="252"/>
      <c r="X138" s="252"/>
      <c r="Y138" s="252"/>
      <c r="Z138" s="252"/>
      <c r="AA138" s="252"/>
      <c r="AB138" s="252"/>
      <c r="AC138" s="252"/>
      <c r="AD138" s="252"/>
      <c r="AE138" s="252"/>
      <c r="AF138" s="252"/>
      <c r="AG138" s="252"/>
      <c r="AH138" s="252"/>
      <c r="AI138" s="252"/>
      <c r="AJ138" s="252"/>
      <c r="AK138" s="252"/>
      <c r="AL138" s="252"/>
      <c r="AM138" s="252"/>
      <c r="AN138" s="252"/>
      <c r="AO138" s="252"/>
      <c r="AP138" s="252"/>
      <c r="AQ138" s="252"/>
      <c r="AR138" s="252"/>
      <c r="AS138" s="252"/>
      <c r="AT138" s="252"/>
      <c r="AU138" s="252"/>
      <c r="AV138" s="252"/>
      <c r="AW138" s="252"/>
      <c r="AX138" s="252"/>
      <c r="AY138" s="252"/>
      <c r="AZ138" s="252"/>
      <c r="BA138" s="252"/>
      <c r="BB138" s="252"/>
      <c r="BC138" s="252"/>
      <c r="BD138" s="252"/>
      <c r="BE138" s="252"/>
      <c r="BF138" s="252"/>
      <c r="BG138" s="252"/>
      <c r="BH138" s="252"/>
      <c r="BI138" s="252"/>
      <c r="BJ138" s="252"/>
      <c r="BK138" s="252"/>
      <c r="BL138" s="252"/>
      <c r="BM138" s="252"/>
      <c r="BN138" s="252"/>
      <c r="BO138" s="252"/>
      <c r="BP138" s="252"/>
      <c r="BQ138" s="252"/>
      <c r="BR138" s="252"/>
      <c r="BS138" s="252"/>
    </row>
    <row r="139" spans="1:71" x14ac:dyDescent="0.25">
      <c r="A139" s="252"/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  <c r="R139" s="252"/>
      <c r="S139" s="252"/>
      <c r="T139" s="252"/>
      <c r="U139" s="252"/>
      <c r="V139" s="252"/>
      <c r="W139" s="252"/>
      <c r="X139" s="252"/>
      <c r="Y139" s="252"/>
      <c r="Z139" s="252"/>
      <c r="AA139" s="252"/>
      <c r="AB139" s="252"/>
      <c r="AC139" s="252"/>
      <c r="AD139" s="252"/>
      <c r="AE139" s="252"/>
      <c r="AF139" s="252"/>
      <c r="AG139" s="252"/>
      <c r="AH139" s="252"/>
      <c r="AI139" s="252"/>
      <c r="AJ139" s="252"/>
      <c r="AK139" s="252"/>
      <c r="AL139" s="252"/>
      <c r="AM139" s="252"/>
      <c r="AN139" s="252"/>
      <c r="AO139" s="252"/>
      <c r="AP139" s="252"/>
      <c r="AQ139" s="252"/>
      <c r="AR139" s="252"/>
      <c r="AS139" s="252"/>
      <c r="AT139" s="252"/>
      <c r="AU139" s="252"/>
      <c r="AV139" s="252"/>
      <c r="AW139" s="252"/>
      <c r="AX139" s="252"/>
      <c r="AY139" s="252"/>
      <c r="AZ139" s="252"/>
      <c r="BA139" s="252"/>
      <c r="BB139" s="252"/>
      <c r="BC139" s="252"/>
      <c r="BD139" s="252"/>
      <c r="BE139" s="252"/>
      <c r="BF139" s="252"/>
      <c r="BG139" s="252"/>
      <c r="BH139" s="252"/>
      <c r="BI139" s="252"/>
      <c r="BJ139" s="252"/>
      <c r="BK139" s="252"/>
      <c r="BL139" s="252"/>
      <c r="BM139" s="252"/>
      <c r="BN139" s="252"/>
      <c r="BO139" s="252"/>
      <c r="BP139" s="252"/>
      <c r="BQ139" s="252"/>
      <c r="BR139" s="252"/>
      <c r="BS139" s="252"/>
    </row>
    <row r="140" spans="1:71" x14ac:dyDescent="0.25">
      <c r="A140" s="252"/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  <c r="S140" s="252"/>
      <c r="T140" s="252"/>
      <c r="U140" s="252"/>
      <c r="V140" s="252"/>
      <c r="W140" s="252"/>
      <c r="X140" s="252"/>
      <c r="Y140" s="252"/>
      <c r="Z140" s="252"/>
      <c r="AA140" s="252"/>
      <c r="AB140" s="252"/>
      <c r="AC140" s="252"/>
      <c r="AD140" s="252"/>
      <c r="AE140" s="252"/>
      <c r="AF140" s="252"/>
      <c r="AG140" s="252"/>
      <c r="AH140" s="252"/>
      <c r="AI140" s="252"/>
      <c r="AJ140" s="252"/>
      <c r="AK140" s="252"/>
      <c r="AL140" s="252"/>
      <c r="AM140" s="252"/>
      <c r="AN140" s="252"/>
      <c r="AO140" s="252"/>
      <c r="AP140" s="252"/>
      <c r="AQ140" s="252"/>
      <c r="AR140" s="252"/>
      <c r="AS140" s="252"/>
      <c r="AT140" s="252"/>
      <c r="AU140" s="252"/>
      <c r="AV140" s="252"/>
      <c r="AW140" s="252"/>
      <c r="AX140" s="252"/>
      <c r="AY140" s="252"/>
      <c r="AZ140" s="252"/>
      <c r="BA140" s="252"/>
      <c r="BB140" s="252"/>
      <c r="BC140" s="252"/>
      <c r="BD140" s="252"/>
      <c r="BE140" s="252"/>
      <c r="BF140" s="252"/>
      <c r="BG140" s="252"/>
      <c r="BH140" s="252"/>
      <c r="BI140" s="252"/>
      <c r="BJ140" s="252"/>
      <c r="BK140" s="252"/>
      <c r="BL140" s="252"/>
      <c r="BM140" s="252"/>
      <c r="BN140" s="252"/>
      <c r="BO140" s="252"/>
      <c r="BP140" s="252"/>
      <c r="BQ140" s="252"/>
      <c r="BR140" s="252"/>
      <c r="BS140" s="252"/>
    </row>
    <row r="141" spans="1:71" x14ac:dyDescent="0.25">
      <c r="A141" s="252"/>
      <c r="B141" s="252"/>
      <c r="C141" s="252"/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  <c r="R141" s="252"/>
      <c r="S141" s="252"/>
      <c r="T141" s="252"/>
      <c r="U141" s="252"/>
      <c r="V141" s="252"/>
      <c r="W141" s="252"/>
      <c r="X141" s="252"/>
      <c r="Y141" s="252"/>
      <c r="Z141" s="252"/>
      <c r="AA141" s="252"/>
      <c r="AB141" s="252"/>
      <c r="AC141" s="252"/>
      <c r="AD141" s="252"/>
      <c r="AE141" s="252"/>
      <c r="AF141" s="252"/>
      <c r="AG141" s="252"/>
      <c r="AH141" s="252"/>
      <c r="AI141" s="252"/>
      <c r="AJ141" s="252"/>
      <c r="AK141" s="252"/>
      <c r="AL141" s="252"/>
      <c r="AM141" s="252"/>
      <c r="AN141" s="252"/>
      <c r="AO141" s="252"/>
      <c r="AP141" s="252"/>
      <c r="AQ141" s="252"/>
      <c r="AR141" s="252"/>
      <c r="AS141" s="252"/>
      <c r="AT141" s="252"/>
      <c r="AU141" s="252"/>
      <c r="AV141" s="252"/>
      <c r="AW141" s="252"/>
      <c r="AX141" s="252"/>
      <c r="AY141" s="252"/>
      <c r="AZ141" s="252"/>
      <c r="BA141" s="252"/>
      <c r="BB141" s="252"/>
      <c r="BC141" s="252"/>
      <c r="BD141" s="252"/>
      <c r="BE141" s="252"/>
      <c r="BF141" s="252"/>
      <c r="BG141" s="252"/>
      <c r="BH141" s="252"/>
      <c r="BI141" s="252"/>
      <c r="BJ141" s="252"/>
      <c r="BK141" s="252"/>
      <c r="BL141" s="252"/>
      <c r="BM141" s="252"/>
      <c r="BN141" s="252"/>
      <c r="BO141" s="252"/>
      <c r="BP141" s="252"/>
      <c r="BQ141" s="252"/>
      <c r="BR141" s="252"/>
      <c r="BS141" s="252"/>
    </row>
    <row r="142" spans="1:71" x14ac:dyDescent="0.25">
      <c r="A142" s="252"/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  <c r="S142" s="252"/>
      <c r="T142" s="252"/>
      <c r="U142" s="252"/>
      <c r="V142" s="252"/>
      <c r="W142" s="252"/>
      <c r="X142" s="252"/>
      <c r="Y142" s="252"/>
      <c r="Z142" s="252"/>
      <c r="AA142" s="252"/>
      <c r="AB142" s="252"/>
      <c r="AC142" s="252"/>
      <c r="AD142" s="252"/>
      <c r="AE142" s="252"/>
      <c r="AF142" s="252"/>
      <c r="AG142" s="252"/>
      <c r="AH142" s="252"/>
      <c r="AI142" s="252"/>
      <c r="AJ142" s="252"/>
      <c r="AK142" s="252"/>
      <c r="AL142" s="252"/>
      <c r="AM142" s="252"/>
      <c r="AN142" s="252"/>
      <c r="AO142" s="252"/>
      <c r="AP142" s="252"/>
      <c r="AQ142" s="252"/>
      <c r="AR142" s="252"/>
      <c r="AS142" s="252"/>
      <c r="AT142" s="252"/>
      <c r="AU142" s="252"/>
      <c r="AV142" s="252"/>
      <c r="AW142" s="252"/>
      <c r="AX142" s="252"/>
      <c r="AY142" s="252"/>
      <c r="AZ142" s="252"/>
      <c r="BA142" s="252"/>
      <c r="BB142" s="252"/>
      <c r="BC142" s="252"/>
      <c r="BD142" s="252"/>
      <c r="BE142" s="252"/>
      <c r="BF142" s="252"/>
      <c r="BG142" s="252"/>
      <c r="BH142" s="252"/>
      <c r="BI142" s="252"/>
      <c r="BJ142" s="252"/>
      <c r="BK142" s="252"/>
      <c r="BL142" s="252"/>
      <c r="BM142" s="252"/>
      <c r="BN142" s="252"/>
      <c r="BO142" s="252"/>
      <c r="BP142" s="252"/>
      <c r="BQ142" s="252"/>
      <c r="BR142" s="252"/>
      <c r="BS142" s="252"/>
    </row>
    <row r="143" spans="1:71" x14ac:dyDescent="0.25">
      <c r="A143" s="252"/>
      <c r="B143" s="252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  <c r="R143" s="252"/>
      <c r="S143" s="252"/>
      <c r="T143" s="252"/>
      <c r="U143" s="252"/>
      <c r="V143" s="252"/>
      <c r="W143" s="252"/>
      <c r="X143" s="252"/>
      <c r="Y143" s="252"/>
      <c r="Z143" s="252"/>
      <c r="AA143" s="252"/>
      <c r="AB143" s="252"/>
      <c r="AC143" s="252"/>
      <c r="AD143" s="252"/>
      <c r="AE143" s="252"/>
      <c r="AF143" s="252"/>
      <c r="AG143" s="252"/>
      <c r="AH143" s="252"/>
      <c r="AI143" s="252"/>
      <c r="AJ143" s="252"/>
      <c r="AK143" s="252"/>
      <c r="AL143" s="252"/>
      <c r="AM143" s="252"/>
      <c r="AN143" s="252"/>
      <c r="AO143" s="252"/>
      <c r="AP143" s="252"/>
      <c r="AQ143" s="252"/>
      <c r="AR143" s="252"/>
      <c r="AS143" s="252"/>
      <c r="AT143" s="252"/>
      <c r="AU143" s="252"/>
      <c r="AV143" s="252"/>
      <c r="AW143" s="252"/>
      <c r="AX143" s="252"/>
      <c r="AY143" s="252"/>
      <c r="AZ143" s="252"/>
      <c r="BA143" s="252"/>
      <c r="BB143" s="252"/>
      <c r="BC143" s="252"/>
      <c r="BD143" s="252"/>
      <c r="BE143" s="252"/>
      <c r="BF143" s="252"/>
      <c r="BG143" s="252"/>
      <c r="BH143" s="252"/>
      <c r="BI143" s="252"/>
      <c r="BJ143" s="252"/>
      <c r="BK143" s="252"/>
      <c r="BL143" s="252"/>
      <c r="BM143" s="252"/>
      <c r="BN143" s="252"/>
      <c r="BO143" s="252"/>
      <c r="BP143" s="252"/>
      <c r="BQ143" s="252"/>
      <c r="BR143" s="252"/>
      <c r="BS143" s="252"/>
    </row>
    <row r="144" spans="1:71" x14ac:dyDescent="0.25">
      <c r="A144" s="252"/>
      <c r="B144" s="252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  <c r="S144" s="252"/>
      <c r="T144" s="252"/>
      <c r="U144" s="252"/>
      <c r="V144" s="252"/>
      <c r="W144" s="252"/>
      <c r="X144" s="252"/>
      <c r="Y144" s="252"/>
      <c r="Z144" s="252"/>
      <c r="AA144" s="252"/>
      <c r="AB144" s="252"/>
      <c r="AC144" s="252"/>
      <c r="AD144" s="252"/>
      <c r="AE144" s="252"/>
      <c r="AF144" s="252"/>
      <c r="AG144" s="252"/>
      <c r="AH144" s="252"/>
      <c r="AI144" s="252"/>
      <c r="AJ144" s="252"/>
      <c r="AK144" s="252"/>
      <c r="AL144" s="252"/>
      <c r="AM144" s="252"/>
      <c r="AN144" s="252"/>
      <c r="AO144" s="252"/>
      <c r="AP144" s="252"/>
      <c r="AQ144" s="252"/>
      <c r="AR144" s="252"/>
      <c r="AS144" s="252"/>
      <c r="AT144" s="252"/>
      <c r="AU144" s="252"/>
      <c r="AV144" s="252"/>
      <c r="AW144" s="252"/>
      <c r="AX144" s="252"/>
      <c r="AY144" s="252"/>
      <c r="AZ144" s="252"/>
      <c r="BA144" s="252"/>
      <c r="BB144" s="252"/>
      <c r="BC144" s="252"/>
      <c r="BD144" s="252"/>
      <c r="BE144" s="252"/>
      <c r="BF144" s="252"/>
      <c r="BG144" s="252"/>
      <c r="BH144" s="252"/>
      <c r="BI144" s="252"/>
      <c r="BJ144" s="252"/>
      <c r="BK144" s="252"/>
      <c r="BL144" s="252"/>
      <c r="BM144" s="252"/>
      <c r="BN144" s="252"/>
      <c r="BO144" s="252"/>
      <c r="BP144" s="252"/>
      <c r="BQ144" s="252"/>
      <c r="BR144" s="252"/>
      <c r="BS144" s="252"/>
    </row>
    <row r="145" spans="1:71" x14ac:dyDescent="0.25">
      <c r="A145" s="252"/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  <c r="R145" s="252"/>
      <c r="S145" s="252"/>
      <c r="T145" s="252"/>
      <c r="U145" s="252"/>
      <c r="V145" s="252"/>
      <c r="W145" s="252"/>
      <c r="X145" s="252"/>
      <c r="Y145" s="252"/>
      <c r="Z145" s="252"/>
      <c r="AA145" s="252"/>
      <c r="AB145" s="252"/>
      <c r="AC145" s="252"/>
      <c r="AD145" s="252"/>
      <c r="AE145" s="252"/>
      <c r="AF145" s="252"/>
      <c r="AG145" s="252"/>
      <c r="AH145" s="252"/>
      <c r="AI145" s="252"/>
      <c r="AJ145" s="252"/>
      <c r="AK145" s="252"/>
      <c r="AL145" s="252"/>
      <c r="AM145" s="252"/>
      <c r="AN145" s="252"/>
      <c r="AO145" s="252"/>
      <c r="AP145" s="252"/>
      <c r="AQ145" s="252"/>
      <c r="AR145" s="252"/>
      <c r="AS145" s="252"/>
      <c r="AT145" s="252"/>
      <c r="AU145" s="252"/>
      <c r="AV145" s="252"/>
      <c r="AW145" s="252"/>
      <c r="AX145" s="252"/>
      <c r="AY145" s="252"/>
      <c r="AZ145" s="252"/>
      <c r="BA145" s="252"/>
      <c r="BB145" s="252"/>
      <c r="BC145" s="252"/>
      <c r="BD145" s="252"/>
      <c r="BE145" s="252"/>
      <c r="BF145" s="252"/>
      <c r="BG145" s="252"/>
      <c r="BH145" s="252"/>
      <c r="BI145" s="252"/>
      <c r="BJ145" s="252"/>
      <c r="BK145" s="252"/>
      <c r="BL145" s="252"/>
      <c r="BM145" s="252"/>
      <c r="BN145" s="252"/>
      <c r="BO145" s="252"/>
      <c r="BP145" s="252"/>
      <c r="BQ145" s="252"/>
      <c r="BR145" s="252"/>
      <c r="BS145" s="252"/>
    </row>
    <row r="146" spans="1:71" x14ac:dyDescent="0.25">
      <c r="A146" s="252"/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  <c r="S146" s="252"/>
      <c r="T146" s="252"/>
      <c r="U146" s="252"/>
      <c r="V146" s="252"/>
      <c r="W146" s="252"/>
      <c r="X146" s="252"/>
      <c r="Y146" s="252"/>
      <c r="Z146" s="252"/>
      <c r="AA146" s="252"/>
      <c r="AB146" s="252"/>
      <c r="AC146" s="252"/>
      <c r="AD146" s="252"/>
      <c r="AE146" s="252"/>
      <c r="AF146" s="252"/>
      <c r="AG146" s="252"/>
      <c r="AH146" s="252"/>
      <c r="AI146" s="252"/>
      <c r="AJ146" s="252"/>
      <c r="AK146" s="252"/>
      <c r="AL146" s="252"/>
      <c r="AM146" s="252"/>
      <c r="AN146" s="252"/>
      <c r="AO146" s="252"/>
      <c r="AP146" s="252"/>
      <c r="AQ146" s="252"/>
      <c r="AR146" s="252"/>
      <c r="AS146" s="252"/>
      <c r="AT146" s="252"/>
      <c r="AU146" s="252"/>
      <c r="AV146" s="252"/>
      <c r="AW146" s="252"/>
      <c r="AX146" s="252"/>
      <c r="AY146" s="252"/>
      <c r="AZ146" s="252"/>
      <c r="BA146" s="252"/>
      <c r="BB146" s="252"/>
      <c r="BC146" s="252"/>
      <c r="BD146" s="252"/>
      <c r="BE146" s="252"/>
      <c r="BF146" s="252"/>
      <c r="BG146" s="252"/>
      <c r="BH146" s="252"/>
      <c r="BI146" s="252"/>
      <c r="BJ146" s="252"/>
      <c r="BK146" s="252"/>
      <c r="BL146" s="252"/>
      <c r="BM146" s="252"/>
      <c r="BN146" s="252"/>
      <c r="BO146" s="252"/>
      <c r="BP146" s="252"/>
      <c r="BQ146" s="252"/>
      <c r="BR146" s="252"/>
      <c r="BS146" s="252"/>
    </row>
    <row r="147" spans="1:71" x14ac:dyDescent="0.25">
      <c r="A147" s="252"/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52"/>
      <c r="Z147" s="252"/>
      <c r="AA147" s="252"/>
      <c r="AB147" s="252"/>
      <c r="AC147" s="252"/>
      <c r="AD147" s="252"/>
      <c r="AE147" s="252"/>
      <c r="AF147" s="252"/>
      <c r="AG147" s="252"/>
      <c r="AH147" s="252"/>
      <c r="AI147" s="252"/>
      <c r="AJ147" s="252"/>
      <c r="AK147" s="252"/>
      <c r="AL147" s="252"/>
      <c r="AM147" s="252"/>
      <c r="AN147" s="252"/>
      <c r="AO147" s="252"/>
      <c r="AP147" s="252"/>
      <c r="AQ147" s="252"/>
      <c r="AR147" s="252"/>
      <c r="AS147" s="252"/>
      <c r="AT147" s="252"/>
      <c r="AU147" s="252"/>
      <c r="AV147" s="252"/>
      <c r="AW147" s="252"/>
      <c r="AX147" s="252"/>
      <c r="AY147" s="252"/>
      <c r="AZ147" s="252"/>
      <c r="BA147" s="252"/>
      <c r="BB147" s="252"/>
      <c r="BC147" s="252"/>
      <c r="BD147" s="252"/>
      <c r="BE147" s="252"/>
      <c r="BF147" s="252"/>
      <c r="BG147" s="252"/>
      <c r="BH147" s="252"/>
      <c r="BI147" s="252"/>
      <c r="BJ147" s="252"/>
      <c r="BK147" s="252"/>
      <c r="BL147" s="252"/>
      <c r="BM147" s="252"/>
      <c r="BN147" s="252"/>
      <c r="BO147" s="252"/>
      <c r="BP147" s="252"/>
      <c r="BQ147" s="252"/>
      <c r="BR147" s="252"/>
      <c r="BS147" s="252"/>
    </row>
    <row r="148" spans="1:71" x14ac:dyDescent="0.25">
      <c r="A148" s="252"/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  <c r="S148" s="252"/>
      <c r="T148" s="252"/>
      <c r="U148" s="252"/>
      <c r="V148" s="252"/>
      <c r="W148" s="252"/>
      <c r="X148" s="252"/>
      <c r="Y148" s="252"/>
      <c r="Z148" s="252"/>
      <c r="AA148" s="252"/>
      <c r="AB148" s="252"/>
      <c r="AC148" s="252"/>
      <c r="AD148" s="252"/>
      <c r="AE148" s="252"/>
      <c r="AF148" s="252"/>
      <c r="AG148" s="252"/>
      <c r="AH148" s="252"/>
      <c r="AI148" s="252"/>
      <c r="AJ148" s="252"/>
      <c r="AK148" s="252"/>
      <c r="AL148" s="252"/>
      <c r="AM148" s="252"/>
      <c r="AN148" s="252"/>
      <c r="AO148" s="252"/>
      <c r="AP148" s="252"/>
      <c r="AQ148" s="252"/>
      <c r="AR148" s="252"/>
      <c r="AS148" s="252"/>
      <c r="AT148" s="252"/>
      <c r="AU148" s="252"/>
      <c r="AV148" s="252"/>
      <c r="AW148" s="252"/>
      <c r="AX148" s="252"/>
      <c r="AY148" s="252"/>
      <c r="AZ148" s="252"/>
      <c r="BA148" s="252"/>
      <c r="BB148" s="252"/>
      <c r="BC148" s="252"/>
      <c r="BD148" s="252"/>
      <c r="BE148" s="252"/>
      <c r="BF148" s="252"/>
      <c r="BG148" s="252"/>
      <c r="BH148" s="252"/>
      <c r="BI148" s="252"/>
      <c r="BJ148" s="252"/>
      <c r="BK148" s="252"/>
      <c r="BL148" s="252"/>
      <c r="BM148" s="252"/>
      <c r="BN148" s="252"/>
      <c r="BO148" s="252"/>
      <c r="BP148" s="252"/>
      <c r="BQ148" s="252"/>
      <c r="BR148" s="252"/>
      <c r="BS148" s="252"/>
    </row>
    <row r="149" spans="1:71" x14ac:dyDescent="0.25">
      <c r="A149" s="252"/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  <c r="R149" s="252"/>
      <c r="S149" s="252"/>
      <c r="T149" s="252"/>
      <c r="U149" s="252"/>
      <c r="V149" s="252"/>
      <c r="W149" s="252"/>
      <c r="X149" s="252"/>
      <c r="Y149" s="252"/>
      <c r="Z149" s="252"/>
      <c r="AA149" s="252"/>
      <c r="AB149" s="252"/>
      <c r="AC149" s="252"/>
      <c r="AD149" s="252"/>
      <c r="AE149" s="252"/>
      <c r="AF149" s="252"/>
      <c r="AG149" s="252"/>
      <c r="AH149" s="252"/>
      <c r="AI149" s="252"/>
      <c r="AJ149" s="252"/>
      <c r="AK149" s="252"/>
      <c r="AL149" s="252"/>
      <c r="AM149" s="252"/>
      <c r="AN149" s="252"/>
      <c r="AO149" s="252"/>
      <c r="AP149" s="252"/>
      <c r="AQ149" s="252"/>
      <c r="AR149" s="252"/>
      <c r="AS149" s="252"/>
      <c r="AT149" s="252"/>
      <c r="AU149" s="252"/>
      <c r="AV149" s="252"/>
      <c r="AW149" s="252"/>
      <c r="AX149" s="252"/>
      <c r="AY149" s="252"/>
      <c r="AZ149" s="252"/>
      <c r="BA149" s="252"/>
      <c r="BB149" s="252"/>
      <c r="BC149" s="252"/>
      <c r="BD149" s="252"/>
      <c r="BE149" s="252"/>
      <c r="BF149" s="252"/>
      <c r="BG149" s="252"/>
      <c r="BH149" s="252"/>
      <c r="BI149" s="252"/>
      <c r="BJ149" s="252"/>
      <c r="BK149" s="252"/>
      <c r="BL149" s="252"/>
      <c r="BM149" s="252"/>
      <c r="BN149" s="252"/>
      <c r="BO149" s="252"/>
      <c r="BP149" s="252"/>
      <c r="BQ149" s="252"/>
      <c r="BR149" s="252"/>
      <c r="BS149" s="252"/>
    </row>
    <row r="150" spans="1:71" x14ac:dyDescent="0.25">
      <c r="A150" s="252"/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  <c r="R150" s="252"/>
      <c r="S150" s="252"/>
      <c r="T150" s="252"/>
      <c r="U150" s="252"/>
      <c r="V150" s="252"/>
      <c r="W150" s="252"/>
      <c r="X150" s="252"/>
      <c r="Y150" s="252"/>
      <c r="Z150" s="252"/>
      <c r="AA150" s="252"/>
      <c r="AB150" s="252"/>
      <c r="AC150" s="252"/>
      <c r="AD150" s="252"/>
      <c r="AE150" s="252"/>
      <c r="AF150" s="252"/>
      <c r="AG150" s="252"/>
      <c r="AH150" s="252"/>
      <c r="AI150" s="252"/>
      <c r="AJ150" s="252"/>
      <c r="AK150" s="252"/>
      <c r="AL150" s="252"/>
      <c r="AM150" s="252"/>
      <c r="AN150" s="252"/>
      <c r="AO150" s="252"/>
      <c r="AP150" s="252"/>
      <c r="AQ150" s="252"/>
      <c r="AR150" s="252"/>
      <c r="AS150" s="252"/>
      <c r="AT150" s="252"/>
      <c r="AU150" s="252"/>
      <c r="AV150" s="252"/>
      <c r="AW150" s="252"/>
      <c r="AX150" s="252"/>
      <c r="AY150" s="252"/>
      <c r="AZ150" s="252"/>
      <c r="BA150" s="252"/>
      <c r="BB150" s="252"/>
      <c r="BC150" s="252"/>
      <c r="BD150" s="252"/>
      <c r="BE150" s="252"/>
      <c r="BF150" s="252"/>
      <c r="BG150" s="252"/>
      <c r="BH150" s="252"/>
      <c r="BI150" s="252"/>
      <c r="BJ150" s="252"/>
      <c r="BK150" s="252"/>
      <c r="BL150" s="252"/>
      <c r="BM150" s="252"/>
      <c r="BN150" s="252"/>
      <c r="BO150" s="252"/>
      <c r="BP150" s="252"/>
      <c r="BQ150" s="252"/>
      <c r="BR150" s="252"/>
      <c r="BS150" s="252"/>
    </row>
    <row r="151" spans="1:71" x14ac:dyDescent="0.25">
      <c r="A151" s="252"/>
      <c r="B151" s="252"/>
      <c r="C151" s="252"/>
      <c r="D151" s="252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  <c r="R151" s="252"/>
      <c r="S151" s="252"/>
      <c r="T151" s="252"/>
      <c r="U151" s="252"/>
      <c r="V151" s="252"/>
      <c r="W151" s="252"/>
      <c r="X151" s="252"/>
      <c r="Y151" s="252"/>
      <c r="Z151" s="252"/>
      <c r="AA151" s="252"/>
      <c r="AB151" s="252"/>
      <c r="AC151" s="252"/>
      <c r="AD151" s="252"/>
      <c r="AE151" s="252"/>
      <c r="AF151" s="252"/>
      <c r="AG151" s="252"/>
      <c r="AH151" s="252"/>
      <c r="AI151" s="252"/>
      <c r="AJ151" s="252"/>
      <c r="AK151" s="252"/>
      <c r="AL151" s="252"/>
      <c r="AM151" s="252"/>
      <c r="AN151" s="252"/>
      <c r="AO151" s="252"/>
      <c r="AP151" s="252"/>
      <c r="AQ151" s="252"/>
      <c r="AR151" s="252"/>
      <c r="AS151" s="252"/>
      <c r="AT151" s="252"/>
      <c r="AU151" s="252"/>
      <c r="AV151" s="252"/>
      <c r="AW151" s="252"/>
      <c r="AX151" s="252"/>
      <c r="AY151" s="252"/>
      <c r="AZ151" s="252"/>
      <c r="BA151" s="252"/>
      <c r="BB151" s="252"/>
      <c r="BC151" s="252"/>
      <c r="BD151" s="252"/>
      <c r="BE151" s="252"/>
      <c r="BF151" s="252"/>
      <c r="BG151" s="252"/>
      <c r="BH151" s="252"/>
      <c r="BI151" s="252"/>
      <c r="BJ151" s="252"/>
      <c r="BK151" s="252"/>
      <c r="BL151" s="252"/>
      <c r="BM151" s="252"/>
      <c r="BN151" s="252"/>
      <c r="BO151" s="252"/>
      <c r="BP151" s="252"/>
      <c r="BQ151" s="252"/>
      <c r="BR151" s="252"/>
      <c r="BS151" s="252"/>
    </row>
    <row r="152" spans="1:71" x14ac:dyDescent="0.25">
      <c r="A152" s="252"/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  <c r="R152" s="252"/>
      <c r="S152" s="252"/>
      <c r="T152" s="252"/>
      <c r="U152" s="252"/>
      <c r="V152" s="252"/>
      <c r="W152" s="252"/>
      <c r="X152" s="252"/>
      <c r="Y152" s="252"/>
      <c r="Z152" s="252"/>
      <c r="AA152" s="252"/>
      <c r="AB152" s="252"/>
      <c r="AC152" s="252"/>
      <c r="AD152" s="252"/>
      <c r="AE152" s="252"/>
      <c r="AF152" s="252"/>
      <c r="AG152" s="252"/>
      <c r="AH152" s="252"/>
      <c r="AI152" s="252"/>
      <c r="AJ152" s="252"/>
      <c r="AK152" s="252"/>
      <c r="AL152" s="252"/>
      <c r="AM152" s="252"/>
      <c r="AN152" s="252"/>
      <c r="AO152" s="252"/>
      <c r="AP152" s="252"/>
      <c r="AQ152" s="252"/>
      <c r="AR152" s="252"/>
      <c r="AS152" s="252"/>
      <c r="AT152" s="252"/>
      <c r="AU152" s="252"/>
      <c r="AV152" s="252"/>
      <c r="AW152" s="252"/>
      <c r="AX152" s="252"/>
      <c r="AY152" s="252"/>
      <c r="AZ152" s="252"/>
      <c r="BA152" s="252"/>
      <c r="BB152" s="252"/>
      <c r="BC152" s="252"/>
      <c r="BD152" s="252"/>
      <c r="BE152" s="252"/>
      <c r="BF152" s="252"/>
      <c r="BG152" s="252"/>
      <c r="BH152" s="252"/>
      <c r="BI152" s="252"/>
      <c r="BJ152" s="252"/>
      <c r="BK152" s="252"/>
      <c r="BL152" s="252"/>
      <c r="BM152" s="252"/>
      <c r="BN152" s="252"/>
      <c r="BO152" s="252"/>
      <c r="BP152" s="252"/>
      <c r="BQ152" s="252"/>
      <c r="BR152" s="252"/>
      <c r="BS152" s="252"/>
    </row>
    <row r="153" spans="1:71" x14ac:dyDescent="0.25">
      <c r="A153" s="252"/>
      <c r="B153" s="252"/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  <c r="R153" s="252"/>
      <c r="S153" s="252"/>
      <c r="T153" s="252"/>
      <c r="U153" s="252"/>
      <c r="V153" s="252"/>
      <c r="W153" s="252"/>
      <c r="X153" s="252"/>
      <c r="Y153" s="252"/>
      <c r="Z153" s="252"/>
      <c r="AA153" s="252"/>
      <c r="AB153" s="252"/>
      <c r="AC153" s="252"/>
      <c r="AD153" s="252"/>
      <c r="AE153" s="252"/>
      <c r="AF153" s="252"/>
      <c r="AG153" s="252"/>
      <c r="AH153" s="252"/>
      <c r="AI153" s="252"/>
      <c r="AJ153" s="252"/>
      <c r="AK153" s="252"/>
      <c r="AL153" s="252"/>
      <c r="AM153" s="252"/>
      <c r="AN153" s="252"/>
      <c r="AO153" s="252"/>
      <c r="AP153" s="252"/>
      <c r="AQ153" s="252"/>
      <c r="AR153" s="252"/>
      <c r="AS153" s="252"/>
      <c r="AT153" s="252"/>
      <c r="AU153" s="252"/>
      <c r="AV153" s="252"/>
      <c r="AW153" s="252"/>
      <c r="AX153" s="252"/>
      <c r="AY153" s="252"/>
      <c r="AZ153" s="252"/>
      <c r="BA153" s="252"/>
      <c r="BB153" s="252"/>
      <c r="BC153" s="252"/>
      <c r="BD153" s="252"/>
      <c r="BE153" s="252"/>
      <c r="BF153" s="252"/>
      <c r="BG153" s="252"/>
      <c r="BH153" s="252"/>
      <c r="BI153" s="252"/>
      <c r="BJ153" s="252"/>
      <c r="BK153" s="252"/>
      <c r="BL153" s="252"/>
      <c r="BM153" s="252"/>
      <c r="BN153" s="252"/>
      <c r="BO153" s="252"/>
      <c r="BP153" s="252"/>
      <c r="BQ153" s="252"/>
      <c r="BR153" s="252"/>
      <c r="BS153" s="252"/>
    </row>
    <row r="154" spans="1:71" x14ac:dyDescent="0.25">
      <c r="A154" s="252"/>
      <c r="B154" s="252"/>
      <c r="C154" s="252"/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  <c r="R154" s="252"/>
      <c r="S154" s="252"/>
      <c r="T154" s="252"/>
      <c r="U154" s="252"/>
      <c r="V154" s="252"/>
      <c r="W154" s="252"/>
      <c r="X154" s="252"/>
      <c r="Y154" s="252"/>
      <c r="Z154" s="252"/>
      <c r="AA154" s="252"/>
      <c r="AB154" s="252"/>
      <c r="AC154" s="252"/>
      <c r="AD154" s="252"/>
      <c r="AE154" s="252"/>
      <c r="AF154" s="252"/>
      <c r="AG154" s="252"/>
      <c r="AH154" s="252"/>
      <c r="AI154" s="252"/>
      <c r="AJ154" s="252"/>
      <c r="AK154" s="252"/>
      <c r="AL154" s="252"/>
      <c r="AM154" s="252"/>
      <c r="AN154" s="252"/>
      <c r="AO154" s="252"/>
      <c r="AP154" s="252"/>
      <c r="AQ154" s="252"/>
      <c r="AR154" s="252"/>
      <c r="AS154" s="252"/>
      <c r="AT154" s="252"/>
      <c r="AU154" s="252"/>
      <c r="AV154" s="252"/>
      <c r="AW154" s="252"/>
      <c r="AX154" s="252"/>
      <c r="AY154" s="252"/>
      <c r="AZ154" s="252"/>
      <c r="BA154" s="252"/>
      <c r="BB154" s="252"/>
      <c r="BC154" s="252"/>
      <c r="BD154" s="252"/>
      <c r="BE154" s="252"/>
      <c r="BF154" s="252"/>
      <c r="BG154" s="252"/>
      <c r="BH154" s="252"/>
      <c r="BI154" s="252"/>
      <c r="BJ154" s="252"/>
      <c r="BK154" s="252"/>
      <c r="BL154" s="252"/>
      <c r="BM154" s="252"/>
      <c r="BN154" s="252"/>
      <c r="BO154" s="252"/>
      <c r="BP154" s="252"/>
      <c r="BQ154" s="252"/>
      <c r="BR154" s="252"/>
      <c r="BS154" s="252"/>
    </row>
    <row r="155" spans="1:71" x14ac:dyDescent="0.25">
      <c r="A155" s="252"/>
      <c r="B155" s="252"/>
      <c r="C155" s="252"/>
      <c r="D155" s="252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  <c r="R155" s="252"/>
      <c r="S155" s="252"/>
      <c r="T155" s="252"/>
      <c r="U155" s="252"/>
      <c r="V155" s="252"/>
      <c r="W155" s="252"/>
      <c r="X155" s="252"/>
      <c r="Y155" s="252"/>
      <c r="Z155" s="252"/>
      <c r="AA155" s="252"/>
      <c r="AB155" s="252"/>
      <c r="AC155" s="252"/>
      <c r="AD155" s="252"/>
      <c r="AE155" s="252"/>
      <c r="AF155" s="252"/>
      <c r="AG155" s="252"/>
      <c r="AH155" s="252"/>
      <c r="AI155" s="252"/>
      <c r="AJ155" s="252"/>
      <c r="AK155" s="252"/>
      <c r="AL155" s="252"/>
      <c r="AM155" s="252"/>
      <c r="AN155" s="252"/>
      <c r="AO155" s="252"/>
      <c r="AP155" s="252"/>
      <c r="AQ155" s="252"/>
      <c r="AR155" s="252"/>
      <c r="AS155" s="252"/>
      <c r="AT155" s="252"/>
      <c r="AU155" s="252"/>
      <c r="AV155" s="252"/>
      <c r="AW155" s="252"/>
      <c r="AX155" s="252"/>
      <c r="AY155" s="252"/>
      <c r="AZ155" s="252"/>
      <c r="BA155" s="252"/>
      <c r="BB155" s="252"/>
      <c r="BC155" s="252"/>
      <c r="BD155" s="252"/>
      <c r="BE155" s="252"/>
      <c r="BF155" s="252"/>
      <c r="BG155" s="252"/>
      <c r="BH155" s="252"/>
      <c r="BI155" s="252"/>
      <c r="BJ155" s="252"/>
      <c r="BK155" s="252"/>
      <c r="BL155" s="252"/>
      <c r="BM155" s="252"/>
      <c r="BN155" s="252"/>
      <c r="BO155" s="252"/>
      <c r="BP155" s="252"/>
      <c r="BQ155" s="252"/>
      <c r="BR155" s="252"/>
      <c r="BS155" s="252"/>
    </row>
    <row r="156" spans="1:71" x14ac:dyDescent="0.25">
      <c r="A156" s="252"/>
      <c r="B156" s="252"/>
      <c r="C156" s="252"/>
      <c r="D156" s="252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  <c r="R156" s="252"/>
      <c r="S156" s="252"/>
      <c r="T156" s="252"/>
      <c r="U156" s="252"/>
      <c r="V156" s="252"/>
      <c r="W156" s="252"/>
      <c r="X156" s="252"/>
      <c r="Y156" s="252"/>
      <c r="Z156" s="252"/>
      <c r="AA156" s="252"/>
      <c r="AB156" s="252"/>
      <c r="AC156" s="252"/>
      <c r="AD156" s="252"/>
      <c r="AE156" s="252"/>
      <c r="AF156" s="252"/>
      <c r="AG156" s="252"/>
      <c r="AH156" s="252"/>
      <c r="AI156" s="252"/>
      <c r="AJ156" s="252"/>
      <c r="AK156" s="252"/>
      <c r="AL156" s="252"/>
      <c r="AM156" s="252"/>
      <c r="AN156" s="252"/>
      <c r="AO156" s="252"/>
      <c r="AP156" s="252"/>
      <c r="AQ156" s="252"/>
      <c r="AR156" s="252"/>
      <c r="AS156" s="252"/>
      <c r="AT156" s="252"/>
      <c r="AU156" s="252"/>
      <c r="AV156" s="252"/>
      <c r="AW156" s="252"/>
      <c r="AX156" s="252"/>
      <c r="AY156" s="252"/>
      <c r="AZ156" s="252"/>
      <c r="BA156" s="252"/>
      <c r="BB156" s="252"/>
      <c r="BC156" s="252"/>
      <c r="BD156" s="252"/>
      <c r="BE156" s="252"/>
      <c r="BF156" s="252"/>
      <c r="BG156" s="252"/>
      <c r="BH156" s="252"/>
      <c r="BI156" s="252"/>
      <c r="BJ156" s="252"/>
      <c r="BK156" s="252"/>
      <c r="BL156" s="252"/>
      <c r="BM156" s="252"/>
      <c r="BN156" s="252"/>
      <c r="BO156" s="252"/>
      <c r="BP156" s="252"/>
      <c r="BQ156" s="252"/>
      <c r="BR156" s="252"/>
      <c r="BS156" s="252"/>
    </row>
    <row r="157" spans="1:71" x14ac:dyDescent="0.25">
      <c r="A157" s="252"/>
      <c r="B157" s="252"/>
      <c r="C157" s="252"/>
      <c r="D157" s="252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  <c r="R157" s="252"/>
      <c r="S157" s="252"/>
      <c r="T157" s="252"/>
      <c r="U157" s="252"/>
      <c r="V157" s="252"/>
      <c r="W157" s="252"/>
      <c r="X157" s="252"/>
      <c r="Y157" s="252"/>
      <c r="Z157" s="252"/>
      <c r="AA157" s="252"/>
      <c r="AB157" s="252"/>
      <c r="AC157" s="252"/>
      <c r="AD157" s="252"/>
      <c r="AE157" s="252"/>
      <c r="AF157" s="252"/>
      <c r="AG157" s="252"/>
      <c r="AH157" s="252"/>
      <c r="AI157" s="252"/>
      <c r="AJ157" s="252"/>
      <c r="AK157" s="252"/>
      <c r="AL157" s="252"/>
      <c r="AM157" s="252"/>
      <c r="AN157" s="252"/>
      <c r="AO157" s="252"/>
      <c r="AP157" s="252"/>
      <c r="AQ157" s="252"/>
      <c r="AR157" s="252"/>
      <c r="AS157" s="252"/>
      <c r="AT157" s="252"/>
      <c r="AU157" s="252"/>
      <c r="AV157" s="252"/>
      <c r="AW157" s="252"/>
      <c r="AX157" s="252"/>
      <c r="AY157" s="252"/>
      <c r="AZ157" s="252"/>
      <c r="BA157" s="252"/>
      <c r="BB157" s="252"/>
      <c r="BC157" s="252"/>
      <c r="BD157" s="252"/>
      <c r="BE157" s="252"/>
      <c r="BF157" s="252"/>
      <c r="BG157" s="252"/>
      <c r="BH157" s="252"/>
      <c r="BI157" s="252"/>
      <c r="BJ157" s="252"/>
      <c r="BK157" s="252"/>
      <c r="BL157" s="252"/>
      <c r="BM157" s="252"/>
      <c r="BN157" s="252"/>
      <c r="BO157" s="252"/>
      <c r="BP157" s="252"/>
      <c r="BQ157" s="252"/>
      <c r="BR157" s="252"/>
      <c r="BS157" s="252"/>
    </row>
    <row r="158" spans="1:71" x14ac:dyDescent="0.25">
      <c r="A158" s="252"/>
      <c r="B158" s="252"/>
      <c r="C158" s="252"/>
      <c r="D158" s="252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  <c r="R158" s="252"/>
      <c r="S158" s="252"/>
      <c r="T158" s="252"/>
      <c r="U158" s="252"/>
      <c r="V158" s="252"/>
      <c r="W158" s="252"/>
      <c r="X158" s="252"/>
      <c r="Y158" s="252"/>
      <c r="Z158" s="252"/>
      <c r="AA158" s="252"/>
      <c r="AB158" s="252"/>
      <c r="AC158" s="252"/>
      <c r="AD158" s="252"/>
      <c r="AE158" s="252"/>
      <c r="AF158" s="252"/>
      <c r="AG158" s="252"/>
      <c r="AH158" s="252"/>
      <c r="AI158" s="252"/>
      <c r="AJ158" s="252"/>
      <c r="AK158" s="252"/>
      <c r="AL158" s="252"/>
      <c r="AM158" s="252"/>
      <c r="AN158" s="252"/>
      <c r="AO158" s="252"/>
      <c r="AP158" s="252"/>
      <c r="AQ158" s="252"/>
      <c r="AR158" s="252"/>
      <c r="AS158" s="252"/>
      <c r="AT158" s="252"/>
      <c r="AU158" s="252"/>
      <c r="AV158" s="252"/>
      <c r="AW158" s="252"/>
      <c r="AX158" s="252"/>
      <c r="AY158" s="252"/>
      <c r="AZ158" s="252"/>
      <c r="BA158" s="252"/>
      <c r="BB158" s="252"/>
      <c r="BC158" s="252"/>
      <c r="BD158" s="252"/>
      <c r="BE158" s="252"/>
      <c r="BF158" s="252"/>
      <c r="BG158" s="252"/>
      <c r="BH158" s="252"/>
      <c r="BI158" s="252"/>
      <c r="BJ158" s="252"/>
      <c r="BK158" s="252"/>
      <c r="BL158" s="252"/>
      <c r="BM158" s="252"/>
      <c r="BN158" s="252"/>
      <c r="BO158" s="252"/>
      <c r="BP158" s="252"/>
      <c r="BQ158" s="252"/>
      <c r="BR158" s="252"/>
      <c r="BS158" s="252"/>
    </row>
    <row r="159" spans="1:71" x14ac:dyDescent="0.25">
      <c r="A159" s="252"/>
      <c r="B159" s="252"/>
      <c r="C159" s="252"/>
      <c r="D159" s="252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  <c r="R159" s="252"/>
      <c r="S159" s="252"/>
      <c r="T159" s="252"/>
      <c r="U159" s="252"/>
      <c r="V159" s="252"/>
      <c r="W159" s="252"/>
      <c r="X159" s="252"/>
      <c r="Y159" s="252"/>
      <c r="Z159" s="252"/>
      <c r="AA159" s="252"/>
      <c r="AB159" s="252"/>
      <c r="AC159" s="252"/>
      <c r="AD159" s="252"/>
      <c r="AE159" s="252"/>
      <c r="AF159" s="252"/>
      <c r="AG159" s="252"/>
      <c r="AH159" s="252"/>
      <c r="AI159" s="252"/>
      <c r="AJ159" s="252"/>
      <c r="AK159" s="252"/>
      <c r="AL159" s="252"/>
      <c r="AM159" s="252"/>
      <c r="AN159" s="252"/>
      <c r="AO159" s="252"/>
      <c r="AP159" s="252"/>
      <c r="AQ159" s="252"/>
      <c r="AR159" s="252"/>
      <c r="AS159" s="252"/>
      <c r="AT159" s="252"/>
      <c r="AU159" s="252"/>
      <c r="AV159" s="252"/>
      <c r="AW159" s="252"/>
      <c r="AX159" s="252"/>
      <c r="AY159" s="252"/>
      <c r="AZ159" s="252"/>
      <c r="BA159" s="252"/>
      <c r="BB159" s="252"/>
      <c r="BC159" s="252"/>
      <c r="BD159" s="252"/>
      <c r="BE159" s="252"/>
      <c r="BF159" s="252"/>
      <c r="BG159" s="252"/>
      <c r="BH159" s="252"/>
      <c r="BI159" s="252"/>
      <c r="BJ159" s="252"/>
      <c r="BK159" s="252"/>
      <c r="BL159" s="252"/>
      <c r="BM159" s="252"/>
      <c r="BN159" s="252"/>
      <c r="BO159" s="252"/>
      <c r="BP159" s="252"/>
      <c r="BQ159" s="252"/>
      <c r="BR159" s="252"/>
      <c r="BS159" s="252"/>
    </row>
    <row r="160" spans="1:71" x14ac:dyDescent="0.25">
      <c r="A160" s="252"/>
      <c r="B160" s="252"/>
      <c r="C160" s="252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  <c r="R160" s="252"/>
      <c r="S160" s="252"/>
      <c r="T160" s="252"/>
      <c r="U160" s="252"/>
      <c r="V160" s="252"/>
      <c r="W160" s="252"/>
      <c r="X160" s="252"/>
      <c r="Y160" s="252"/>
      <c r="Z160" s="252"/>
      <c r="AA160" s="252"/>
      <c r="AB160" s="252"/>
      <c r="AC160" s="252"/>
      <c r="AD160" s="252"/>
      <c r="AE160" s="252"/>
      <c r="AF160" s="252"/>
      <c r="AG160" s="252"/>
      <c r="AH160" s="252"/>
      <c r="AI160" s="252"/>
      <c r="AJ160" s="252"/>
      <c r="AK160" s="252"/>
      <c r="AL160" s="252"/>
      <c r="AM160" s="252"/>
      <c r="AN160" s="252"/>
      <c r="AO160" s="252"/>
      <c r="AP160" s="252"/>
      <c r="AQ160" s="252"/>
      <c r="AR160" s="252"/>
      <c r="AS160" s="252"/>
      <c r="AT160" s="252"/>
      <c r="AU160" s="252"/>
      <c r="AV160" s="252"/>
      <c r="AW160" s="252"/>
      <c r="AX160" s="252"/>
      <c r="AY160" s="252"/>
      <c r="AZ160" s="252"/>
      <c r="BA160" s="252"/>
      <c r="BB160" s="252"/>
      <c r="BC160" s="252"/>
      <c r="BD160" s="252"/>
      <c r="BE160" s="252"/>
      <c r="BF160" s="252"/>
      <c r="BG160" s="252"/>
      <c r="BH160" s="252"/>
      <c r="BI160" s="252"/>
      <c r="BJ160" s="252"/>
      <c r="BK160" s="252"/>
      <c r="BL160" s="252"/>
      <c r="BM160" s="252"/>
      <c r="BN160" s="252"/>
      <c r="BO160" s="252"/>
      <c r="BP160" s="252"/>
      <c r="BQ160" s="252"/>
      <c r="BR160" s="252"/>
      <c r="BS160" s="252"/>
    </row>
    <row r="161" spans="1:71" x14ac:dyDescent="0.25">
      <c r="A161" s="252"/>
      <c r="B161" s="252"/>
      <c r="C161" s="252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  <c r="R161" s="252"/>
      <c r="S161" s="252"/>
      <c r="T161" s="252"/>
      <c r="U161" s="252"/>
      <c r="V161" s="252"/>
      <c r="W161" s="252"/>
      <c r="X161" s="252"/>
      <c r="Y161" s="252"/>
      <c r="Z161" s="252"/>
      <c r="AA161" s="252"/>
      <c r="AB161" s="252"/>
      <c r="AC161" s="252"/>
      <c r="AD161" s="252"/>
      <c r="AE161" s="252"/>
      <c r="AF161" s="252"/>
      <c r="AG161" s="252"/>
      <c r="AH161" s="252"/>
      <c r="AI161" s="252"/>
      <c r="AJ161" s="252"/>
      <c r="AK161" s="252"/>
      <c r="AL161" s="252"/>
      <c r="AM161" s="252"/>
      <c r="AN161" s="252"/>
      <c r="AO161" s="252"/>
      <c r="AP161" s="252"/>
      <c r="AQ161" s="252"/>
      <c r="AR161" s="252"/>
      <c r="AS161" s="252"/>
      <c r="AT161" s="252"/>
      <c r="AU161" s="252"/>
      <c r="AV161" s="252"/>
      <c r="AW161" s="252"/>
      <c r="AX161" s="252"/>
      <c r="AY161" s="252"/>
      <c r="AZ161" s="252"/>
      <c r="BA161" s="252"/>
      <c r="BB161" s="252"/>
      <c r="BC161" s="252"/>
      <c r="BD161" s="252"/>
      <c r="BE161" s="252"/>
      <c r="BF161" s="252"/>
      <c r="BG161" s="252"/>
      <c r="BH161" s="252"/>
      <c r="BI161" s="252"/>
      <c r="BJ161" s="252"/>
      <c r="BK161" s="252"/>
      <c r="BL161" s="252"/>
      <c r="BM161" s="252"/>
      <c r="BN161" s="252"/>
      <c r="BO161" s="252"/>
      <c r="BP161" s="252"/>
      <c r="BQ161" s="252"/>
      <c r="BR161" s="252"/>
      <c r="BS161" s="252"/>
    </row>
    <row r="162" spans="1:71" x14ac:dyDescent="0.25">
      <c r="A162" s="252"/>
      <c r="B162" s="252"/>
      <c r="C162" s="252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  <c r="R162" s="252"/>
      <c r="S162" s="252"/>
      <c r="T162" s="252"/>
      <c r="U162" s="252"/>
      <c r="V162" s="252"/>
      <c r="W162" s="252"/>
      <c r="X162" s="252"/>
      <c r="Y162" s="252"/>
      <c r="Z162" s="252"/>
      <c r="AA162" s="252"/>
      <c r="AB162" s="252"/>
      <c r="AC162" s="252"/>
      <c r="AD162" s="252"/>
      <c r="AE162" s="252"/>
      <c r="AF162" s="252"/>
      <c r="AG162" s="252"/>
      <c r="AH162" s="252"/>
      <c r="AI162" s="252"/>
      <c r="AJ162" s="252"/>
      <c r="AK162" s="252"/>
      <c r="AL162" s="252"/>
      <c r="AM162" s="252"/>
      <c r="AN162" s="252"/>
      <c r="AO162" s="252"/>
      <c r="AP162" s="252"/>
      <c r="AQ162" s="252"/>
      <c r="AR162" s="252"/>
      <c r="AS162" s="252"/>
      <c r="AT162" s="252"/>
      <c r="AU162" s="252"/>
      <c r="AV162" s="252"/>
      <c r="AW162" s="252"/>
      <c r="AX162" s="252"/>
      <c r="AY162" s="252"/>
      <c r="AZ162" s="252"/>
      <c r="BA162" s="252"/>
      <c r="BB162" s="252"/>
      <c r="BC162" s="252"/>
      <c r="BD162" s="252"/>
      <c r="BE162" s="252"/>
      <c r="BF162" s="252"/>
      <c r="BG162" s="252"/>
      <c r="BH162" s="252"/>
      <c r="BI162" s="252"/>
      <c r="BJ162" s="252"/>
      <c r="BK162" s="252"/>
      <c r="BL162" s="252"/>
      <c r="BM162" s="252"/>
      <c r="BN162" s="252"/>
      <c r="BO162" s="252"/>
      <c r="BP162" s="252"/>
      <c r="BQ162" s="252"/>
      <c r="BR162" s="252"/>
      <c r="BS162" s="252"/>
    </row>
    <row r="163" spans="1:71" x14ac:dyDescent="0.25">
      <c r="A163" s="252"/>
      <c r="B163" s="252"/>
      <c r="C163" s="252"/>
      <c r="D163" s="252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  <c r="R163" s="252"/>
      <c r="S163" s="252"/>
      <c r="T163" s="252"/>
      <c r="U163" s="252"/>
      <c r="V163" s="252"/>
      <c r="W163" s="252"/>
      <c r="X163" s="252"/>
      <c r="Y163" s="252"/>
      <c r="Z163" s="252"/>
      <c r="AA163" s="252"/>
      <c r="AB163" s="252"/>
      <c r="AC163" s="252"/>
      <c r="AD163" s="252"/>
      <c r="AE163" s="252"/>
      <c r="AF163" s="252"/>
      <c r="AG163" s="252"/>
      <c r="AH163" s="252"/>
      <c r="AI163" s="252"/>
      <c r="AJ163" s="252"/>
      <c r="AK163" s="252"/>
      <c r="AL163" s="252"/>
      <c r="AM163" s="252"/>
      <c r="AN163" s="252"/>
      <c r="AO163" s="252"/>
      <c r="AP163" s="252"/>
      <c r="AQ163" s="252"/>
      <c r="AR163" s="252"/>
      <c r="AS163" s="252"/>
      <c r="AT163" s="252"/>
      <c r="AU163" s="252"/>
      <c r="AV163" s="252"/>
      <c r="AW163" s="252"/>
      <c r="AX163" s="252"/>
      <c r="AY163" s="252"/>
      <c r="AZ163" s="252"/>
      <c r="BA163" s="252"/>
      <c r="BB163" s="252"/>
      <c r="BC163" s="252"/>
      <c r="BD163" s="252"/>
      <c r="BE163" s="252"/>
      <c r="BF163" s="252"/>
      <c r="BG163" s="252"/>
      <c r="BH163" s="252"/>
      <c r="BI163" s="252"/>
      <c r="BJ163" s="252"/>
      <c r="BK163" s="252"/>
      <c r="BL163" s="252"/>
      <c r="BM163" s="252"/>
      <c r="BN163" s="252"/>
      <c r="BO163" s="252"/>
      <c r="BP163" s="252"/>
      <c r="BQ163" s="252"/>
      <c r="BR163" s="252"/>
      <c r="BS163" s="252"/>
    </row>
    <row r="164" spans="1:71" x14ac:dyDescent="0.25">
      <c r="A164" s="252"/>
      <c r="B164" s="252"/>
      <c r="C164" s="252"/>
      <c r="D164" s="252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  <c r="R164" s="252"/>
      <c r="S164" s="252"/>
      <c r="T164" s="252"/>
      <c r="U164" s="252"/>
      <c r="V164" s="252"/>
      <c r="W164" s="252"/>
      <c r="X164" s="252"/>
      <c r="Y164" s="252"/>
      <c r="Z164" s="252"/>
      <c r="AA164" s="252"/>
      <c r="AB164" s="252"/>
      <c r="AC164" s="252"/>
      <c r="AD164" s="252"/>
      <c r="AE164" s="252"/>
      <c r="AF164" s="252"/>
      <c r="AG164" s="252"/>
      <c r="AH164" s="252"/>
      <c r="AI164" s="252"/>
      <c r="AJ164" s="252"/>
      <c r="AK164" s="252"/>
      <c r="AL164" s="252"/>
      <c r="AM164" s="252"/>
      <c r="AN164" s="252"/>
      <c r="AO164" s="252"/>
      <c r="AP164" s="252"/>
      <c r="AQ164" s="252"/>
      <c r="AR164" s="252"/>
      <c r="AS164" s="252"/>
      <c r="AT164" s="252"/>
      <c r="AU164" s="252"/>
      <c r="AV164" s="252"/>
      <c r="AW164" s="252"/>
      <c r="AX164" s="252"/>
      <c r="AY164" s="252"/>
      <c r="AZ164" s="252"/>
      <c r="BA164" s="252"/>
      <c r="BB164" s="252"/>
      <c r="BC164" s="252"/>
      <c r="BD164" s="252"/>
      <c r="BE164" s="252"/>
      <c r="BF164" s="252"/>
      <c r="BG164" s="252"/>
      <c r="BH164" s="252"/>
      <c r="BI164" s="252"/>
      <c r="BJ164" s="252"/>
      <c r="BK164" s="252"/>
      <c r="BL164" s="252"/>
      <c r="BM164" s="252"/>
      <c r="BN164" s="252"/>
      <c r="BO164" s="252"/>
      <c r="BP164" s="252"/>
      <c r="BQ164" s="252"/>
      <c r="BR164" s="252"/>
      <c r="BS164" s="252"/>
    </row>
    <row r="165" spans="1:71" x14ac:dyDescent="0.25">
      <c r="A165" s="252"/>
      <c r="B165" s="252"/>
      <c r="C165" s="252"/>
      <c r="D165" s="252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  <c r="R165" s="252"/>
      <c r="S165" s="252"/>
      <c r="T165" s="252"/>
      <c r="U165" s="252"/>
      <c r="V165" s="252"/>
      <c r="W165" s="252"/>
      <c r="X165" s="252"/>
      <c r="Y165" s="252"/>
      <c r="Z165" s="252"/>
      <c r="AA165" s="252"/>
      <c r="AB165" s="252"/>
      <c r="AC165" s="252"/>
      <c r="AD165" s="252"/>
      <c r="AE165" s="252"/>
      <c r="AF165" s="252"/>
      <c r="AG165" s="252"/>
      <c r="AH165" s="252"/>
      <c r="AI165" s="252"/>
      <c r="AJ165" s="252"/>
      <c r="AK165" s="252"/>
      <c r="AL165" s="252"/>
      <c r="AM165" s="252"/>
      <c r="AN165" s="252"/>
      <c r="AO165" s="252"/>
      <c r="AP165" s="252"/>
      <c r="AQ165" s="252"/>
      <c r="AR165" s="252"/>
      <c r="AS165" s="252"/>
      <c r="AT165" s="252"/>
      <c r="AU165" s="252"/>
      <c r="AV165" s="252"/>
      <c r="AW165" s="252"/>
      <c r="AX165" s="252"/>
      <c r="AY165" s="252"/>
      <c r="AZ165" s="252"/>
      <c r="BA165" s="252"/>
      <c r="BB165" s="252"/>
      <c r="BC165" s="252"/>
      <c r="BD165" s="252"/>
      <c r="BE165" s="252"/>
      <c r="BF165" s="252"/>
      <c r="BG165" s="252"/>
      <c r="BH165" s="252"/>
      <c r="BI165" s="252"/>
      <c r="BJ165" s="252"/>
      <c r="BK165" s="252"/>
      <c r="BL165" s="252"/>
      <c r="BM165" s="252"/>
      <c r="BN165" s="252"/>
      <c r="BO165" s="252"/>
      <c r="BP165" s="252"/>
      <c r="BQ165" s="252"/>
      <c r="BR165" s="252"/>
      <c r="BS165" s="252"/>
    </row>
    <row r="166" spans="1:71" x14ac:dyDescent="0.25">
      <c r="A166" s="252"/>
      <c r="B166" s="252"/>
      <c r="C166" s="252"/>
      <c r="D166" s="252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  <c r="R166" s="252"/>
      <c r="S166" s="252"/>
      <c r="T166" s="252"/>
      <c r="U166" s="252"/>
      <c r="V166" s="252"/>
      <c r="W166" s="252"/>
      <c r="X166" s="252"/>
      <c r="Y166" s="252"/>
      <c r="Z166" s="252"/>
      <c r="AA166" s="252"/>
      <c r="AB166" s="252"/>
      <c r="AC166" s="252"/>
      <c r="AD166" s="252"/>
      <c r="AE166" s="252"/>
      <c r="AF166" s="252"/>
      <c r="AG166" s="252"/>
      <c r="AH166" s="252"/>
      <c r="AI166" s="252"/>
      <c r="AJ166" s="252"/>
      <c r="AK166" s="252"/>
      <c r="AL166" s="252"/>
      <c r="AM166" s="252"/>
      <c r="AN166" s="252"/>
      <c r="AO166" s="252"/>
      <c r="AP166" s="252"/>
      <c r="AQ166" s="252"/>
      <c r="AR166" s="252"/>
      <c r="AS166" s="252"/>
      <c r="AT166" s="252"/>
      <c r="AU166" s="252"/>
      <c r="AV166" s="252"/>
      <c r="AW166" s="252"/>
      <c r="AX166" s="252"/>
      <c r="AY166" s="252"/>
      <c r="AZ166" s="252"/>
      <c r="BA166" s="252"/>
      <c r="BB166" s="252"/>
      <c r="BC166" s="252"/>
      <c r="BD166" s="252"/>
      <c r="BE166" s="252"/>
      <c r="BF166" s="252"/>
      <c r="BG166" s="252"/>
      <c r="BH166" s="252"/>
      <c r="BI166" s="252"/>
      <c r="BJ166" s="252"/>
      <c r="BK166" s="252"/>
      <c r="BL166" s="252"/>
      <c r="BM166" s="252"/>
      <c r="BN166" s="252"/>
      <c r="BO166" s="252"/>
      <c r="BP166" s="252"/>
      <c r="BQ166" s="252"/>
      <c r="BR166" s="252"/>
      <c r="BS166" s="252"/>
    </row>
    <row r="167" spans="1:71" x14ac:dyDescent="0.25">
      <c r="A167" s="252"/>
      <c r="B167" s="252"/>
      <c r="C167" s="252"/>
      <c r="D167" s="252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  <c r="R167" s="252"/>
      <c r="S167" s="252"/>
      <c r="T167" s="252"/>
      <c r="U167" s="252"/>
      <c r="V167" s="252"/>
      <c r="W167" s="252"/>
      <c r="X167" s="252"/>
      <c r="Y167" s="252"/>
      <c r="Z167" s="252"/>
      <c r="AA167" s="252"/>
      <c r="AB167" s="252"/>
      <c r="AC167" s="252"/>
      <c r="AD167" s="252"/>
      <c r="AE167" s="252"/>
      <c r="AF167" s="252"/>
      <c r="AG167" s="252"/>
      <c r="AH167" s="252"/>
      <c r="AI167" s="252"/>
      <c r="AJ167" s="252"/>
      <c r="AK167" s="252"/>
      <c r="AL167" s="252"/>
      <c r="AM167" s="252"/>
      <c r="AN167" s="252"/>
      <c r="AO167" s="252"/>
      <c r="AP167" s="252"/>
      <c r="AQ167" s="252"/>
      <c r="AR167" s="252"/>
      <c r="AS167" s="252"/>
      <c r="AT167" s="252"/>
      <c r="AU167" s="252"/>
      <c r="AV167" s="252"/>
      <c r="AW167" s="252"/>
      <c r="AX167" s="252"/>
      <c r="AY167" s="252"/>
      <c r="AZ167" s="252"/>
      <c r="BA167" s="252"/>
      <c r="BB167" s="252"/>
      <c r="BC167" s="252"/>
      <c r="BD167" s="252"/>
      <c r="BE167" s="252"/>
      <c r="BF167" s="252"/>
      <c r="BG167" s="252"/>
      <c r="BH167" s="252"/>
      <c r="BI167" s="252"/>
      <c r="BJ167" s="252"/>
      <c r="BK167" s="252"/>
      <c r="BL167" s="252"/>
      <c r="BM167" s="252"/>
      <c r="BN167" s="252"/>
      <c r="BO167" s="252"/>
      <c r="BP167" s="252"/>
      <c r="BQ167" s="252"/>
      <c r="BR167" s="252"/>
      <c r="BS167" s="252"/>
    </row>
    <row r="168" spans="1:71" x14ac:dyDescent="0.25">
      <c r="A168" s="252"/>
      <c r="B168" s="252"/>
      <c r="C168" s="252"/>
      <c r="D168" s="252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  <c r="R168" s="252"/>
      <c r="S168" s="252"/>
      <c r="T168" s="252"/>
      <c r="U168" s="252"/>
      <c r="V168" s="252"/>
      <c r="W168" s="252"/>
      <c r="X168" s="252"/>
      <c r="Y168" s="252"/>
      <c r="Z168" s="252"/>
      <c r="AA168" s="252"/>
      <c r="AB168" s="252"/>
      <c r="AC168" s="252"/>
      <c r="AD168" s="252"/>
      <c r="AE168" s="252"/>
      <c r="AF168" s="252"/>
      <c r="AG168" s="252"/>
      <c r="AH168" s="252"/>
      <c r="AI168" s="252"/>
      <c r="AJ168" s="252"/>
      <c r="AK168" s="252"/>
      <c r="AL168" s="252"/>
      <c r="AM168" s="252"/>
      <c r="AN168" s="252"/>
      <c r="AO168" s="252"/>
      <c r="AP168" s="252"/>
      <c r="AQ168" s="252"/>
      <c r="AR168" s="252"/>
      <c r="AS168" s="252"/>
      <c r="AT168" s="252"/>
      <c r="AU168" s="252"/>
      <c r="AV168" s="252"/>
      <c r="AW168" s="252"/>
      <c r="AX168" s="252"/>
      <c r="AY168" s="252"/>
      <c r="AZ168" s="252"/>
      <c r="BA168" s="252"/>
      <c r="BB168" s="252"/>
      <c r="BC168" s="252"/>
      <c r="BD168" s="252"/>
      <c r="BE168" s="252"/>
      <c r="BF168" s="252"/>
      <c r="BG168" s="252"/>
      <c r="BH168" s="252"/>
      <c r="BI168" s="252"/>
      <c r="BJ168" s="252"/>
      <c r="BK168" s="252"/>
      <c r="BL168" s="252"/>
      <c r="BM168" s="252"/>
      <c r="BN168" s="252"/>
      <c r="BO168" s="252"/>
      <c r="BP168" s="252"/>
      <c r="BQ168" s="252"/>
      <c r="BR168" s="252"/>
      <c r="BS168" s="252"/>
    </row>
    <row r="169" spans="1:71" x14ac:dyDescent="0.25">
      <c r="A169" s="252"/>
      <c r="B169" s="252"/>
      <c r="C169" s="252"/>
      <c r="D169" s="252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  <c r="R169" s="252"/>
      <c r="S169" s="252"/>
      <c r="T169" s="252"/>
      <c r="U169" s="252"/>
      <c r="V169" s="252"/>
      <c r="W169" s="252"/>
      <c r="X169" s="252"/>
      <c r="Y169" s="252"/>
      <c r="Z169" s="252"/>
      <c r="AA169" s="252"/>
      <c r="AB169" s="252"/>
      <c r="AC169" s="252"/>
      <c r="AD169" s="252"/>
      <c r="AE169" s="252"/>
      <c r="AF169" s="252"/>
      <c r="AG169" s="252"/>
      <c r="AH169" s="252"/>
      <c r="AI169" s="252"/>
      <c r="AJ169" s="252"/>
      <c r="AK169" s="252"/>
      <c r="AL169" s="252"/>
      <c r="AM169" s="252"/>
      <c r="AN169" s="252"/>
      <c r="AO169" s="252"/>
      <c r="AP169" s="252"/>
      <c r="AQ169" s="252"/>
      <c r="AR169" s="252"/>
      <c r="AS169" s="252"/>
      <c r="AT169" s="252"/>
      <c r="AU169" s="252"/>
      <c r="AV169" s="252"/>
      <c r="AW169" s="252"/>
      <c r="AX169" s="252"/>
      <c r="AY169" s="252"/>
      <c r="AZ169" s="252"/>
      <c r="BA169" s="252"/>
      <c r="BB169" s="252"/>
      <c r="BC169" s="252"/>
      <c r="BD169" s="252"/>
      <c r="BE169" s="252"/>
      <c r="BF169" s="252"/>
      <c r="BG169" s="252"/>
      <c r="BH169" s="252"/>
      <c r="BI169" s="252"/>
      <c r="BJ169" s="252"/>
      <c r="BK169" s="252"/>
      <c r="BL169" s="252"/>
      <c r="BM169" s="252"/>
      <c r="BN169" s="252"/>
      <c r="BO169" s="252"/>
      <c r="BP169" s="252"/>
      <c r="BQ169" s="252"/>
      <c r="BR169" s="252"/>
      <c r="BS169" s="252"/>
    </row>
    <row r="170" spans="1:71" x14ac:dyDescent="0.25">
      <c r="A170" s="252"/>
      <c r="B170" s="252"/>
      <c r="C170" s="252"/>
      <c r="D170" s="252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  <c r="R170" s="252"/>
      <c r="S170" s="252"/>
      <c r="T170" s="252"/>
      <c r="U170" s="252"/>
      <c r="V170" s="252"/>
      <c r="W170" s="252"/>
      <c r="X170" s="252"/>
      <c r="Y170" s="252"/>
      <c r="Z170" s="252"/>
      <c r="AA170" s="252"/>
      <c r="AB170" s="252"/>
      <c r="AC170" s="252"/>
      <c r="AD170" s="252"/>
      <c r="AE170" s="252"/>
      <c r="AF170" s="252"/>
      <c r="AG170" s="252"/>
      <c r="AH170" s="252"/>
      <c r="AI170" s="252"/>
      <c r="AJ170" s="252"/>
      <c r="AK170" s="252"/>
      <c r="AL170" s="252"/>
      <c r="AM170" s="252"/>
      <c r="AN170" s="252"/>
      <c r="AO170" s="252"/>
      <c r="AP170" s="252"/>
      <c r="AQ170" s="252"/>
      <c r="AR170" s="252"/>
      <c r="AS170" s="252"/>
      <c r="AT170" s="252"/>
      <c r="AU170" s="252"/>
      <c r="AV170" s="252"/>
      <c r="AW170" s="252"/>
      <c r="AX170" s="252"/>
      <c r="AY170" s="252"/>
      <c r="AZ170" s="252"/>
      <c r="BA170" s="252"/>
      <c r="BB170" s="252"/>
      <c r="BC170" s="252"/>
      <c r="BD170" s="252"/>
      <c r="BE170" s="252"/>
      <c r="BF170" s="252"/>
      <c r="BG170" s="252"/>
      <c r="BH170" s="252"/>
      <c r="BI170" s="252"/>
      <c r="BJ170" s="252"/>
      <c r="BK170" s="252"/>
      <c r="BL170" s="252"/>
      <c r="BM170" s="252"/>
      <c r="BN170" s="252"/>
      <c r="BO170" s="252"/>
      <c r="BP170" s="252"/>
      <c r="BQ170" s="252"/>
      <c r="BR170" s="252"/>
      <c r="BS170" s="252"/>
    </row>
    <row r="171" spans="1:71" x14ac:dyDescent="0.25">
      <c r="A171" s="252"/>
      <c r="B171" s="252"/>
      <c r="C171" s="252"/>
      <c r="D171" s="252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  <c r="R171" s="252"/>
      <c r="S171" s="252"/>
      <c r="T171" s="252"/>
      <c r="U171" s="252"/>
      <c r="V171" s="252"/>
      <c r="W171" s="252"/>
      <c r="X171" s="252"/>
      <c r="Y171" s="252"/>
      <c r="Z171" s="252"/>
      <c r="AA171" s="252"/>
      <c r="AB171" s="252"/>
      <c r="AC171" s="252"/>
      <c r="AD171" s="252"/>
      <c r="AE171" s="252"/>
      <c r="AF171" s="252"/>
      <c r="AG171" s="252"/>
      <c r="AH171" s="252"/>
      <c r="AI171" s="252"/>
      <c r="AJ171" s="252"/>
      <c r="AK171" s="252"/>
      <c r="AL171" s="252"/>
      <c r="AM171" s="252"/>
      <c r="AN171" s="252"/>
      <c r="AO171" s="252"/>
      <c r="AP171" s="252"/>
      <c r="AQ171" s="252"/>
      <c r="AR171" s="252"/>
      <c r="AS171" s="252"/>
      <c r="AT171" s="252"/>
      <c r="AU171" s="252"/>
      <c r="AV171" s="252"/>
      <c r="AW171" s="252"/>
      <c r="AX171" s="252"/>
      <c r="AY171" s="252"/>
      <c r="AZ171" s="252"/>
      <c r="BA171" s="252"/>
      <c r="BB171" s="252"/>
      <c r="BC171" s="252"/>
      <c r="BD171" s="252"/>
      <c r="BE171" s="252"/>
      <c r="BF171" s="252"/>
      <c r="BG171" s="252"/>
      <c r="BH171" s="252"/>
      <c r="BI171" s="252"/>
      <c r="BJ171" s="252"/>
      <c r="BK171" s="252"/>
      <c r="BL171" s="252"/>
      <c r="BM171" s="252"/>
      <c r="BN171" s="252"/>
      <c r="BO171" s="252"/>
      <c r="BP171" s="252"/>
      <c r="BQ171" s="252"/>
      <c r="BR171" s="252"/>
      <c r="BS171" s="252"/>
    </row>
    <row r="172" spans="1:71" x14ac:dyDescent="0.25">
      <c r="A172" s="252"/>
      <c r="B172" s="252"/>
      <c r="C172" s="252"/>
      <c r="D172" s="252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  <c r="R172" s="252"/>
      <c r="S172" s="252"/>
      <c r="T172" s="252"/>
      <c r="U172" s="252"/>
      <c r="V172" s="252"/>
      <c r="W172" s="252"/>
      <c r="X172" s="252"/>
      <c r="Y172" s="252"/>
      <c r="Z172" s="252"/>
      <c r="AA172" s="252"/>
      <c r="AB172" s="252"/>
      <c r="AC172" s="252"/>
      <c r="AD172" s="252"/>
      <c r="AE172" s="252"/>
      <c r="AF172" s="252"/>
      <c r="AG172" s="252"/>
      <c r="AH172" s="252"/>
      <c r="AI172" s="252"/>
      <c r="AJ172" s="252"/>
      <c r="AK172" s="252"/>
      <c r="AL172" s="252"/>
      <c r="AM172" s="252"/>
      <c r="AN172" s="252"/>
      <c r="AO172" s="252"/>
      <c r="AP172" s="252"/>
      <c r="AQ172" s="252"/>
      <c r="AR172" s="252"/>
      <c r="AS172" s="252"/>
      <c r="AT172" s="252"/>
      <c r="AU172" s="252"/>
      <c r="AV172" s="252"/>
      <c r="AW172" s="252"/>
      <c r="AX172" s="252"/>
      <c r="AY172" s="252"/>
      <c r="AZ172" s="252"/>
      <c r="BA172" s="252"/>
      <c r="BB172" s="252"/>
      <c r="BC172" s="252"/>
      <c r="BD172" s="252"/>
      <c r="BE172" s="252"/>
      <c r="BF172" s="252"/>
      <c r="BG172" s="252"/>
      <c r="BH172" s="252"/>
      <c r="BI172" s="252"/>
      <c r="BJ172" s="252"/>
      <c r="BK172" s="252"/>
      <c r="BL172" s="252"/>
      <c r="BM172" s="252"/>
      <c r="BN172" s="252"/>
      <c r="BO172" s="252"/>
      <c r="BP172" s="252"/>
      <c r="BQ172" s="252"/>
      <c r="BR172" s="252"/>
      <c r="BS172" s="252"/>
    </row>
    <row r="173" spans="1:71" x14ac:dyDescent="0.25">
      <c r="A173" s="252"/>
      <c r="B173" s="252"/>
      <c r="C173" s="252"/>
      <c r="D173" s="252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  <c r="R173" s="252"/>
      <c r="S173" s="252"/>
      <c r="T173" s="252"/>
      <c r="U173" s="252"/>
      <c r="V173" s="252"/>
      <c r="W173" s="252"/>
      <c r="X173" s="252"/>
      <c r="Y173" s="252"/>
      <c r="Z173" s="252"/>
      <c r="AA173" s="252"/>
      <c r="AB173" s="252"/>
      <c r="AC173" s="252"/>
      <c r="AD173" s="252"/>
      <c r="AE173" s="252"/>
      <c r="AF173" s="252"/>
      <c r="AG173" s="252"/>
      <c r="AH173" s="252"/>
      <c r="AI173" s="252"/>
      <c r="AJ173" s="252"/>
      <c r="AK173" s="252"/>
      <c r="AL173" s="252"/>
      <c r="AM173" s="252"/>
      <c r="AN173" s="252"/>
      <c r="AO173" s="252"/>
      <c r="AP173" s="252"/>
      <c r="AQ173" s="252"/>
      <c r="AR173" s="252"/>
      <c r="AS173" s="252"/>
      <c r="AT173" s="252"/>
      <c r="AU173" s="252"/>
      <c r="AV173" s="252"/>
      <c r="AW173" s="252"/>
      <c r="AX173" s="252"/>
      <c r="AY173" s="252"/>
      <c r="AZ173" s="252"/>
      <c r="BA173" s="252"/>
      <c r="BB173" s="252"/>
      <c r="BC173" s="252"/>
      <c r="BD173" s="252"/>
      <c r="BE173" s="252"/>
      <c r="BF173" s="252"/>
      <c r="BG173" s="252"/>
      <c r="BH173" s="252"/>
      <c r="BI173" s="252"/>
      <c r="BJ173" s="252"/>
      <c r="BK173" s="252"/>
      <c r="BL173" s="252"/>
      <c r="BM173" s="252"/>
      <c r="BN173" s="252"/>
      <c r="BO173" s="252"/>
      <c r="BP173" s="252"/>
      <c r="BQ173" s="252"/>
      <c r="BR173" s="252"/>
      <c r="BS173" s="252"/>
    </row>
    <row r="174" spans="1:71" x14ac:dyDescent="0.25">
      <c r="A174" s="252"/>
      <c r="B174" s="252"/>
      <c r="C174" s="252"/>
      <c r="D174" s="252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  <c r="R174" s="252"/>
      <c r="S174" s="252"/>
      <c r="T174" s="252"/>
      <c r="U174" s="252"/>
      <c r="V174" s="252"/>
      <c r="W174" s="252"/>
      <c r="X174" s="252"/>
      <c r="Y174" s="252"/>
      <c r="Z174" s="252"/>
      <c r="AA174" s="252"/>
      <c r="AB174" s="252"/>
      <c r="AC174" s="252"/>
      <c r="AD174" s="252"/>
      <c r="AE174" s="252"/>
      <c r="AF174" s="252"/>
      <c r="AG174" s="252"/>
      <c r="AH174" s="252"/>
      <c r="AI174" s="252"/>
      <c r="AJ174" s="252"/>
      <c r="AK174" s="252"/>
      <c r="AL174" s="252"/>
      <c r="AM174" s="252"/>
      <c r="AN174" s="252"/>
      <c r="AO174" s="252"/>
      <c r="AP174" s="252"/>
      <c r="AQ174" s="252"/>
      <c r="AR174" s="252"/>
      <c r="AS174" s="252"/>
      <c r="AT174" s="252"/>
      <c r="AU174" s="252"/>
      <c r="AV174" s="252"/>
      <c r="AW174" s="252"/>
      <c r="AX174" s="252"/>
      <c r="AY174" s="252"/>
      <c r="AZ174" s="252"/>
      <c r="BA174" s="252"/>
      <c r="BB174" s="252"/>
      <c r="BC174" s="252"/>
      <c r="BD174" s="252"/>
      <c r="BE174" s="252"/>
      <c r="BF174" s="252"/>
      <c r="BG174" s="252"/>
      <c r="BH174" s="252"/>
      <c r="BI174" s="252"/>
      <c r="BJ174" s="252"/>
      <c r="BK174" s="252"/>
      <c r="BL174" s="252"/>
      <c r="BM174" s="252"/>
      <c r="BN174" s="252"/>
      <c r="BO174" s="252"/>
      <c r="BP174" s="252"/>
      <c r="BQ174" s="252"/>
      <c r="BR174" s="252"/>
      <c r="BS174" s="252"/>
    </row>
    <row r="175" spans="1:71" x14ac:dyDescent="0.25">
      <c r="A175" s="252"/>
      <c r="B175" s="252"/>
      <c r="C175" s="252"/>
      <c r="D175" s="252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  <c r="R175" s="252"/>
      <c r="S175" s="252"/>
      <c r="T175" s="252"/>
      <c r="U175" s="252"/>
      <c r="V175" s="252"/>
      <c r="W175" s="252"/>
      <c r="X175" s="252"/>
      <c r="Y175" s="252"/>
      <c r="Z175" s="252"/>
      <c r="AA175" s="252"/>
      <c r="AB175" s="252"/>
      <c r="AC175" s="252"/>
      <c r="AD175" s="252"/>
      <c r="AE175" s="252"/>
      <c r="AF175" s="252"/>
      <c r="AG175" s="252"/>
      <c r="AH175" s="252"/>
      <c r="AI175" s="252"/>
      <c r="AJ175" s="252"/>
      <c r="AK175" s="252"/>
      <c r="AL175" s="252"/>
      <c r="AM175" s="252"/>
      <c r="AN175" s="252"/>
      <c r="AO175" s="252"/>
      <c r="AP175" s="252"/>
      <c r="AQ175" s="252"/>
      <c r="AR175" s="252"/>
      <c r="AS175" s="252"/>
      <c r="AT175" s="252"/>
      <c r="AU175" s="252"/>
      <c r="AV175" s="252"/>
      <c r="AW175" s="252"/>
      <c r="AX175" s="252"/>
      <c r="AY175" s="252"/>
      <c r="AZ175" s="252"/>
      <c r="BA175" s="252"/>
      <c r="BB175" s="252"/>
      <c r="BC175" s="252"/>
      <c r="BD175" s="252"/>
      <c r="BE175" s="252"/>
      <c r="BF175" s="252"/>
      <c r="BG175" s="252"/>
      <c r="BH175" s="252"/>
      <c r="BI175" s="252"/>
      <c r="BJ175" s="252"/>
      <c r="BK175" s="252"/>
      <c r="BL175" s="252"/>
      <c r="BM175" s="252"/>
      <c r="BN175" s="252"/>
      <c r="BO175" s="252"/>
      <c r="BP175" s="252"/>
      <c r="BQ175" s="252"/>
      <c r="BR175" s="252"/>
      <c r="BS175" s="252"/>
    </row>
    <row r="176" spans="1:71" x14ac:dyDescent="0.25">
      <c r="A176" s="252"/>
      <c r="B176" s="252"/>
      <c r="C176" s="252"/>
      <c r="D176" s="252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  <c r="R176" s="252"/>
      <c r="S176" s="252"/>
      <c r="T176" s="252"/>
      <c r="U176" s="252"/>
      <c r="V176" s="252"/>
      <c r="W176" s="252"/>
      <c r="X176" s="252"/>
      <c r="Y176" s="252"/>
      <c r="Z176" s="252"/>
      <c r="AA176" s="252"/>
      <c r="AB176" s="252"/>
      <c r="AC176" s="252"/>
      <c r="AD176" s="252"/>
      <c r="AE176" s="252"/>
      <c r="AF176" s="252"/>
      <c r="AG176" s="252"/>
      <c r="AH176" s="252"/>
      <c r="AI176" s="252"/>
      <c r="AJ176" s="252"/>
      <c r="AK176" s="252"/>
      <c r="AL176" s="252"/>
      <c r="AM176" s="252"/>
      <c r="AN176" s="252"/>
      <c r="AO176" s="252"/>
      <c r="AP176" s="252"/>
      <c r="AQ176" s="252"/>
      <c r="AR176" s="252"/>
      <c r="AS176" s="252"/>
      <c r="AT176" s="252"/>
      <c r="AU176" s="252"/>
      <c r="AV176" s="252"/>
      <c r="AW176" s="252"/>
      <c r="AX176" s="252"/>
      <c r="AY176" s="252"/>
      <c r="AZ176" s="252"/>
      <c r="BA176" s="252"/>
      <c r="BB176" s="252"/>
      <c r="BC176" s="252"/>
      <c r="BD176" s="252"/>
      <c r="BE176" s="252"/>
      <c r="BF176" s="252"/>
      <c r="BG176" s="252"/>
      <c r="BH176" s="252"/>
      <c r="BI176" s="252"/>
      <c r="BJ176" s="252"/>
      <c r="BK176" s="252"/>
      <c r="BL176" s="252"/>
      <c r="BM176" s="252"/>
      <c r="BN176" s="252"/>
      <c r="BO176" s="252"/>
      <c r="BP176" s="252"/>
      <c r="BQ176" s="252"/>
      <c r="BR176" s="252"/>
      <c r="BS176" s="252"/>
    </row>
    <row r="177" spans="1:71" x14ac:dyDescent="0.25">
      <c r="A177" s="252"/>
      <c r="B177" s="252"/>
      <c r="C177" s="252"/>
      <c r="D177" s="252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  <c r="R177" s="252"/>
      <c r="S177" s="252"/>
      <c r="T177" s="252"/>
      <c r="U177" s="252"/>
      <c r="V177" s="252"/>
      <c r="W177" s="252"/>
      <c r="X177" s="252"/>
      <c r="Y177" s="252"/>
      <c r="Z177" s="252"/>
      <c r="AA177" s="252"/>
      <c r="AB177" s="252"/>
      <c r="AC177" s="252"/>
      <c r="AD177" s="252"/>
      <c r="AE177" s="252"/>
      <c r="AF177" s="252"/>
      <c r="AG177" s="252"/>
      <c r="AH177" s="252"/>
      <c r="AI177" s="252"/>
      <c r="AJ177" s="252"/>
      <c r="AK177" s="252"/>
      <c r="AL177" s="252"/>
      <c r="AM177" s="252"/>
      <c r="AN177" s="252"/>
      <c r="AO177" s="252"/>
      <c r="AP177" s="252"/>
      <c r="AQ177" s="252"/>
      <c r="AR177" s="252"/>
      <c r="AS177" s="252"/>
      <c r="AT177" s="252"/>
      <c r="AU177" s="252"/>
      <c r="AV177" s="252"/>
      <c r="AW177" s="252"/>
      <c r="AX177" s="252"/>
      <c r="AY177" s="252"/>
      <c r="AZ177" s="252"/>
      <c r="BA177" s="252"/>
      <c r="BB177" s="252"/>
      <c r="BC177" s="252"/>
      <c r="BD177" s="252"/>
      <c r="BE177" s="252"/>
      <c r="BF177" s="252"/>
      <c r="BG177" s="252"/>
      <c r="BH177" s="252"/>
      <c r="BI177" s="252"/>
      <c r="BJ177" s="252"/>
      <c r="BK177" s="252"/>
      <c r="BL177" s="252"/>
      <c r="BM177" s="252"/>
      <c r="BN177" s="252"/>
      <c r="BO177" s="252"/>
      <c r="BP177" s="252"/>
      <c r="BQ177" s="252"/>
      <c r="BR177" s="252"/>
      <c r="BS177" s="252"/>
    </row>
    <row r="178" spans="1:71" x14ac:dyDescent="0.25">
      <c r="A178" s="252"/>
      <c r="B178" s="252"/>
      <c r="C178" s="252"/>
      <c r="D178" s="252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  <c r="R178" s="252"/>
      <c r="S178" s="252"/>
      <c r="T178" s="252"/>
      <c r="U178" s="252"/>
      <c r="V178" s="252"/>
      <c r="W178" s="252"/>
      <c r="X178" s="252"/>
      <c r="Y178" s="252"/>
      <c r="Z178" s="252"/>
      <c r="AA178" s="252"/>
      <c r="AB178" s="252"/>
      <c r="AC178" s="252"/>
      <c r="AD178" s="252"/>
      <c r="AE178" s="252"/>
      <c r="AF178" s="252"/>
      <c r="AG178" s="252"/>
      <c r="AH178" s="252"/>
      <c r="AI178" s="252"/>
      <c r="AJ178" s="252"/>
      <c r="AK178" s="252"/>
      <c r="AL178" s="252"/>
      <c r="AM178" s="252"/>
      <c r="AN178" s="252"/>
      <c r="AO178" s="252"/>
      <c r="AP178" s="252"/>
      <c r="AQ178" s="252"/>
      <c r="AR178" s="252"/>
      <c r="AS178" s="252"/>
      <c r="AT178" s="252"/>
      <c r="AU178" s="252"/>
      <c r="AV178" s="252"/>
      <c r="AW178" s="252"/>
      <c r="AX178" s="252"/>
      <c r="AY178" s="252"/>
      <c r="AZ178" s="252"/>
      <c r="BA178" s="252"/>
      <c r="BB178" s="252"/>
      <c r="BC178" s="252"/>
      <c r="BD178" s="252"/>
      <c r="BE178" s="252"/>
      <c r="BF178" s="252"/>
      <c r="BG178" s="252"/>
      <c r="BH178" s="252"/>
      <c r="BI178" s="252"/>
      <c r="BJ178" s="252"/>
      <c r="BK178" s="252"/>
      <c r="BL178" s="252"/>
      <c r="BM178" s="252"/>
      <c r="BN178" s="252"/>
      <c r="BO178" s="252"/>
      <c r="BP178" s="252"/>
      <c r="BQ178" s="252"/>
      <c r="BR178" s="252"/>
      <c r="BS178" s="252"/>
    </row>
    <row r="179" spans="1:71" x14ac:dyDescent="0.25">
      <c r="A179" s="252"/>
      <c r="B179" s="252"/>
      <c r="C179" s="252"/>
      <c r="D179" s="252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  <c r="R179" s="252"/>
      <c r="S179" s="252"/>
      <c r="T179" s="252"/>
      <c r="U179" s="252"/>
      <c r="V179" s="252"/>
      <c r="W179" s="252"/>
      <c r="X179" s="252"/>
      <c r="Y179" s="252"/>
      <c r="Z179" s="252"/>
      <c r="AA179" s="252"/>
      <c r="AB179" s="252"/>
      <c r="AC179" s="252"/>
      <c r="AD179" s="252"/>
      <c r="AE179" s="252"/>
      <c r="AF179" s="252"/>
      <c r="AG179" s="252"/>
      <c r="AH179" s="252"/>
      <c r="AI179" s="252"/>
      <c r="AJ179" s="252"/>
      <c r="AK179" s="252"/>
      <c r="AL179" s="252"/>
      <c r="AM179" s="252"/>
      <c r="AN179" s="252"/>
      <c r="AO179" s="252"/>
      <c r="AP179" s="252"/>
      <c r="AQ179" s="252"/>
      <c r="AR179" s="252"/>
      <c r="AS179" s="252"/>
      <c r="AT179" s="252"/>
      <c r="AU179" s="252"/>
      <c r="AV179" s="252"/>
      <c r="AW179" s="252"/>
      <c r="AX179" s="252"/>
      <c r="AY179" s="252"/>
      <c r="AZ179" s="252"/>
      <c r="BA179" s="252"/>
      <c r="BB179" s="252"/>
      <c r="BC179" s="252"/>
      <c r="BD179" s="252"/>
      <c r="BE179" s="252"/>
      <c r="BF179" s="252"/>
      <c r="BG179" s="252"/>
      <c r="BH179" s="252"/>
      <c r="BI179" s="252"/>
      <c r="BJ179" s="252"/>
      <c r="BK179" s="252"/>
      <c r="BL179" s="252"/>
      <c r="BM179" s="252"/>
      <c r="BN179" s="252"/>
      <c r="BO179" s="252"/>
      <c r="BP179" s="252"/>
      <c r="BQ179" s="252"/>
      <c r="BR179" s="252"/>
      <c r="BS179" s="252"/>
    </row>
    <row r="180" spans="1:71" x14ac:dyDescent="0.25">
      <c r="A180" s="252"/>
      <c r="B180" s="252"/>
      <c r="C180" s="252"/>
      <c r="D180" s="252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  <c r="R180" s="252"/>
      <c r="S180" s="252"/>
      <c r="T180" s="252"/>
      <c r="U180" s="252"/>
      <c r="V180" s="252"/>
      <c r="W180" s="252"/>
      <c r="X180" s="252"/>
      <c r="Y180" s="252"/>
      <c r="Z180" s="252"/>
      <c r="AA180" s="252"/>
      <c r="AB180" s="252"/>
      <c r="AC180" s="252"/>
      <c r="AD180" s="252"/>
      <c r="AE180" s="252"/>
      <c r="AF180" s="252"/>
      <c r="AG180" s="252"/>
      <c r="AH180" s="252"/>
      <c r="AI180" s="252"/>
      <c r="AJ180" s="252"/>
      <c r="AK180" s="252"/>
      <c r="AL180" s="252"/>
      <c r="AM180" s="252"/>
      <c r="AN180" s="252"/>
      <c r="AO180" s="252"/>
      <c r="AP180" s="252"/>
      <c r="AQ180" s="252"/>
      <c r="AR180" s="252"/>
      <c r="AS180" s="252"/>
      <c r="AT180" s="252"/>
      <c r="AU180" s="252"/>
      <c r="AV180" s="252"/>
      <c r="AW180" s="252"/>
      <c r="AX180" s="252"/>
      <c r="AY180" s="252"/>
      <c r="AZ180" s="252"/>
      <c r="BA180" s="252"/>
      <c r="BB180" s="252"/>
      <c r="BC180" s="252"/>
      <c r="BD180" s="252"/>
      <c r="BE180" s="252"/>
      <c r="BF180" s="252"/>
      <c r="BG180" s="252"/>
      <c r="BH180" s="252"/>
      <c r="BI180" s="252"/>
      <c r="BJ180" s="252"/>
      <c r="BK180" s="252"/>
      <c r="BL180" s="252"/>
      <c r="BM180" s="252"/>
      <c r="BN180" s="252"/>
      <c r="BO180" s="252"/>
      <c r="BP180" s="252"/>
      <c r="BQ180" s="252"/>
      <c r="BR180" s="252"/>
      <c r="BS180" s="252"/>
    </row>
    <row r="181" spans="1:71" x14ac:dyDescent="0.25">
      <c r="A181" s="252"/>
      <c r="B181" s="252"/>
      <c r="C181" s="252"/>
      <c r="D181" s="252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  <c r="R181" s="252"/>
      <c r="S181" s="252"/>
      <c r="T181" s="252"/>
      <c r="U181" s="252"/>
      <c r="V181" s="252"/>
      <c r="W181" s="252"/>
      <c r="X181" s="252"/>
      <c r="Y181" s="252"/>
      <c r="Z181" s="252"/>
      <c r="AA181" s="252"/>
      <c r="AB181" s="252"/>
      <c r="AC181" s="252"/>
      <c r="AD181" s="252"/>
      <c r="AE181" s="252"/>
      <c r="AF181" s="252"/>
      <c r="AG181" s="252"/>
      <c r="AH181" s="252"/>
      <c r="AI181" s="252"/>
      <c r="AJ181" s="252"/>
      <c r="AK181" s="252"/>
      <c r="AL181" s="252"/>
      <c r="AM181" s="252"/>
      <c r="AN181" s="252"/>
      <c r="AO181" s="252"/>
      <c r="AP181" s="252"/>
      <c r="AQ181" s="252"/>
      <c r="AR181" s="252"/>
      <c r="AS181" s="252"/>
      <c r="AT181" s="252"/>
      <c r="AU181" s="252"/>
      <c r="AV181" s="252"/>
      <c r="AW181" s="252"/>
      <c r="AX181" s="252"/>
      <c r="AY181" s="252"/>
      <c r="AZ181" s="252"/>
      <c r="BA181" s="252"/>
      <c r="BB181" s="252"/>
      <c r="BC181" s="252"/>
      <c r="BD181" s="252"/>
      <c r="BE181" s="252"/>
      <c r="BF181" s="252"/>
      <c r="BG181" s="252"/>
      <c r="BH181" s="252"/>
      <c r="BI181" s="252"/>
      <c r="BJ181" s="252"/>
      <c r="BK181" s="252"/>
      <c r="BL181" s="252"/>
      <c r="BM181" s="252"/>
      <c r="BN181" s="252"/>
      <c r="BO181" s="252"/>
      <c r="BP181" s="252"/>
      <c r="BQ181" s="252"/>
      <c r="BR181" s="252"/>
      <c r="BS181" s="252"/>
    </row>
    <row r="182" spans="1:71" x14ac:dyDescent="0.25">
      <c r="A182" s="252"/>
      <c r="B182" s="252"/>
      <c r="C182" s="252"/>
      <c r="D182" s="252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  <c r="R182" s="252"/>
      <c r="S182" s="252"/>
      <c r="T182" s="252"/>
      <c r="U182" s="252"/>
      <c r="V182" s="252"/>
      <c r="W182" s="252"/>
      <c r="X182" s="252"/>
      <c r="Y182" s="252"/>
      <c r="Z182" s="252"/>
      <c r="AA182" s="252"/>
      <c r="AB182" s="252"/>
      <c r="AC182" s="252"/>
      <c r="AD182" s="252"/>
      <c r="AE182" s="252"/>
      <c r="AF182" s="252"/>
      <c r="AG182" s="252"/>
      <c r="AH182" s="252"/>
      <c r="AI182" s="252"/>
      <c r="AJ182" s="252"/>
      <c r="AK182" s="252"/>
      <c r="AL182" s="252"/>
      <c r="AM182" s="252"/>
      <c r="AN182" s="252"/>
      <c r="AO182" s="252"/>
      <c r="AP182" s="252"/>
      <c r="AQ182" s="252"/>
      <c r="AR182" s="252"/>
      <c r="AS182" s="252"/>
      <c r="AT182" s="252"/>
      <c r="AU182" s="252"/>
      <c r="AV182" s="252"/>
      <c r="AW182" s="252"/>
      <c r="AX182" s="252"/>
      <c r="AY182" s="252"/>
      <c r="AZ182" s="252"/>
      <c r="BA182" s="252"/>
      <c r="BB182" s="252"/>
      <c r="BC182" s="252"/>
      <c r="BD182" s="252"/>
      <c r="BE182" s="252"/>
      <c r="BF182" s="252"/>
      <c r="BG182" s="252"/>
      <c r="BH182" s="252"/>
      <c r="BI182" s="252"/>
      <c r="BJ182" s="252"/>
      <c r="BK182" s="252"/>
      <c r="BL182" s="252"/>
      <c r="BM182" s="252"/>
      <c r="BN182" s="252"/>
      <c r="BO182" s="252"/>
      <c r="BP182" s="252"/>
      <c r="BQ182" s="252"/>
      <c r="BR182" s="252"/>
      <c r="BS182" s="252"/>
    </row>
    <row r="183" spans="1:71" x14ac:dyDescent="0.25">
      <c r="A183" s="252"/>
      <c r="B183" s="252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  <c r="R183" s="252"/>
      <c r="S183" s="252"/>
      <c r="T183" s="252"/>
      <c r="U183" s="252"/>
      <c r="V183" s="252"/>
      <c r="W183" s="252"/>
      <c r="X183" s="252"/>
      <c r="Y183" s="252"/>
      <c r="Z183" s="252"/>
      <c r="AA183" s="252"/>
      <c r="AB183" s="252"/>
      <c r="AC183" s="252"/>
      <c r="AD183" s="252"/>
      <c r="AE183" s="252"/>
      <c r="AF183" s="252"/>
      <c r="AG183" s="252"/>
      <c r="AH183" s="252"/>
      <c r="AI183" s="252"/>
      <c r="AJ183" s="252"/>
      <c r="AK183" s="252"/>
      <c r="AL183" s="252"/>
      <c r="AM183" s="252"/>
      <c r="AN183" s="252"/>
      <c r="AO183" s="252"/>
      <c r="AP183" s="252"/>
      <c r="AQ183" s="252"/>
      <c r="AR183" s="252"/>
      <c r="AS183" s="252"/>
      <c r="AT183" s="252"/>
      <c r="AU183" s="252"/>
      <c r="AV183" s="252"/>
      <c r="AW183" s="252"/>
      <c r="AX183" s="252"/>
      <c r="AY183" s="252"/>
      <c r="AZ183" s="252"/>
      <c r="BA183" s="252"/>
      <c r="BB183" s="252"/>
      <c r="BC183" s="252"/>
      <c r="BD183" s="252"/>
      <c r="BE183" s="252"/>
      <c r="BF183" s="252"/>
      <c r="BG183" s="252"/>
      <c r="BH183" s="252"/>
      <c r="BI183" s="252"/>
      <c r="BJ183" s="252"/>
      <c r="BK183" s="252"/>
      <c r="BL183" s="252"/>
      <c r="BM183" s="252"/>
      <c r="BN183" s="252"/>
      <c r="BO183" s="252"/>
      <c r="BP183" s="252"/>
      <c r="BQ183" s="252"/>
      <c r="BR183" s="252"/>
      <c r="BS183" s="252"/>
    </row>
    <row r="184" spans="1:71" x14ac:dyDescent="0.25">
      <c r="A184" s="252"/>
      <c r="B184" s="252"/>
      <c r="C184" s="252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  <c r="R184" s="252"/>
      <c r="S184" s="252"/>
      <c r="T184" s="252"/>
      <c r="U184" s="252"/>
      <c r="V184" s="252"/>
      <c r="W184" s="252"/>
      <c r="X184" s="252"/>
      <c r="Y184" s="252"/>
      <c r="Z184" s="252"/>
      <c r="AA184" s="252"/>
      <c r="AB184" s="252"/>
      <c r="AC184" s="252"/>
      <c r="AD184" s="252"/>
      <c r="AE184" s="252"/>
      <c r="AF184" s="252"/>
      <c r="AG184" s="252"/>
      <c r="AH184" s="252"/>
      <c r="AI184" s="252"/>
      <c r="AJ184" s="252"/>
      <c r="AK184" s="252"/>
      <c r="AL184" s="252"/>
      <c r="AM184" s="252"/>
      <c r="AN184" s="252"/>
      <c r="AO184" s="252"/>
      <c r="AP184" s="252"/>
      <c r="AQ184" s="252"/>
      <c r="AR184" s="252"/>
      <c r="AS184" s="252"/>
      <c r="AT184" s="252"/>
      <c r="AU184" s="252"/>
      <c r="AV184" s="252"/>
      <c r="AW184" s="252"/>
      <c r="AX184" s="252"/>
      <c r="AY184" s="252"/>
      <c r="AZ184" s="252"/>
      <c r="BA184" s="252"/>
      <c r="BB184" s="252"/>
      <c r="BC184" s="252"/>
      <c r="BD184" s="252"/>
      <c r="BE184" s="252"/>
      <c r="BF184" s="252"/>
      <c r="BG184" s="252"/>
      <c r="BH184" s="252"/>
      <c r="BI184" s="252"/>
      <c r="BJ184" s="252"/>
      <c r="BK184" s="252"/>
      <c r="BL184" s="252"/>
      <c r="BM184" s="252"/>
      <c r="BN184" s="252"/>
      <c r="BO184" s="252"/>
      <c r="BP184" s="252"/>
      <c r="BQ184" s="252"/>
      <c r="BR184" s="252"/>
      <c r="BS184" s="252"/>
    </row>
    <row r="185" spans="1:71" x14ac:dyDescent="0.25">
      <c r="A185" s="252"/>
      <c r="B185" s="252"/>
      <c r="C185" s="252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  <c r="R185" s="252"/>
      <c r="S185" s="252"/>
      <c r="T185" s="252"/>
      <c r="U185" s="252"/>
      <c r="V185" s="252"/>
      <c r="W185" s="252"/>
      <c r="X185" s="252"/>
      <c r="Y185" s="252"/>
      <c r="Z185" s="252"/>
      <c r="AA185" s="252"/>
      <c r="AB185" s="252"/>
      <c r="AC185" s="252"/>
      <c r="AD185" s="252"/>
      <c r="AE185" s="252"/>
      <c r="AF185" s="252"/>
      <c r="AG185" s="252"/>
      <c r="AH185" s="252"/>
      <c r="AI185" s="252"/>
      <c r="AJ185" s="252"/>
      <c r="AK185" s="252"/>
      <c r="AL185" s="252"/>
      <c r="AM185" s="252"/>
      <c r="AN185" s="252"/>
      <c r="AO185" s="252"/>
      <c r="AP185" s="252"/>
      <c r="AQ185" s="252"/>
      <c r="AR185" s="252"/>
      <c r="AS185" s="252"/>
      <c r="AT185" s="252"/>
      <c r="AU185" s="252"/>
      <c r="AV185" s="252"/>
      <c r="AW185" s="252"/>
      <c r="AX185" s="252"/>
      <c r="AY185" s="252"/>
      <c r="AZ185" s="252"/>
      <c r="BA185" s="252"/>
      <c r="BB185" s="252"/>
      <c r="BC185" s="252"/>
      <c r="BD185" s="252"/>
      <c r="BE185" s="252"/>
      <c r="BF185" s="252"/>
      <c r="BG185" s="252"/>
      <c r="BH185" s="252"/>
      <c r="BI185" s="252"/>
      <c r="BJ185" s="252"/>
      <c r="BK185" s="252"/>
      <c r="BL185" s="252"/>
      <c r="BM185" s="252"/>
      <c r="BN185" s="252"/>
      <c r="BO185" s="252"/>
      <c r="BP185" s="252"/>
      <c r="BQ185" s="252"/>
      <c r="BR185" s="252"/>
      <c r="BS185" s="252"/>
    </row>
    <row r="186" spans="1:71" x14ac:dyDescent="0.25">
      <c r="A186" s="252"/>
      <c r="B186" s="252"/>
      <c r="C186" s="252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  <c r="R186" s="252"/>
      <c r="S186" s="252"/>
      <c r="T186" s="252"/>
      <c r="U186" s="252"/>
      <c r="V186" s="252"/>
      <c r="W186" s="252"/>
      <c r="X186" s="252"/>
      <c r="Y186" s="252"/>
      <c r="Z186" s="252"/>
      <c r="AA186" s="252"/>
      <c r="AB186" s="252"/>
      <c r="AC186" s="252"/>
      <c r="AD186" s="252"/>
      <c r="AE186" s="252"/>
      <c r="AF186" s="252"/>
      <c r="AG186" s="252"/>
      <c r="AH186" s="252"/>
      <c r="AI186" s="252"/>
      <c r="AJ186" s="252"/>
      <c r="AK186" s="252"/>
      <c r="AL186" s="252"/>
      <c r="AM186" s="252"/>
      <c r="AN186" s="252"/>
      <c r="AO186" s="252"/>
      <c r="AP186" s="252"/>
      <c r="AQ186" s="252"/>
      <c r="AR186" s="252"/>
      <c r="AS186" s="252"/>
      <c r="AT186" s="252"/>
      <c r="AU186" s="252"/>
      <c r="AV186" s="252"/>
      <c r="AW186" s="252"/>
      <c r="AX186" s="252"/>
      <c r="AY186" s="252"/>
      <c r="AZ186" s="252"/>
      <c r="BA186" s="252"/>
      <c r="BB186" s="252"/>
      <c r="BC186" s="252"/>
      <c r="BD186" s="252"/>
      <c r="BE186" s="252"/>
      <c r="BF186" s="252"/>
      <c r="BG186" s="252"/>
      <c r="BH186" s="252"/>
      <c r="BI186" s="252"/>
      <c r="BJ186" s="252"/>
      <c r="BK186" s="252"/>
      <c r="BL186" s="252"/>
      <c r="BM186" s="252"/>
      <c r="BN186" s="252"/>
      <c r="BO186" s="252"/>
      <c r="BP186" s="252"/>
      <c r="BQ186" s="252"/>
      <c r="BR186" s="252"/>
      <c r="BS186" s="252"/>
    </row>
    <row r="187" spans="1:71" x14ac:dyDescent="0.25">
      <c r="A187" s="252"/>
      <c r="B187" s="252"/>
      <c r="C187" s="252"/>
      <c r="D187" s="252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  <c r="R187" s="252"/>
      <c r="S187" s="252"/>
      <c r="T187" s="252"/>
      <c r="U187" s="252"/>
      <c r="V187" s="252"/>
      <c r="W187" s="252"/>
      <c r="X187" s="252"/>
      <c r="Y187" s="252"/>
      <c r="Z187" s="252"/>
      <c r="AA187" s="252"/>
      <c r="AB187" s="252"/>
      <c r="AC187" s="252"/>
      <c r="AD187" s="252"/>
      <c r="AE187" s="252"/>
      <c r="AF187" s="252"/>
      <c r="AG187" s="252"/>
      <c r="AH187" s="252"/>
      <c r="AI187" s="252"/>
      <c r="AJ187" s="252"/>
      <c r="AK187" s="252"/>
      <c r="AL187" s="252"/>
      <c r="AM187" s="252"/>
      <c r="AN187" s="252"/>
      <c r="AO187" s="252"/>
      <c r="AP187" s="252"/>
      <c r="AQ187" s="252"/>
      <c r="AR187" s="252"/>
      <c r="AS187" s="252"/>
      <c r="AT187" s="252"/>
      <c r="AU187" s="252"/>
      <c r="AV187" s="252"/>
      <c r="AW187" s="252"/>
      <c r="AX187" s="252"/>
      <c r="AY187" s="252"/>
      <c r="AZ187" s="252"/>
      <c r="BA187" s="252"/>
      <c r="BB187" s="252"/>
      <c r="BC187" s="252"/>
      <c r="BD187" s="252"/>
      <c r="BE187" s="252"/>
      <c r="BF187" s="252"/>
      <c r="BG187" s="252"/>
      <c r="BH187" s="252"/>
      <c r="BI187" s="252"/>
      <c r="BJ187" s="252"/>
      <c r="BK187" s="252"/>
      <c r="BL187" s="252"/>
      <c r="BM187" s="252"/>
      <c r="BN187" s="252"/>
      <c r="BO187" s="252"/>
      <c r="BP187" s="252"/>
      <c r="BQ187" s="252"/>
      <c r="BR187" s="252"/>
      <c r="BS187" s="252"/>
    </row>
    <row r="188" spans="1:71" x14ac:dyDescent="0.25">
      <c r="A188" s="252"/>
      <c r="B188" s="252"/>
      <c r="C188" s="252"/>
      <c r="D188" s="252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  <c r="R188" s="252"/>
      <c r="S188" s="252"/>
      <c r="T188" s="252"/>
      <c r="U188" s="252"/>
      <c r="V188" s="252"/>
      <c r="W188" s="252"/>
      <c r="X188" s="252"/>
      <c r="Y188" s="252"/>
      <c r="Z188" s="252"/>
      <c r="AA188" s="252"/>
      <c r="AB188" s="252"/>
      <c r="AC188" s="252"/>
      <c r="AD188" s="252"/>
      <c r="AE188" s="252"/>
      <c r="AF188" s="252"/>
      <c r="AG188" s="252"/>
      <c r="AH188" s="252"/>
      <c r="AI188" s="252"/>
      <c r="AJ188" s="252"/>
      <c r="AK188" s="252"/>
      <c r="AL188" s="252"/>
      <c r="AM188" s="252"/>
      <c r="AN188" s="252"/>
      <c r="AO188" s="252"/>
      <c r="AP188" s="252"/>
      <c r="AQ188" s="252"/>
      <c r="AR188" s="252"/>
      <c r="AS188" s="252"/>
      <c r="AT188" s="252"/>
      <c r="AU188" s="252"/>
      <c r="AV188" s="252"/>
      <c r="AW188" s="252"/>
      <c r="AX188" s="252"/>
      <c r="AY188" s="252"/>
      <c r="AZ188" s="252"/>
      <c r="BA188" s="252"/>
      <c r="BB188" s="252"/>
      <c r="BC188" s="252"/>
      <c r="BD188" s="252"/>
      <c r="BE188" s="252"/>
      <c r="BF188" s="252"/>
      <c r="BG188" s="252"/>
      <c r="BH188" s="252"/>
      <c r="BI188" s="252"/>
      <c r="BJ188" s="252"/>
      <c r="BK188" s="252"/>
      <c r="BL188" s="252"/>
      <c r="BM188" s="252"/>
      <c r="BN188" s="252"/>
      <c r="BO188" s="252"/>
      <c r="BP188" s="252"/>
      <c r="BQ188" s="252"/>
      <c r="BR188" s="252"/>
      <c r="BS188" s="252"/>
    </row>
    <row r="189" spans="1:71" x14ac:dyDescent="0.25">
      <c r="A189" s="252"/>
      <c r="B189" s="252"/>
      <c r="C189" s="252"/>
      <c r="D189" s="252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  <c r="R189" s="252"/>
      <c r="S189" s="252"/>
      <c r="T189" s="252"/>
      <c r="U189" s="252"/>
      <c r="V189" s="252"/>
      <c r="W189" s="252"/>
      <c r="X189" s="252"/>
      <c r="Y189" s="252"/>
      <c r="Z189" s="252"/>
      <c r="AA189" s="252"/>
      <c r="AB189" s="252"/>
      <c r="AC189" s="252"/>
      <c r="AD189" s="252"/>
      <c r="AE189" s="252"/>
      <c r="AF189" s="252"/>
      <c r="AG189" s="252"/>
      <c r="AH189" s="252"/>
      <c r="AI189" s="252"/>
      <c r="AJ189" s="252"/>
      <c r="AK189" s="252"/>
      <c r="AL189" s="252"/>
      <c r="AM189" s="252"/>
      <c r="AN189" s="252"/>
      <c r="AO189" s="252"/>
      <c r="AP189" s="252"/>
      <c r="AQ189" s="252"/>
      <c r="AR189" s="252"/>
      <c r="AS189" s="252"/>
      <c r="AT189" s="252"/>
      <c r="AU189" s="252"/>
      <c r="AV189" s="252"/>
      <c r="AW189" s="252"/>
      <c r="AX189" s="252"/>
      <c r="AY189" s="252"/>
      <c r="AZ189" s="252"/>
      <c r="BA189" s="252"/>
      <c r="BB189" s="252"/>
      <c r="BC189" s="252"/>
      <c r="BD189" s="252"/>
      <c r="BE189" s="252"/>
      <c r="BF189" s="252"/>
      <c r="BG189" s="252"/>
      <c r="BH189" s="252"/>
      <c r="BI189" s="252"/>
      <c r="BJ189" s="252"/>
      <c r="BK189" s="252"/>
      <c r="BL189" s="252"/>
      <c r="BM189" s="252"/>
      <c r="BN189" s="252"/>
      <c r="BO189" s="252"/>
      <c r="BP189" s="252"/>
      <c r="BQ189" s="252"/>
      <c r="BR189" s="252"/>
      <c r="BS189" s="252"/>
    </row>
    <row r="190" spans="1:71" x14ac:dyDescent="0.25">
      <c r="A190" s="252"/>
      <c r="B190" s="252"/>
      <c r="C190" s="252"/>
      <c r="D190" s="252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  <c r="R190" s="252"/>
      <c r="S190" s="252"/>
      <c r="T190" s="252"/>
      <c r="U190" s="252"/>
      <c r="V190" s="252"/>
      <c r="W190" s="252"/>
      <c r="X190" s="252"/>
      <c r="Y190" s="252"/>
      <c r="Z190" s="252"/>
      <c r="AA190" s="252"/>
      <c r="AB190" s="252"/>
      <c r="AC190" s="252"/>
      <c r="AD190" s="252"/>
      <c r="AE190" s="252"/>
      <c r="AF190" s="252"/>
      <c r="AG190" s="252"/>
      <c r="AH190" s="252"/>
      <c r="AI190" s="252"/>
      <c r="AJ190" s="252"/>
      <c r="AK190" s="252"/>
      <c r="AL190" s="252"/>
      <c r="AM190" s="252"/>
      <c r="AN190" s="252"/>
      <c r="AO190" s="252"/>
      <c r="AP190" s="252"/>
      <c r="AQ190" s="252"/>
      <c r="AR190" s="252"/>
      <c r="AS190" s="252"/>
      <c r="AT190" s="252"/>
      <c r="AU190" s="252"/>
      <c r="AV190" s="252"/>
      <c r="AW190" s="252"/>
      <c r="AX190" s="252"/>
      <c r="AY190" s="252"/>
      <c r="AZ190" s="252"/>
      <c r="BA190" s="252"/>
      <c r="BB190" s="252"/>
      <c r="BC190" s="252"/>
      <c r="BD190" s="252"/>
      <c r="BE190" s="252"/>
      <c r="BF190" s="252"/>
      <c r="BG190" s="252"/>
      <c r="BH190" s="252"/>
      <c r="BI190" s="252"/>
      <c r="BJ190" s="252"/>
      <c r="BK190" s="252"/>
      <c r="BL190" s="252"/>
      <c r="BM190" s="252"/>
      <c r="BN190" s="252"/>
      <c r="BO190" s="252"/>
      <c r="BP190" s="252"/>
      <c r="BQ190" s="252"/>
      <c r="BR190" s="252"/>
      <c r="BS190" s="252"/>
    </row>
    <row r="191" spans="1:71" x14ac:dyDescent="0.25">
      <c r="A191" s="252"/>
      <c r="B191" s="252"/>
      <c r="C191" s="252"/>
      <c r="D191" s="252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  <c r="R191" s="252"/>
      <c r="S191" s="252"/>
      <c r="T191" s="252"/>
      <c r="U191" s="252"/>
      <c r="V191" s="252"/>
      <c r="W191" s="252"/>
      <c r="X191" s="252"/>
      <c r="Y191" s="252"/>
      <c r="Z191" s="252"/>
      <c r="AA191" s="252"/>
      <c r="AB191" s="252"/>
      <c r="AC191" s="252"/>
      <c r="AD191" s="252"/>
      <c r="AE191" s="252"/>
      <c r="AF191" s="252"/>
      <c r="AG191" s="252"/>
      <c r="AH191" s="252"/>
      <c r="AI191" s="252"/>
      <c r="AJ191" s="252"/>
      <c r="AK191" s="252"/>
      <c r="AL191" s="252"/>
      <c r="AM191" s="252"/>
      <c r="AN191" s="252"/>
      <c r="AO191" s="252"/>
      <c r="AP191" s="252"/>
      <c r="AQ191" s="252"/>
      <c r="AR191" s="252"/>
      <c r="AS191" s="252"/>
      <c r="AT191" s="252"/>
      <c r="AU191" s="252"/>
      <c r="AV191" s="252"/>
      <c r="AW191" s="252"/>
      <c r="AX191" s="252"/>
      <c r="AY191" s="252"/>
      <c r="AZ191" s="252"/>
      <c r="BA191" s="252"/>
      <c r="BB191" s="252"/>
      <c r="BC191" s="252"/>
      <c r="BD191" s="252"/>
      <c r="BE191" s="252"/>
      <c r="BF191" s="252"/>
      <c r="BG191" s="252"/>
      <c r="BH191" s="252"/>
      <c r="BI191" s="252"/>
      <c r="BJ191" s="252"/>
      <c r="BK191" s="252"/>
      <c r="BL191" s="252"/>
      <c r="BM191" s="252"/>
      <c r="BN191" s="252"/>
      <c r="BO191" s="252"/>
      <c r="BP191" s="252"/>
      <c r="BQ191" s="252"/>
      <c r="BR191" s="252"/>
      <c r="BS191" s="252"/>
    </row>
    <row r="192" spans="1:71" x14ac:dyDescent="0.25">
      <c r="A192" s="252"/>
      <c r="B192" s="252"/>
      <c r="C192" s="252"/>
      <c r="D192" s="252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  <c r="R192" s="252"/>
      <c r="S192" s="252"/>
      <c r="T192" s="252"/>
      <c r="U192" s="252"/>
      <c r="V192" s="252"/>
      <c r="W192" s="252"/>
      <c r="X192" s="252"/>
      <c r="Y192" s="252"/>
      <c r="Z192" s="252"/>
      <c r="AA192" s="252"/>
      <c r="AB192" s="252"/>
      <c r="AC192" s="252"/>
      <c r="AD192" s="252"/>
      <c r="AE192" s="252"/>
      <c r="AF192" s="252"/>
      <c r="AG192" s="252"/>
      <c r="AH192" s="252"/>
      <c r="AI192" s="252"/>
      <c r="AJ192" s="252"/>
      <c r="AK192" s="252"/>
      <c r="AL192" s="252"/>
      <c r="AM192" s="252"/>
      <c r="AN192" s="252"/>
      <c r="AO192" s="252"/>
      <c r="AP192" s="252"/>
      <c r="AQ192" s="252"/>
      <c r="AR192" s="252"/>
      <c r="AS192" s="252"/>
      <c r="AT192" s="252"/>
      <c r="AU192" s="252"/>
      <c r="AV192" s="252"/>
      <c r="AW192" s="252"/>
      <c r="AX192" s="252"/>
      <c r="AY192" s="252"/>
      <c r="AZ192" s="252"/>
      <c r="BA192" s="252"/>
      <c r="BB192" s="252"/>
      <c r="BC192" s="252"/>
      <c r="BD192" s="252"/>
      <c r="BE192" s="252"/>
      <c r="BF192" s="252"/>
      <c r="BG192" s="252"/>
      <c r="BH192" s="252"/>
      <c r="BI192" s="252"/>
      <c r="BJ192" s="252"/>
      <c r="BK192" s="252"/>
      <c r="BL192" s="252"/>
      <c r="BM192" s="252"/>
      <c r="BN192" s="252"/>
      <c r="BO192" s="252"/>
      <c r="BP192" s="252"/>
      <c r="BQ192" s="252"/>
      <c r="BR192" s="252"/>
      <c r="BS192" s="252"/>
    </row>
    <row r="193" spans="1:71" x14ac:dyDescent="0.25">
      <c r="A193" s="252"/>
      <c r="B193" s="252"/>
      <c r="C193" s="252"/>
      <c r="D193" s="252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  <c r="R193" s="252"/>
      <c r="S193" s="252"/>
      <c r="T193" s="252"/>
      <c r="U193" s="252"/>
      <c r="V193" s="252"/>
      <c r="W193" s="252"/>
      <c r="X193" s="252"/>
      <c r="Y193" s="252"/>
      <c r="Z193" s="252"/>
      <c r="AA193" s="252"/>
      <c r="AB193" s="252"/>
      <c r="AC193" s="252"/>
      <c r="AD193" s="252"/>
      <c r="AE193" s="252"/>
      <c r="AF193" s="252"/>
      <c r="AG193" s="252"/>
      <c r="AH193" s="252"/>
      <c r="AI193" s="252"/>
      <c r="AJ193" s="252"/>
      <c r="AK193" s="252"/>
      <c r="AL193" s="252"/>
      <c r="AM193" s="252"/>
      <c r="AN193" s="252"/>
      <c r="AO193" s="252"/>
      <c r="AP193" s="252"/>
      <c r="AQ193" s="252"/>
      <c r="AR193" s="252"/>
      <c r="AS193" s="252"/>
      <c r="AT193" s="252"/>
      <c r="AU193" s="252"/>
      <c r="AV193" s="252"/>
      <c r="AW193" s="252"/>
      <c r="AX193" s="252"/>
      <c r="AY193" s="252"/>
      <c r="AZ193" s="252"/>
      <c r="BA193" s="252"/>
      <c r="BB193" s="252"/>
      <c r="BC193" s="252"/>
      <c r="BD193" s="252"/>
      <c r="BE193" s="252"/>
      <c r="BF193" s="252"/>
      <c r="BG193" s="252"/>
      <c r="BH193" s="252"/>
      <c r="BI193" s="252"/>
      <c r="BJ193" s="252"/>
      <c r="BK193" s="252"/>
      <c r="BL193" s="252"/>
      <c r="BM193" s="252"/>
      <c r="BN193" s="252"/>
      <c r="BO193" s="252"/>
      <c r="BP193" s="252"/>
      <c r="BQ193" s="252"/>
      <c r="BR193" s="252"/>
      <c r="BS193" s="252"/>
    </row>
    <row r="194" spans="1:71" x14ac:dyDescent="0.25">
      <c r="A194" s="252"/>
      <c r="B194" s="252"/>
      <c r="C194" s="252"/>
      <c r="D194" s="252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  <c r="R194" s="252"/>
      <c r="S194" s="252"/>
      <c r="T194" s="252"/>
      <c r="U194" s="252"/>
      <c r="V194" s="252"/>
      <c r="W194" s="252"/>
      <c r="X194" s="252"/>
      <c r="Y194" s="252"/>
      <c r="Z194" s="252"/>
      <c r="AA194" s="252"/>
      <c r="AB194" s="252"/>
      <c r="AC194" s="252"/>
      <c r="AD194" s="252"/>
      <c r="AE194" s="252"/>
      <c r="AF194" s="252"/>
      <c r="AG194" s="252"/>
      <c r="AH194" s="252"/>
      <c r="AI194" s="252"/>
      <c r="AJ194" s="252"/>
      <c r="AK194" s="252"/>
      <c r="AL194" s="252"/>
      <c r="AM194" s="252"/>
      <c r="AN194" s="252"/>
      <c r="AO194" s="252"/>
      <c r="AP194" s="252"/>
      <c r="AQ194" s="252"/>
      <c r="AR194" s="252"/>
      <c r="AS194" s="252"/>
      <c r="AT194" s="252"/>
      <c r="AU194" s="252"/>
      <c r="AV194" s="252"/>
      <c r="AW194" s="252"/>
      <c r="AX194" s="252"/>
      <c r="AY194" s="252"/>
      <c r="AZ194" s="252"/>
      <c r="BA194" s="252"/>
      <c r="BB194" s="252"/>
      <c r="BC194" s="252"/>
      <c r="BD194" s="252"/>
      <c r="BE194" s="252"/>
      <c r="BF194" s="252"/>
      <c r="BG194" s="252"/>
      <c r="BH194" s="252"/>
      <c r="BI194" s="252"/>
      <c r="BJ194" s="252"/>
      <c r="BK194" s="252"/>
      <c r="BL194" s="252"/>
      <c r="BM194" s="252"/>
      <c r="BN194" s="252"/>
      <c r="BO194" s="252"/>
      <c r="BP194" s="252"/>
      <c r="BQ194" s="252"/>
      <c r="BR194" s="252"/>
      <c r="BS194" s="252"/>
    </row>
    <row r="195" spans="1:71" x14ac:dyDescent="0.25">
      <c r="A195" s="252"/>
      <c r="B195" s="252"/>
      <c r="C195" s="252"/>
      <c r="D195" s="252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  <c r="R195" s="252"/>
      <c r="S195" s="252"/>
      <c r="T195" s="252"/>
      <c r="U195" s="252"/>
      <c r="V195" s="252"/>
      <c r="W195" s="252"/>
      <c r="X195" s="252"/>
      <c r="Y195" s="252"/>
      <c r="Z195" s="252"/>
      <c r="AA195" s="252"/>
      <c r="AB195" s="252"/>
      <c r="AC195" s="252"/>
      <c r="AD195" s="252"/>
      <c r="AE195" s="252"/>
      <c r="AF195" s="252"/>
      <c r="AG195" s="252"/>
      <c r="AH195" s="252"/>
      <c r="AI195" s="252"/>
      <c r="AJ195" s="252"/>
      <c r="AK195" s="252"/>
      <c r="AL195" s="252"/>
      <c r="AM195" s="252"/>
      <c r="AN195" s="252"/>
      <c r="AO195" s="252"/>
      <c r="AP195" s="252"/>
      <c r="AQ195" s="252"/>
      <c r="AR195" s="252"/>
      <c r="AS195" s="252"/>
      <c r="AT195" s="252"/>
      <c r="AU195" s="252"/>
      <c r="AV195" s="252"/>
      <c r="AW195" s="252"/>
      <c r="AX195" s="252"/>
      <c r="AY195" s="252"/>
      <c r="AZ195" s="252"/>
      <c r="BA195" s="252"/>
      <c r="BB195" s="252"/>
      <c r="BC195" s="252"/>
      <c r="BD195" s="252"/>
      <c r="BE195" s="252"/>
      <c r="BF195" s="252"/>
      <c r="BG195" s="252"/>
      <c r="BH195" s="252"/>
      <c r="BI195" s="252"/>
      <c r="BJ195" s="252"/>
      <c r="BK195" s="252"/>
      <c r="BL195" s="252"/>
      <c r="BM195" s="252"/>
      <c r="BN195" s="252"/>
      <c r="BO195" s="252"/>
      <c r="BP195" s="252"/>
      <c r="BQ195" s="252"/>
      <c r="BR195" s="252"/>
      <c r="BS195" s="252"/>
    </row>
    <row r="196" spans="1:71" x14ac:dyDescent="0.25">
      <c r="A196" s="252"/>
      <c r="B196" s="252"/>
      <c r="C196" s="252"/>
      <c r="D196" s="252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  <c r="R196" s="252"/>
      <c r="S196" s="252"/>
      <c r="T196" s="252"/>
      <c r="U196" s="252"/>
      <c r="V196" s="252"/>
      <c r="W196" s="252"/>
      <c r="X196" s="252"/>
      <c r="Y196" s="252"/>
      <c r="Z196" s="252"/>
      <c r="AA196" s="252"/>
      <c r="AB196" s="252"/>
      <c r="AC196" s="252"/>
      <c r="AD196" s="252"/>
      <c r="AE196" s="252"/>
      <c r="AF196" s="252"/>
      <c r="AG196" s="252"/>
      <c r="AH196" s="252"/>
      <c r="AI196" s="252"/>
      <c r="AJ196" s="252"/>
      <c r="AK196" s="252"/>
      <c r="AL196" s="252"/>
      <c r="AM196" s="252"/>
      <c r="AN196" s="252"/>
      <c r="AO196" s="252"/>
      <c r="AP196" s="252"/>
      <c r="AQ196" s="252"/>
      <c r="AR196" s="252"/>
      <c r="AS196" s="252"/>
      <c r="AT196" s="252"/>
      <c r="AU196" s="252"/>
      <c r="AV196" s="252"/>
      <c r="AW196" s="252"/>
      <c r="AX196" s="252"/>
      <c r="AY196" s="252"/>
      <c r="AZ196" s="252"/>
      <c r="BA196" s="252"/>
      <c r="BB196" s="252"/>
      <c r="BC196" s="252"/>
      <c r="BD196" s="252"/>
      <c r="BE196" s="252"/>
      <c r="BF196" s="252"/>
      <c r="BG196" s="252"/>
      <c r="BH196" s="252"/>
      <c r="BI196" s="252"/>
      <c r="BJ196" s="252"/>
      <c r="BK196" s="252"/>
      <c r="BL196" s="252"/>
      <c r="BM196" s="252"/>
      <c r="BN196" s="252"/>
      <c r="BO196" s="252"/>
      <c r="BP196" s="252"/>
      <c r="BQ196" s="252"/>
      <c r="BR196" s="252"/>
      <c r="BS196" s="252"/>
    </row>
    <row r="197" spans="1:71" x14ac:dyDescent="0.25">
      <c r="A197" s="252"/>
      <c r="B197" s="252"/>
      <c r="C197" s="252"/>
      <c r="D197" s="252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  <c r="R197" s="252"/>
      <c r="S197" s="252"/>
      <c r="T197" s="252"/>
      <c r="U197" s="252"/>
      <c r="V197" s="252"/>
      <c r="W197" s="252"/>
      <c r="X197" s="252"/>
      <c r="Y197" s="252"/>
      <c r="Z197" s="252"/>
      <c r="AA197" s="252"/>
      <c r="AB197" s="252"/>
      <c r="AC197" s="252"/>
      <c r="AD197" s="252"/>
      <c r="AE197" s="252"/>
      <c r="AF197" s="252"/>
      <c r="AG197" s="252"/>
      <c r="AH197" s="252"/>
      <c r="AI197" s="252"/>
      <c r="AJ197" s="252"/>
      <c r="AK197" s="252"/>
      <c r="AL197" s="252"/>
      <c r="AM197" s="252"/>
      <c r="AN197" s="252"/>
      <c r="AO197" s="252"/>
      <c r="AP197" s="252"/>
      <c r="AQ197" s="252"/>
      <c r="AR197" s="252"/>
      <c r="AS197" s="252"/>
      <c r="AT197" s="252"/>
      <c r="AU197" s="252"/>
      <c r="AV197" s="252"/>
      <c r="AW197" s="252"/>
      <c r="AX197" s="252"/>
      <c r="AY197" s="252"/>
      <c r="AZ197" s="252"/>
      <c r="BA197" s="252"/>
      <c r="BB197" s="252"/>
      <c r="BC197" s="252"/>
      <c r="BD197" s="252"/>
      <c r="BE197" s="252"/>
      <c r="BF197" s="252"/>
      <c r="BG197" s="252"/>
      <c r="BH197" s="252"/>
      <c r="BI197" s="252"/>
      <c r="BJ197" s="252"/>
      <c r="BK197" s="252"/>
      <c r="BL197" s="252"/>
      <c r="BM197" s="252"/>
      <c r="BN197" s="252"/>
      <c r="BO197" s="252"/>
      <c r="BP197" s="252"/>
      <c r="BQ197" s="252"/>
      <c r="BR197" s="252"/>
      <c r="BS197" s="252"/>
    </row>
    <row r="198" spans="1:71" x14ac:dyDescent="0.25">
      <c r="A198" s="252"/>
      <c r="B198" s="252"/>
      <c r="C198" s="252"/>
      <c r="D198" s="252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  <c r="R198" s="252"/>
      <c r="S198" s="252"/>
      <c r="T198" s="252"/>
      <c r="U198" s="252"/>
      <c r="V198" s="252"/>
      <c r="W198" s="252"/>
      <c r="X198" s="252"/>
      <c r="Y198" s="252"/>
      <c r="Z198" s="252"/>
      <c r="AA198" s="252"/>
      <c r="AB198" s="252"/>
      <c r="AC198" s="252"/>
      <c r="AD198" s="252"/>
      <c r="AE198" s="252"/>
      <c r="AF198" s="252"/>
      <c r="AG198" s="252"/>
      <c r="AH198" s="252"/>
      <c r="AI198" s="252"/>
      <c r="AJ198" s="252"/>
      <c r="AK198" s="252"/>
      <c r="AL198" s="252"/>
      <c r="AM198" s="252"/>
      <c r="AN198" s="252"/>
      <c r="AO198" s="252"/>
      <c r="AP198" s="252"/>
      <c r="AQ198" s="252"/>
      <c r="AR198" s="252"/>
      <c r="AS198" s="252"/>
      <c r="AT198" s="252"/>
      <c r="AU198" s="252"/>
      <c r="AV198" s="252"/>
      <c r="AW198" s="252"/>
      <c r="AX198" s="252"/>
      <c r="AY198" s="252"/>
      <c r="AZ198" s="252"/>
      <c r="BA198" s="252"/>
      <c r="BB198" s="252"/>
      <c r="BC198" s="252"/>
      <c r="BD198" s="252"/>
      <c r="BE198" s="252"/>
      <c r="BF198" s="252"/>
      <c r="BG198" s="252"/>
      <c r="BH198" s="252"/>
      <c r="BI198" s="252"/>
      <c r="BJ198" s="252"/>
      <c r="BK198" s="252"/>
      <c r="BL198" s="252"/>
      <c r="BM198" s="252"/>
      <c r="BN198" s="252"/>
      <c r="BO198" s="252"/>
      <c r="BP198" s="252"/>
      <c r="BQ198" s="252"/>
      <c r="BR198" s="252"/>
      <c r="BS198" s="252"/>
    </row>
    <row r="199" spans="1:71" x14ac:dyDescent="0.25">
      <c r="A199" s="252"/>
      <c r="B199" s="252"/>
      <c r="C199" s="252"/>
      <c r="D199" s="252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  <c r="R199" s="252"/>
      <c r="S199" s="252"/>
      <c r="T199" s="252"/>
      <c r="U199" s="252"/>
      <c r="V199" s="252"/>
      <c r="W199" s="252"/>
      <c r="X199" s="252"/>
      <c r="Y199" s="252"/>
      <c r="Z199" s="252"/>
      <c r="AA199" s="252"/>
      <c r="AB199" s="252"/>
      <c r="AC199" s="252"/>
      <c r="AD199" s="252"/>
      <c r="AE199" s="252"/>
      <c r="AF199" s="252"/>
      <c r="AG199" s="252"/>
      <c r="AH199" s="252"/>
      <c r="AI199" s="252"/>
      <c r="AJ199" s="252"/>
      <c r="AK199" s="252"/>
      <c r="AL199" s="252"/>
      <c r="AM199" s="252"/>
      <c r="AN199" s="252"/>
      <c r="AO199" s="252"/>
      <c r="AP199" s="252"/>
      <c r="AQ199" s="252"/>
      <c r="AR199" s="252"/>
      <c r="AS199" s="252"/>
      <c r="AT199" s="252"/>
      <c r="AU199" s="252"/>
      <c r="AV199" s="252"/>
      <c r="AW199" s="252"/>
      <c r="AX199" s="252"/>
      <c r="AY199" s="252"/>
      <c r="AZ199" s="252"/>
      <c r="BA199" s="252"/>
      <c r="BB199" s="252"/>
      <c r="BC199" s="252"/>
      <c r="BD199" s="252"/>
      <c r="BE199" s="252"/>
      <c r="BF199" s="252"/>
      <c r="BG199" s="252"/>
      <c r="BH199" s="252"/>
      <c r="BI199" s="252"/>
      <c r="BJ199" s="252"/>
      <c r="BK199" s="252"/>
      <c r="BL199" s="252"/>
      <c r="BM199" s="252"/>
      <c r="BN199" s="252"/>
      <c r="BO199" s="252"/>
      <c r="BP199" s="252"/>
      <c r="BQ199" s="252"/>
      <c r="BR199" s="252"/>
      <c r="BS199" s="252"/>
    </row>
    <row r="200" spans="1:71" x14ac:dyDescent="0.25">
      <c r="A200" s="429">
        <v>0</v>
      </c>
      <c r="B200" s="270"/>
      <c r="C200" s="270"/>
      <c r="D200" s="270"/>
      <c r="E200" s="270"/>
      <c r="F200" s="270"/>
      <c r="G200" s="270"/>
      <c r="H200" s="270"/>
      <c r="I200" s="270"/>
      <c r="J200" s="270"/>
      <c r="K200" s="270"/>
      <c r="L200" s="270"/>
      <c r="M200" s="27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70"/>
      <c r="AA200" s="270"/>
      <c r="AB200" s="270"/>
      <c r="AC200" s="270"/>
      <c r="AD200" s="270"/>
      <c r="AE200" s="270"/>
      <c r="AF200" s="270"/>
      <c r="AG200" s="270"/>
      <c r="AH200" s="270"/>
      <c r="AI200" s="270"/>
      <c r="AJ200" s="270"/>
      <c r="AK200" s="270"/>
      <c r="AL200" s="270"/>
      <c r="AM200" s="270"/>
      <c r="AN200" s="270"/>
      <c r="AO200" s="270"/>
      <c r="AP200" s="270"/>
      <c r="AQ200" s="270"/>
      <c r="AR200" s="270"/>
      <c r="AS200" s="270"/>
      <c r="AT200" s="270"/>
      <c r="AU200" s="270"/>
      <c r="AV200" s="270"/>
      <c r="AW200" s="270"/>
      <c r="AX200" s="270"/>
      <c r="AY200" s="270"/>
      <c r="AZ200" s="270"/>
      <c r="BA200" s="270"/>
      <c r="BB200" s="270"/>
      <c r="BC200" s="270"/>
      <c r="BD200" s="428">
        <v>0</v>
      </c>
      <c r="BE200" s="252"/>
      <c r="BF200" s="252"/>
      <c r="BG200" s="252"/>
      <c r="BH200" s="252"/>
      <c r="BI200" s="252"/>
      <c r="BJ200" s="252"/>
      <c r="BK200" s="252"/>
      <c r="BL200" s="252"/>
      <c r="BM200" s="252"/>
      <c r="BN200" s="252"/>
      <c r="BO200" s="252"/>
      <c r="BP200" s="252"/>
      <c r="BQ200" s="252"/>
      <c r="BR200" s="252"/>
      <c r="BS200" s="252"/>
    </row>
    <row r="219" spans="1:56" x14ac:dyDescent="0.25">
      <c r="A219" s="155">
        <v>0</v>
      </c>
      <c r="B219" s="154"/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  <c r="AD219" s="154"/>
      <c r="AE219" s="154"/>
      <c r="AF219" s="154"/>
      <c r="AG219" s="154"/>
      <c r="AH219" s="154"/>
      <c r="AI219" s="154"/>
      <c r="AJ219" s="154"/>
      <c r="AK219" s="154"/>
      <c r="AL219" s="154"/>
      <c r="AM219" s="154"/>
      <c r="AN219" s="154"/>
      <c r="AO219" s="154"/>
      <c r="AP219" s="154"/>
      <c r="AQ219" s="154"/>
      <c r="AR219" s="154"/>
      <c r="AS219" s="154"/>
      <c r="AT219" s="154"/>
      <c r="AU219" s="154"/>
      <c r="AV219" s="154"/>
      <c r="AW219" s="154"/>
      <c r="AX219" s="154"/>
      <c r="AY219" s="154"/>
      <c r="AZ219" s="154"/>
      <c r="BA219" s="154"/>
      <c r="BB219" s="154"/>
      <c r="BC219" s="154"/>
      <c r="BD219" s="156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565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  <c r="AJ1" s="437"/>
      <c r="AK1" s="437"/>
      <c r="AL1" s="437"/>
      <c r="AM1" s="437"/>
      <c r="AN1" s="437"/>
      <c r="AO1" s="437"/>
      <c r="AP1" s="437"/>
      <c r="AQ1" s="437"/>
      <c r="AR1" s="437"/>
      <c r="AS1" s="437"/>
      <c r="AT1" s="437"/>
      <c r="AU1" s="437"/>
      <c r="AV1" s="437"/>
      <c r="AW1" s="437"/>
      <c r="AX1" s="437"/>
      <c r="AY1" s="437"/>
      <c r="AZ1" s="437"/>
      <c r="BA1" s="437"/>
      <c r="BB1" s="437"/>
      <c r="BC1" s="437"/>
      <c r="BD1" s="437"/>
      <c r="BE1" s="437"/>
      <c r="BF1" s="437"/>
      <c r="BG1" s="437"/>
      <c r="BH1" s="437"/>
      <c r="BI1" s="437"/>
      <c r="BJ1" s="437"/>
      <c r="BK1" s="437"/>
      <c r="BL1" s="437"/>
      <c r="BM1" s="437"/>
      <c r="BN1" s="437"/>
      <c r="BO1" s="437"/>
      <c r="BP1" s="437"/>
      <c r="BQ1" s="437"/>
      <c r="BR1" s="437"/>
      <c r="BS1" s="437"/>
    </row>
    <row r="2" spans="1:71" x14ac:dyDescent="0.25">
      <c r="A2" s="565" t="s">
        <v>68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P2" s="437"/>
      <c r="AQ2" s="437"/>
      <c r="AR2" s="437"/>
      <c r="AS2" s="437"/>
      <c r="AT2" s="437"/>
      <c r="AU2" s="437"/>
      <c r="AV2" s="437"/>
      <c r="AW2" s="437"/>
      <c r="AX2" s="437"/>
      <c r="AY2" s="437"/>
      <c r="AZ2" s="437"/>
      <c r="BA2" s="437"/>
      <c r="BB2" s="437"/>
      <c r="BC2" s="437"/>
      <c r="BD2" s="437"/>
      <c r="BE2" s="437"/>
      <c r="BF2" s="437"/>
      <c r="BG2" s="437"/>
      <c r="BH2" s="437"/>
      <c r="BI2" s="437"/>
      <c r="BJ2" s="437"/>
      <c r="BK2" s="437"/>
      <c r="BL2" s="437"/>
      <c r="BM2" s="437"/>
      <c r="BN2" s="437"/>
      <c r="BO2" s="437"/>
      <c r="BP2" s="437"/>
      <c r="BQ2" s="437"/>
      <c r="BR2" s="437"/>
      <c r="BS2" s="437"/>
    </row>
    <row r="3" spans="1:71" x14ac:dyDescent="0.25">
      <c r="A3" s="565" t="s">
        <v>69</v>
      </c>
      <c r="B3" s="436"/>
      <c r="C3" s="436"/>
      <c r="D3" s="438"/>
      <c r="E3" s="436"/>
      <c r="F3" s="436"/>
      <c r="G3" s="436"/>
      <c r="H3" s="436"/>
      <c r="I3" s="436"/>
      <c r="J3" s="436"/>
      <c r="K3" s="436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7"/>
      <c r="AM3" s="437"/>
      <c r="AN3" s="437"/>
      <c r="AO3" s="437"/>
      <c r="AP3" s="437"/>
      <c r="AQ3" s="437"/>
      <c r="AR3" s="437"/>
      <c r="AS3" s="437"/>
      <c r="AT3" s="437"/>
      <c r="AU3" s="437"/>
      <c r="AV3" s="437"/>
      <c r="AW3" s="437"/>
      <c r="AX3" s="437"/>
      <c r="AY3" s="437"/>
      <c r="AZ3" s="437"/>
      <c r="BA3" s="437"/>
      <c r="BB3" s="437"/>
      <c r="BC3" s="437"/>
      <c r="BD3" s="437"/>
      <c r="BE3" s="437"/>
      <c r="BF3" s="437"/>
      <c r="BG3" s="437"/>
      <c r="BH3" s="437"/>
      <c r="BI3" s="437"/>
      <c r="BJ3" s="437"/>
      <c r="BK3" s="437"/>
      <c r="BL3" s="437"/>
      <c r="BM3" s="437"/>
      <c r="BN3" s="437"/>
      <c r="BO3" s="437"/>
      <c r="BP3" s="437"/>
      <c r="BQ3" s="437"/>
      <c r="BR3" s="437"/>
      <c r="BS3" s="437"/>
    </row>
    <row r="4" spans="1:71" x14ac:dyDescent="0.25">
      <c r="A4" s="565" t="s">
        <v>70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L4" s="437"/>
      <c r="AM4" s="437"/>
      <c r="AN4" s="437"/>
      <c r="AO4" s="437"/>
      <c r="AP4" s="437"/>
      <c r="AQ4" s="437"/>
      <c r="AR4" s="437"/>
      <c r="AS4" s="437"/>
      <c r="AT4" s="437"/>
      <c r="AU4" s="437"/>
      <c r="AV4" s="437"/>
      <c r="AW4" s="437"/>
      <c r="AX4" s="437"/>
      <c r="AY4" s="437"/>
      <c r="AZ4" s="437"/>
      <c r="BA4" s="437"/>
      <c r="BB4" s="437"/>
      <c r="BC4" s="437"/>
      <c r="BD4" s="437"/>
      <c r="BE4" s="437"/>
      <c r="BF4" s="437"/>
      <c r="BG4" s="437"/>
      <c r="BH4" s="437"/>
      <c r="BI4" s="437"/>
      <c r="BJ4" s="437"/>
      <c r="BK4" s="437"/>
      <c r="BL4" s="437"/>
      <c r="BM4" s="437"/>
      <c r="BN4" s="437"/>
      <c r="BO4" s="437"/>
      <c r="BP4" s="437"/>
      <c r="BQ4" s="437"/>
      <c r="BR4" s="437"/>
      <c r="BS4" s="437"/>
    </row>
    <row r="5" spans="1:71" x14ac:dyDescent="0.25">
      <c r="A5" s="435" t="s">
        <v>71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  <c r="AK5" s="437"/>
      <c r="AL5" s="437"/>
      <c r="AM5" s="437"/>
      <c r="AN5" s="437"/>
      <c r="AO5" s="437"/>
      <c r="AP5" s="437"/>
      <c r="AQ5" s="437"/>
      <c r="AR5" s="437"/>
      <c r="AS5" s="437"/>
      <c r="AT5" s="437"/>
      <c r="AU5" s="437"/>
      <c r="AV5" s="437"/>
      <c r="AW5" s="437"/>
      <c r="AX5" s="437"/>
      <c r="AY5" s="437"/>
      <c r="AZ5" s="437"/>
      <c r="BA5" s="437"/>
      <c r="BB5" s="437"/>
      <c r="BC5" s="437"/>
      <c r="BD5" s="437"/>
      <c r="BE5" s="437"/>
      <c r="BF5" s="437"/>
      <c r="BG5" s="437"/>
      <c r="BH5" s="437"/>
      <c r="BI5" s="437"/>
      <c r="BJ5" s="437"/>
      <c r="BK5" s="437"/>
      <c r="BL5" s="437"/>
      <c r="BM5" s="437"/>
      <c r="BN5" s="437"/>
      <c r="BO5" s="437"/>
      <c r="BP5" s="437"/>
      <c r="BQ5" s="437"/>
      <c r="BR5" s="437"/>
      <c r="BS5" s="437"/>
    </row>
    <row r="6" spans="1:71" ht="15" customHeight="1" x14ac:dyDescent="0.25">
      <c r="A6" s="613" t="s">
        <v>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473"/>
      <c r="N6" s="457"/>
      <c r="O6" s="437"/>
      <c r="P6" s="437"/>
      <c r="Q6" s="437"/>
      <c r="R6" s="437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37"/>
      <c r="AE6" s="437"/>
      <c r="AF6" s="437"/>
      <c r="AG6" s="437"/>
      <c r="AH6" s="437"/>
      <c r="AI6" s="437"/>
      <c r="AJ6" s="437"/>
      <c r="AK6" s="437"/>
      <c r="AL6" s="437"/>
      <c r="AM6" s="437"/>
      <c r="AN6" s="437"/>
      <c r="AO6" s="437"/>
      <c r="AP6" s="437"/>
      <c r="AQ6" s="437"/>
      <c r="AR6" s="437"/>
      <c r="AS6" s="437"/>
      <c r="AT6" s="437"/>
      <c r="AU6" s="437"/>
      <c r="AV6" s="437"/>
      <c r="AW6" s="437"/>
      <c r="AX6" s="437"/>
      <c r="AY6" s="437"/>
      <c r="AZ6" s="437"/>
      <c r="BA6" s="437"/>
      <c r="BB6" s="437"/>
      <c r="BC6" s="437"/>
      <c r="BD6" s="437"/>
      <c r="BE6" s="437"/>
      <c r="BF6" s="437"/>
      <c r="BG6" s="437"/>
      <c r="BH6" s="437"/>
      <c r="BI6" s="437"/>
      <c r="BJ6" s="437"/>
      <c r="BK6" s="437"/>
      <c r="BL6" s="437"/>
      <c r="BM6" s="437"/>
      <c r="BN6" s="437"/>
      <c r="BO6" s="437"/>
      <c r="BP6" s="437"/>
      <c r="BQ6" s="437"/>
      <c r="BR6" s="437"/>
      <c r="BS6" s="437"/>
    </row>
    <row r="7" spans="1:71" x14ac:dyDescent="0.25">
      <c r="A7" s="477" t="s">
        <v>2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9"/>
      <c r="N7" s="479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37"/>
      <c r="AL7" s="437"/>
      <c r="AM7" s="437"/>
      <c r="AN7" s="437"/>
      <c r="AO7" s="437"/>
      <c r="AP7" s="437"/>
      <c r="AQ7" s="437"/>
      <c r="AR7" s="437"/>
      <c r="AS7" s="437"/>
      <c r="AT7" s="437"/>
      <c r="AU7" s="437"/>
      <c r="AV7" s="437"/>
      <c r="AW7" s="437"/>
      <c r="AX7" s="437"/>
      <c r="AY7" s="437"/>
      <c r="AZ7" s="437"/>
      <c r="BA7" s="437"/>
      <c r="BB7" s="437"/>
      <c r="BC7" s="437"/>
      <c r="BD7" s="437"/>
      <c r="BE7" s="437"/>
      <c r="BF7" s="437"/>
      <c r="BG7" s="437"/>
      <c r="BH7" s="437"/>
      <c r="BI7" s="437"/>
      <c r="BJ7" s="437"/>
      <c r="BK7" s="437"/>
      <c r="BL7" s="437"/>
      <c r="BM7" s="437"/>
      <c r="BN7" s="437"/>
      <c r="BO7" s="437"/>
      <c r="BP7" s="437"/>
      <c r="BQ7" s="437"/>
      <c r="BR7" s="437"/>
      <c r="BS7" s="437"/>
    </row>
    <row r="8" spans="1:71" ht="15" customHeight="1" x14ac:dyDescent="0.25">
      <c r="A8" s="607" t="s">
        <v>3</v>
      </c>
      <c r="B8" s="614" t="s">
        <v>4</v>
      </c>
      <c r="C8" s="615"/>
      <c r="D8" s="614" t="s">
        <v>5</v>
      </c>
      <c r="E8" s="616"/>
      <c r="F8" s="616"/>
      <c r="G8" s="616"/>
      <c r="H8" s="617"/>
      <c r="I8" s="614" t="s">
        <v>6</v>
      </c>
      <c r="J8" s="616"/>
      <c r="K8" s="617"/>
      <c r="L8" s="618" t="s">
        <v>7</v>
      </c>
      <c r="M8" s="619"/>
      <c r="N8" s="479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452"/>
      <c r="AQ8" s="452"/>
      <c r="AR8" s="452"/>
      <c r="AS8" s="452"/>
      <c r="AT8" s="452"/>
      <c r="AU8" s="452"/>
      <c r="AV8" s="452"/>
      <c r="AW8" s="452"/>
      <c r="AX8" s="452"/>
      <c r="AY8" s="452"/>
      <c r="AZ8" s="452"/>
      <c r="BA8" s="452"/>
      <c r="BB8" s="452"/>
      <c r="BC8" s="452"/>
      <c r="BD8" s="452"/>
      <c r="BE8" s="452"/>
      <c r="BF8" s="452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  <c r="BR8" s="452"/>
      <c r="BS8" s="474"/>
    </row>
    <row r="9" spans="1:71" ht="15" customHeight="1" x14ac:dyDescent="0.25">
      <c r="A9" s="603"/>
      <c r="B9" s="476" t="s">
        <v>8</v>
      </c>
      <c r="C9" s="480" t="s">
        <v>9</v>
      </c>
      <c r="D9" s="460" t="s">
        <v>10</v>
      </c>
      <c r="E9" s="481" t="s">
        <v>11</v>
      </c>
      <c r="F9" s="481" t="s">
        <v>12</v>
      </c>
      <c r="G9" s="481" t="s">
        <v>13</v>
      </c>
      <c r="H9" s="467" t="s">
        <v>14</v>
      </c>
      <c r="I9" s="460" t="s">
        <v>15</v>
      </c>
      <c r="J9" s="481" t="s">
        <v>16</v>
      </c>
      <c r="K9" s="467" t="s">
        <v>17</v>
      </c>
      <c r="L9" s="462" t="s">
        <v>18</v>
      </c>
      <c r="M9" s="462" t="s">
        <v>19</v>
      </c>
      <c r="N9" s="479"/>
      <c r="O9" s="479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  <c r="AW9" s="452"/>
      <c r="AX9" s="452"/>
      <c r="AY9" s="452"/>
      <c r="AZ9" s="452"/>
      <c r="BA9" s="452"/>
      <c r="BB9" s="452"/>
      <c r="BC9" s="452"/>
      <c r="BD9" s="452"/>
      <c r="BE9" s="452"/>
      <c r="BF9" s="452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  <c r="BR9" s="452"/>
      <c r="BS9" s="452"/>
    </row>
    <row r="10" spans="1:71" ht="15" customHeight="1" x14ac:dyDescent="0.25">
      <c r="A10" s="453" t="s">
        <v>20</v>
      </c>
      <c r="B10" s="529">
        <v>0</v>
      </c>
      <c r="C10" s="530">
        <v>0</v>
      </c>
      <c r="D10" s="531">
        <v>0</v>
      </c>
      <c r="E10" s="529">
        <v>0</v>
      </c>
      <c r="F10" s="529">
        <v>0</v>
      </c>
      <c r="G10" s="529">
        <v>0</v>
      </c>
      <c r="H10" s="530">
        <v>0</v>
      </c>
      <c r="I10" s="532">
        <v>0</v>
      </c>
      <c r="J10" s="529">
        <v>0</v>
      </c>
      <c r="K10" s="530">
        <v>0</v>
      </c>
      <c r="L10" s="533">
        <v>0</v>
      </c>
      <c r="M10" s="533">
        <v>0</v>
      </c>
      <c r="N10" s="567"/>
      <c r="O10" s="445"/>
      <c r="P10" s="445"/>
      <c r="Q10" s="445"/>
      <c r="R10" s="445"/>
      <c r="S10" s="445"/>
      <c r="T10" s="445"/>
      <c r="U10" s="445"/>
      <c r="V10" s="445"/>
      <c r="W10" s="445"/>
      <c r="X10" s="437"/>
      <c r="Y10" s="446"/>
      <c r="Z10" s="446"/>
      <c r="AA10" s="437"/>
      <c r="AB10" s="437"/>
      <c r="AC10" s="437"/>
      <c r="AD10" s="437"/>
      <c r="AE10" s="437"/>
      <c r="AF10" s="437"/>
      <c r="AG10" s="452"/>
      <c r="AH10" s="452"/>
      <c r="AI10" s="452"/>
      <c r="AJ10" s="452"/>
      <c r="AK10" s="452"/>
      <c r="AL10" s="452"/>
      <c r="AM10" s="452"/>
      <c r="AN10" s="452"/>
      <c r="AO10" s="452"/>
      <c r="AP10" s="452"/>
      <c r="AQ10" s="452"/>
      <c r="AR10" s="452"/>
      <c r="AS10" s="452"/>
      <c r="AT10" s="452"/>
      <c r="AU10" s="452"/>
      <c r="AV10" s="452"/>
      <c r="AW10" s="452"/>
      <c r="AX10" s="452"/>
      <c r="AY10" s="452"/>
      <c r="AZ10" s="452"/>
      <c r="BA10" s="452"/>
      <c r="BB10" s="452"/>
      <c r="BC10" s="452"/>
      <c r="BD10" s="452"/>
      <c r="BE10" s="452"/>
      <c r="BF10" s="452"/>
      <c r="BG10" s="452"/>
      <c r="BH10" s="452"/>
      <c r="BI10" s="452"/>
      <c r="BJ10" s="452"/>
      <c r="BK10" s="452"/>
      <c r="BL10" s="452"/>
      <c r="BM10" s="452"/>
      <c r="BN10" s="452"/>
      <c r="BO10" s="452"/>
      <c r="BP10" s="452"/>
      <c r="BQ10" s="452"/>
      <c r="BR10" s="452"/>
      <c r="BS10" s="452"/>
    </row>
    <row r="11" spans="1:71" x14ac:dyDescent="0.25">
      <c r="A11" s="482" t="s">
        <v>21</v>
      </c>
      <c r="B11" s="523"/>
      <c r="C11" s="534"/>
      <c r="D11" s="535">
        <v>0</v>
      </c>
      <c r="E11" s="524"/>
      <c r="F11" s="524"/>
      <c r="G11" s="524"/>
      <c r="H11" s="525"/>
      <c r="I11" s="535">
        <v>0</v>
      </c>
      <c r="J11" s="524"/>
      <c r="K11" s="525"/>
      <c r="L11" s="534"/>
      <c r="M11" s="534"/>
      <c r="N11" s="566" t="s">
        <v>72</v>
      </c>
      <c r="O11" s="445"/>
      <c r="P11" s="445"/>
      <c r="Q11" s="445"/>
      <c r="R11" s="445"/>
      <c r="S11" s="445"/>
      <c r="T11" s="445"/>
      <c r="U11" s="445"/>
      <c r="V11" s="445"/>
      <c r="W11" s="445"/>
      <c r="X11" s="437"/>
      <c r="Y11" s="474"/>
      <c r="Z11" s="474"/>
      <c r="AA11" s="474"/>
      <c r="AB11" s="474"/>
      <c r="AC11" s="437"/>
      <c r="AD11" s="437"/>
      <c r="AE11" s="437"/>
      <c r="AF11" s="437"/>
      <c r="AG11" s="452"/>
      <c r="AH11" s="452"/>
      <c r="AI11" s="452"/>
      <c r="AJ11" s="452"/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61" t="s">
        <v>34</v>
      </c>
      <c r="BB11" s="461" t="s">
        <v>34</v>
      </c>
      <c r="BC11" s="474"/>
      <c r="BD11" s="575">
        <v>0</v>
      </c>
      <c r="BE11" s="575" t="s">
        <v>34</v>
      </c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  <c r="BS11" s="474"/>
    </row>
    <row r="12" spans="1:71" x14ac:dyDescent="0.25">
      <c r="A12" s="483" t="s">
        <v>22</v>
      </c>
      <c r="B12" s="512"/>
      <c r="C12" s="521"/>
      <c r="D12" s="536">
        <v>0</v>
      </c>
      <c r="E12" s="513"/>
      <c r="F12" s="513"/>
      <c r="G12" s="513"/>
      <c r="H12" s="511"/>
      <c r="I12" s="536">
        <v>0</v>
      </c>
      <c r="J12" s="513"/>
      <c r="K12" s="511"/>
      <c r="L12" s="521"/>
      <c r="M12" s="521"/>
      <c r="N12" s="566" t="s">
        <v>72</v>
      </c>
      <c r="O12" s="445"/>
      <c r="P12" s="445"/>
      <c r="Q12" s="445"/>
      <c r="R12" s="445"/>
      <c r="S12" s="445"/>
      <c r="T12" s="445"/>
      <c r="U12" s="445"/>
      <c r="V12" s="445"/>
      <c r="W12" s="445"/>
      <c r="X12" s="437"/>
      <c r="Y12" s="474"/>
      <c r="Z12" s="474"/>
      <c r="AA12" s="474"/>
      <c r="AB12" s="474"/>
      <c r="AC12" s="437"/>
      <c r="AD12" s="437"/>
      <c r="AE12" s="437"/>
      <c r="AF12" s="437"/>
      <c r="AG12" s="452"/>
      <c r="AH12" s="452"/>
      <c r="AI12" s="452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2"/>
      <c r="AX12" s="452"/>
      <c r="AY12" s="452"/>
      <c r="AZ12" s="452"/>
      <c r="BA12" s="461" t="s">
        <v>34</v>
      </c>
      <c r="BB12" s="461" t="s">
        <v>34</v>
      </c>
      <c r="BC12" s="474"/>
      <c r="BD12" s="575">
        <v>0</v>
      </c>
      <c r="BE12" s="575" t="s">
        <v>34</v>
      </c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452"/>
      <c r="BS12" s="474"/>
    </row>
    <row r="13" spans="1:71" x14ac:dyDescent="0.25">
      <c r="A13" s="483" t="s">
        <v>23</v>
      </c>
      <c r="B13" s="512"/>
      <c r="C13" s="521"/>
      <c r="D13" s="536">
        <v>0</v>
      </c>
      <c r="E13" s="513"/>
      <c r="F13" s="513"/>
      <c r="G13" s="513"/>
      <c r="H13" s="511"/>
      <c r="I13" s="536">
        <v>0</v>
      </c>
      <c r="J13" s="513"/>
      <c r="K13" s="511"/>
      <c r="L13" s="521"/>
      <c r="M13" s="521"/>
      <c r="N13" s="566" t="s">
        <v>72</v>
      </c>
      <c r="O13" s="445"/>
      <c r="P13" s="445"/>
      <c r="Q13" s="445"/>
      <c r="R13" s="445"/>
      <c r="S13" s="445"/>
      <c r="T13" s="445"/>
      <c r="U13" s="445"/>
      <c r="V13" s="445"/>
      <c r="W13" s="445"/>
      <c r="X13" s="437"/>
      <c r="Y13" s="474"/>
      <c r="Z13" s="474"/>
      <c r="AA13" s="474"/>
      <c r="AB13" s="474"/>
      <c r="AC13" s="437"/>
      <c r="AD13" s="437"/>
      <c r="AE13" s="437"/>
      <c r="AF13" s="437"/>
      <c r="AG13" s="452"/>
      <c r="AH13" s="452"/>
      <c r="AI13" s="452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2"/>
      <c r="AW13" s="452"/>
      <c r="AX13" s="452"/>
      <c r="AY13" s="452"/>
      <c r="AZ13" s="452"/>
      <c r="BA13" s="461" t="s">
        <v>34</v>
      </c>
      <c r="BB13" s="461" t="s">
        <v>34</v>
      </c>
      <c r="BC13" s="474"/>
      <c r="BD13" s="575">
        <v>0</v>
      </c>
      <c r="BE13" s="575" t="s">
        <v>34</v>
      </c>
      <c r="BF13" s="452"/>
      <c r="BG13" s="452"/>
      <c r="BH13" s="452"/>
      <c r="BI13" s="452"/>
      <c r="BJ13" s="452"/>
      <c r="BK13" s="452"/>
      <c r="BL13" s="452"/>
      <c r="BM13" s="452"/>
      <c r="BN13" s="452"/>
      <c r="BO13" s="452"/>
      <c r="BP13" s="452"/>
      <c r="BQ13" s="452"/>
      <c r="BR13" s="452"/>
      <c r="BS13" s="474"/>
    </row>
    <row r="14" spans="1:71" ht="15.75" thickBot="1" x14ac:dyDescent="0.3">
      <c r="A14" s="484" t="s">
        <v>24</v>
      </c>
      <c r="B14" s="537"/>
      <c r="C14" s="538"/>
      <c r="D14" s="539">
        <v>0</v>
      </c>
      <c r="E14" s="540"/>
      <c r="F14" s="540"/>
      <c r="G14" s="540"/>
      <c r="H14" s="541"/>
      <c r="I14" s="539">
        <v>0</v>
      </c>
      <c r="J14" s="540"/>
      <c r="K14" s="541"/>
      <c r="L14" s="538"/>
      <c r="M14" s="538"/>
      <c r="N14" s="566" t="s">
        <v>72</v>
      </c>
      <c r="O14" s="445"/>
      <c r="P14" s="445"/>
      <c r="Q14" s="445"/>
      <c r="R14" s="445"/>
      <c r="S14" s="445"/>
      <c r="T14" s="445"/>
      <c r="U14" s="445"/>
      <c r="V14" s="445"/>
      <c r="W14" s="445"/>
      <c r="X14" s="437"/>
      <c r="Y14" s="474"/>
      <c r="Z14" s="474"/>
      <c r="AA14" s="474"/>
      <c r="AB14" s="474"/>
      <c r="AC14" s="437"/>
      <c r="AD14" s="437"/>
      <c r="AE14" s="437"/>
      <c r="AF14" s="437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  <c r="AS14" s="452"/>
      <c r="AT14" s="452"/>
      <c r="AU14" s="452"/>
      <c r="AV14" s="452"/>
      <c r="AW14" s="452"/>
      <c r="AX14" s="452"/>
      <c r="AY14" s="452"/>
      <c r="AZ14" s="452"/>
      <c r="BA14" s="461" t="s">
        <v>34</v>
      </c>
      <c r="BB14" s="461" t="s">
        <v>34</v>
      </c>
      <c r="BC14" s="474"/>
      <c r="BD14" s="575">
        <v>0</v>
      </c>
      <c r="BE14" s="575" t="s">
        <v>34</v>
      </c>
      <c r="BF14" s="452"/>
      <c r="BG14" s="452"/>
      <c r="BH14" s="452"/>
      <c r="BI14" s="452"/>
      <c r="BJ14" s="452"/>
      <c r="BK14" s="452"/>
      <c r="BL14" s="452"/>
      <c r="BM14" s="452"/>
      <c r="BN14" s="452"/>
      <c r="BO14" s="452"/>
      <c r="BP14" s="452"/>
      <c r="BQ14" s="452"/>
      <c r="BR14" s="452"/>
      <c r="BS14" s="474"/>
    </row>
    <row r="15" spans="1:71" ht="16.5" thickTop="1" thickBot="1" x14ac:dyDescent="0.3">
      <c r="A15" s="485" t="s">
        <v>25</v>
      </c>
      <c r="B15" s="542"/>
      <c r="C15" s="543"/>
      <c r="D15" s="544">
        <v>0</v>
      </c>
      <c r="E15" s="545"/>
      <c r="F15" s="545"/>
      <c r="G15" s="545"/>
      <c r="H15" s="546"/>
      <c r="I15" s="544">
        <v>0</v>
      </c>
      <c r="J15" s="547"/>
      <c r="K15" s="548"/>
      <c r="L15" s="581"/>
      <c r="M15" s="549"/>
      <c r="N15" s="566" t="s">
        <v>72</v>
      </c>
      <c r="O15" s="445"/>
      <c r="P15" s="445"/>
      <c r="Q15" s="445"/>
      <c r="R15" s="445"/>
      <c r="S15" s="445"/>
      <c r="T15" s="445"/>
      <c r="U15" s="445"/>
      <c r="V15" s="445"/>
      <c r="W15" s="445"/>
      <c r="X15" s="437"/>
      <c r="Y15" s="474"/>
      <c r="Z15" s="474"/>
      <c r="AA15" s="474"/>
      <c r="AB15" s="474"/>
      <c r="AC15" s="437"/>
      <c r="AD15" s="437"/>
      <c r="AE15" s="437"/>
      <c r="AF15" s="437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2"/>
      <c r="AW15" s="452"/>
      <c r="AX15" s="452"/>
      <c r="AY15" s="452"/>
      <c r="AZ15" s="452"/>
      <c r="BA15" s="461" t="s">
        <v>34</v>
      </c>
      <c r="BB15" s="461" t="s">
        <v>34</v>
      </c>
      <c r="BC15" s="474"/>
      <c r="BD15" s="575">
        <v>0</v>
      </c>
      <c r="BE15" s="575" t="s">
        <v>34</v>
      </c>
      <c r="BF15" s="452"/>
      <c r="BG15" s="452"/>
      <c r="BH15" s="452"/>
      <c r="BI15" s="452"/>
      <c r="BJ15" s="452"/>
      <c r="BK15" s="452"/>
      <c r="BL15" s="452"/>
      <c r="BM15" s="452"/>
      <c r="BN15" s="452"/>
      <c r="BO15" s="452"/>
      <c r="BP15" s="452"/>
      <c r="BQ15" s="452"/>
      <c r="BR15" s="452"/>
      <c r="BS15" s="474"/>
    </row>
    <row r="16" spans="1:71" ht="15.75" thickTop="1" x14ac:dyDescent="0.25">
      <c r="A16" s="485" t="s">
        <v>26</v>
      </c>
      <c r="B16" s="550"/>
      <c r="C16" s="551"/>
      <c r="D16" s="552"/>
      <c r="E16" s="553"/>
      <c r="F16" s="553"/>
      <c r="G16" s="553"/>
      <c r="H16" s="551"/>
      <c r="I16" s="552"/>
      <c r="J16" s="553"/>
      <c r="K16" s="551"/>
      <c r="L16" s="580"/>
      <c r="M16" s="549"/>
      <c r="N16" s="566" t="s">
        <v>34</v>
      </c>
      <c r="O16" s="445"/>
      <c r="P16" s="445"/>
      <c r="Q16" s="445"/>
      <c r="R16" s="445"/>
      <c r="S16" s="445"/>
      <c r="T16" s="445"/>
      <c r="U16" s="445"/>
      <c r="V16" s="445"/>
      <c r="W16" s="445"/>
      <c r="X16" s="437"/>
      <c r="Y16" s="474"/>
      <c r="Z16" s="474"/>
      <c r="AA16" s="474"/>
      <c r="AB16" s="474"/>
      <c r="AC16" s="437"/>
      <c r="AD16" s="437"/>
      <c r="AE16" s="437"/>
      <c r="AF16" s="437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2"/>
      <c r="AT16" s="452"/>
      <c r="AU16" s="452"/>
      <c r="AV16" s="452"/>
      <c r="AW16" s="452"/>
      <c r="AX16" s="452"/>
      <c r="AY16" s="452"/>
      <c r="AZ16" s="452"/>
      <c r="BA16" s="461" t="s">
        <v>34</v>
      </c>
      <c r="BB16" s="454"/>
      <c r="BC16" s="452"/>
      <c r="BD16" s="575">
        <v>0</v>
      </c>
      <c r="BE16" s="452"/>
      <c r="BF16" s="452"/>
      <c r="BG16" s="452"/>
      <c r="BH16" s="452"/>
      <c r="BI16" s="452"/>
      <c r="BJ16" s="452"/>
      <c r="BK16" s="452"/>
      <c r="BL16" s="452"/>
      <c r="BM16" s="452"/>
      <c r="BN16" s="452"/>
      <c r="BO16" s="452"/>
      <c r="BP16" s="452"/>
      <c r="BQ16" s="452"/>
      <c r="BR16" s="452"/>
      <c r="BS16" s="474"/>
    </row>
    <row r="17" spans="1:71" ht="54" x14ac:dyDescent="0.25">
      <c r="A17" s="486" t="s">
        <v>27</v>
      </c>
      <c r="B17" s="554"/>
      <c r="C17" s="555"/>
      <c r="D17" s="556"/>
      <c r="E17" s="557"/>
      <c r="F17" s="557"/>
      <c r="G17" s="557"/>
      <c r="H17" s="555"/>
      <c r="I17" s="556"/>
      <c r="J17" s="557"/>
      <c r="K17" s="555"/>
      <c r="L17" s="564"/>
      <c r="M17" s="558"/>
      <c r="N17" s="566"/>
      <c r="O17" s="445"/>
      <c r="P17" s="445"/>
      <c r="Q17" s="445"/>
      <c r="R17" s="445"/>
      <c r="S17" s="445"/>
      <c r="T17" s="445"/>
      <c r="U17" s="445"/>
      <c r="V17" s="445"/>
      <c r="W17" s="445"/>
      <c r="X17" s="437"/>
      <c r="Y17" s="474"/>
      <c r="Z17" s="474"/>
      <c r="AA17" s="474"/>
      <c r="AB17" s="474"/>
      <c r="AC17" s="437"/>
      <c r="AD17" s="437"/>
      <c r="AE17" s="437"/>
      <c r="AF17" s="437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2"/>
      <c r="AT17" s="452"/>
      <c r="AU17" s="452"/>
      <c r="AV17" s="452"/>
      <c r="AW17" s="452"/>
      <c r="AX17" s="452"/>
      <c r="AY17" s="452"/>
      <c r="AZ17" s="452"/>
      <c r="BA17" s="454"/>
      <c r="BB17" s="454"/>
      <c r="BC17" s="452"/>
      <c r="BD17" s="437"/>
      <c r="BE17" s="452"/>
      <c r="BF17" s="452"/>
      <c r="BG17" s="452"/>
      <c r="BH17" s="452"/>
      <c r="BI17" s="452"/>
      <c r="BJ17" s="452"/>
      <c r="BK17" s="452"/>
      <c r="BL17" s="452"/>
      <c r="BM17" s="452"/>
      <c r="BN17" s="452"/>
      <c r="BO17" s="452"/>
      <c r="BP17" s="452"/>
      <c r="BQ17" s="452"/>
      <c r="BR17" s="452"/>
      <c r="BS17" s="270"/>
    </row>
    <row r="18" spans="1:71" x14ac:dyDescent="0.25">
      <c r="A18" s="475" t="s">
        <v>28</v>
      </c>
      <c r="B18" s="554"/>
      <c r="C18" s="555"/>
      <c r="D18" s="556"/>
      <c r="E18" s="557"/>
      <c r="F18" s="557"/>
      <c r="G18" s="557"/>
      <c r="H18" s="555"/>
      <c r="I18" s="556"/>
      <c r="J18" s="557"/>
      <c r="K18" s="555"/>
      <c r="L18" s="564"/>
      <c r="M18" s="558"/>
      <c r="N18" s="566"/>
      <c r="O18" s="445"/>
      <c r="P18" s="445"/>
      <c r="Q18" s="445"/>
      <c r="R18" s="445"/>
      <c r="S18" s="445"/>
      <c r="T18" s="445"/>
      <c r="U18" s="445"/>
      <c r="V18" s="445"/>
      <c r="W18" s="445"/>
      <c r="X18" s="437"/>
      <c r="Y18" s="474"/>
      <c r="Z18" s="474"/>
      <c r="AA18" s="474"/>
      <c r="AB18" s="474"/>
      <c r="AC18" s="437"/>
      <c r="AD18" s="437"/>
      <c r="AE18" s="437"/>
      <c r="AF18" s="437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  <c r="AW18" s="452"/>
      <c r="AX18" s="452"/>
      <c r="AY18" s="452"/>
      <c r="AZ18" s="452"/>
      <c r="BA18" s="454"/>
      <c r="BB18" s="454"/>
      <c r="BC18" s="452"/>
      <c r="BD18" s="437"/>
      <c r="BE18" s="452"/>
      <c r="BF18" s="452"/>
      <c r="BG18" s="452"/>
      <c r="BH18" s="452"/>
      <c r="BI18" s="452"/>
      <c r="BJ18" s="452"/>
      <c r="BK18" s="452"/>
      <c r="BL18" s="452"/>
      <c r="BM18" s="452"/>
      <c r="BN18" s="452"/>
      <c r="BO18" s="452"/>
      <c r="BP18" s="452"/>
      <c r="BQ18" s="452"/>
      <c r="BR18" s="452"/>
      <c r="BS18" s="270"/>
    </row>
    <row r="19" spans="1:71" ht="15" customHeight="1" x14ac:dyDescent="0.25">
      <c r="A19" s="487" t="s">
        <v>29</v>
      </c>
      <c r="B19" s="471"/>
      <c r="C19" s="488"/>
      <c r="D19" s="488"/>
      <c r="E19" s="458"/>
      <c r="F19" s="488"/>
      <c r="G19" s="488"/>
      <c r="H19" s="488"/>
      <c r="I19" s="488"/>
      <c r="J19" s="458"/>
      <c r="K19" s="488"/>
      <c r="L19" s="488"/>
      <c r="M19" s="567"/>
      <c r="N19" s="445"/>
      <c r="O19" s="445"/>
      <c r="P19" s="445"/>
      <c r="Q19" s="445"/>
      <c r="R19" s="445"/>
      <c r="S19" s="445"/>
      <c r="T19" s="445"/>
      <c r="U19" s="445"/>
      <c r="V19" s="445"/>
      <c r="W19" s="437"/>
      <c r="X19" s="437"/>
      <c r="Y19" s="437"/>
      <c r="Z19" s="437"/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37"/>
      <c r="AM19" s="437"/>
      <c r="AN19" s="437"/>
      <c r="AO19" s="437"/>
      <c r="AP19" s="437"/>
      <c r="AQ19" s="437"/>
      <c r="AR19" s="437"/>
      <c r="AS19" s="437"/>
      <c r="AT19" s="437"/>
      <c r="AU19" s="437"/>
      <c r="AV19" s="437"/>
      <c r="AW19" s="437"/>
      <c r="AX19" s="437"/>
      <c r="AY19" s="437"/>
      <c r="AZ19" s="437"/>
      <c r="BA19" s="446"/>
      <c r="BB19" s="446"/>
      <c r="BC19" s="437"/>
      <c r="BD19" s="437"/>
      <c r="BE19" s="437"/>
      <c r="BF19" s="437"/>
      <c r="BG19" s="437"/>
      <c r="BH19" s="437"/>
      <c r="BI19" s="437"/>
      <c r="BJ19" s="437"/>
      <c r="BK19" s="437"/>
      <c r="BL19" s="437"/>
      <c r="BM19" s="437"/>
      <c r="BN19" s="437"/>
      <c r="BO19" s="437"/>
      <c r="BP19" s="437"/>
      <c r="BQ19" s="437"/>
      <c r="BR19" s="437"/>
      <c r="BS19" s="270"/>
    </row>
    <row r="20" spans="1:71" ht="15" customHeight="1" x14ac:dyDescent="0.25">
      <c r="A20" s="448" t="s">
        <v>30</v>
      </c>
      <c r="B20" s="489"/>
      <c r="C20" s="489"/>
      <c r="D20" s="490"/>
      <c r="E20" s="491"/>
      <c r="F20" s="491"/>
      <c r="G20" s="491"/>
      <c r="H20" s="491"/>
      <c r="I20" s="465"/>
      <c r="J20" s="465"/>
      <c r="K20" s="465"/>
      <c r="L20" s="465"/>
      <c r="M20" s="579"/>
      <c r="N20" s="579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37"/>
      <c r="AM20" s="437"/>
      <c r="AN20" s="437"/>
      <c r="AO20" s="437"/>
      <c r="AP20" s="437"/>
      <c r="AQ20" s="437"/>
      <c r="AR20" s="437"/>
      <c r="AS20" s="437"/>
      <c r="AT20" s="437"/>
      <c r="AU20" s="437"/>
      <c r="AV20" s="437"/>
      <c r="AW20" s="437"/>
      <c r="AX20" s="437"/>
      <c r="AY20" s="437"/>
      <c r="AZ20" s="437"/>
      <c r="BA20" s="437"/>
      <c r="BB20" s="437"/>
      <c r="BC20" s="437"/>
      <c r="BD20" s="437"/>
      <c r="BE20" s="437"/>
      <c r="BF20" s="437"/>
      <c r="BG20" s="437"/>
      <c r="BH20" s="437"/>
      <c r="BI20" s="437"/>
      <c r="BJ20" s="437"/>
      <c r="BK20" s="437"/>
      <c r="BL20" s="437"/>
      <c r="BM20" s="437"/>
      <c r="BN20" s="437"/>
      <c r="BO20" s="437"/>
      <c r="BP20" s="437"/>
      <c r="BQ20" s="437"/>
      <c r="BR20" s="437"/>
      <c r="BS20" s="270"/>
    </row>
    <row r="21" spans="1:71" ht="15" customHeight="1" x14ac:dyDescent="0.25">
      <c r="A21" s="466" t="s">
        <v>31</v>
      </c>
      <c r="B21" s="492" t="s">
        <v>8</v>
      </c>
      <c r="C21" s="492" t="s">
        <v>32</v>
      </c>
      <c r="D21" s="450"/>
      <c r="E21" s="450"/>
      <c r="F21" s="436"/>
      <c r="G21" s="436"/>
      <c r="H21" s="436"/>
      <c r="I21" s="436"/>
      <c r="J21" s="436"/>
      <c r="K21" s="436"/>
      <c r="L21" s="436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X21" s="474"/>
      <c r="Y21" s="474"/>
      <c r="Z21" s="474"/>
      <c r="AA21" s="474"/>
      <c r="AB21" s="437"/>
      <c r="AC21" s="437"/>
      <c r="AD21" s="437"/>
      <c r="AE21" s="437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437"/>
      <c r="BB21" s="437"/>
      <c r="BC21" s="437"/>
      <c r="BD21" s="437"/>
      <c r="BE21" s="452"/>
      <c r="BF21" s="452"/>
      <c r="BG21" s="452"/>
      <c r="BH21" s="452"/>
      <c r="BI21" s="452"/>
      <c r="BJ21" s="452"/>
      <c r="BK21" s="452"/>
      <c r="BL21" s="452"/>
      <c r="BM21" s="452"/>
      <c r="BN21" s="452"/>
      <c r="BO21" s="452"/>
      <c r="BP21" s="452"/>
      <c r="BQ21" s="474"/>
      <c r="BR21" s="474"/>
      <c r="BS21" s="270"/>
    </row>
    <row r="22" spans="1:71" x14ac:dyDescent="0.25">
      <c r="A22" s="508" t="s">
        <v>33</v>
      </c>
      <c r="B22" s="528"/>
      <c r="C22" s="528"/>
      <c r="D22" s="570" t="s">
        <v>72</v>
      </c>
      <c r="E22" s="569"/>
      <c r="F22" s="436" t="s">
        <v>34</v>
      </c>
      <c r="G22" s="449" t="s">
        <v>34</v>
      </c>
      <c r="H22" s="449"/>
      <c r="I22" s="468"/>
      <c r="J22" s="436"/>
      <c r="K22" s="436"/>
      <c r="L22" s="436"/>
      <c r="M22" s="437"/>
      <c r="N22" s="437"/>
      <c r="O22" s="437"/>
      <c r="P22" s="437"/>
      <c r="Q22" s="437"/>
      <c r="R22" s="437"/>
      <c r="S22" s="437"/>
      <c r="T22" s="437"/>
      <c r="U22" s="437"/>
      <c r="V22" s="446"/>
      <c r="W22" s="446"/>
      <c r="X22" s="474"/>
      <c r="Y22" s="474"/>
      <c r="Z22" s="474"/>
      <c r="AA22" s="474"/>
      <c r="AB22" s="437"/>
      <c r="AC22" s="437"/>
      <c r="AD22" s="437"/>
      <c r="AE22" s="437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2"/>
      <c r="AT22" s="452"/>
      <c r="AU22" s="452"/>
      <c r="AV22" s="452"/>
      <c r="AW22" s="452"/>
      <c r="AX22" s="452"/>
      <c r="AY22" s="452"/>
      <c r="AZ22" s="452"/>
      <c r="BA22" s="461" t="s">
        <v>34</v>
      </c>
      <c r="BB22" s="461" t="s">
        <v>34</v>
      </c>
      <c r="BC22" s="437"/>
      <c r="BD22" s="575" t="s">
        <v>34</v>
      </c>
      <c r="BE22" s="575">
        <v>0</v>
      </c>
      <c r="BF22" s="452"/>
      <c r="BG22" s="452"/>
      <c r="BH22" s="452"/>
      <c r="BI22" s="452"/>
      <c r="BJ22" s="452"/>
      <c r="BK22" s="452"/>
      <c r="BL22" s="452"/>
      <c r="BM22" s="452"/>
      <c r="BN22" s="452"/>
      <c r="BO22" s="452"/>
      <c r="BP22" s="452"/>
      <c r="BQ22" s="474"/>
      <c r="BR22" s="474"/>
      <c r="BS22" s="270"/>
    </row>
    <row r="23" spans="1:71" x14ac:dyDescent="0.25">
      <c r="A23" s="493" t="s">
        <v>35</v>
      </c>
      <c r="B23" s="559"/>
      <c r="C23" s="559"/>
      <c r="D23" s="570" t="s">
        <v>73</v>
      </c>
      <c r="E23" s="455"/>
      <c r="F23" s="437"/>
      <c r="G23" s="437"/>
      <c r="H23" s="437"/>
      <c r="I23" s="436"/>
      <c r="J23" s="436"/>
      <c r="K23" s="436"/>
      <c r="L23" s="436"/>
      <c r="M23" s="437"/>
      <c r="N23" s="437"/>
      <c r="O23" s="437"/>
      <c r="P23" s="437"/>
      <c r="Q23" s="437"/>
      <c r="R23" s="437"/>
      <c r="S23" s="437"/>
      <c r="T23" s="437"/>
      <c r="U23" s="437"/>
      <c r="V23" s="446"/>
      <c r="W23" s="446"/>
      <c r="X23" s="474"/>
      <c r="Y23" s="474"/>
      <c r="Z23" s="474"/>
      <c r="AA23" s="474"/>
      <c r="AB23" s="437"/>
      <c r="AC23" s="437"/>
      <c r="AD23" s="437"/>
      <c r="AE23" s="437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  <c r="AW23" s="452"/>
      <c r="AX23" s="452"/>
      <c r="AY23" s="452"/>
      <c r="AZ23" s="452"/>
      <c r="BA23" s="461" t="s">
        <v>34</v>
      </c>
      <c r="BB23" s="461" t="s">
        <v>34</v>
      </c>
      <c r="BC23" s="461" t="s">
        <v>34</v>
      </c>
      <c r="BD23" s="575" t="s">
        <v>34</v>
      </c>
      <c r="BE23" s="575">
        <v>0</v>
      </c>
      <c r="BF23" s="452"/>
      <c r="BG23" s="452"/>
      <c r="BH23" s="452"/>
      <c r="BI23" s="452"/>
      <c r="BJ23" s="452"/>
      <c r="BK23" s="452"/>
      <c r="BL23" s="452"/>
      <c r="BM23" s="452"/>
      <c r="BN23" s="452"/>
      <c r="BO23" s="452"/>
      <c r="BP23" s="452"/>
      <c r="BQ23" s="474"/>
      <c r="BR23" s="474"/>
      <c r="BS23" s="270"/>
    </row>
    <row r="24" spans="1:71" x14ac:dyDescent="0.25">
      <c r="A24" s="598" t="s">
        <v>36</v>
      </c>
      <c r="B24" s="599"/>
      <c r="C24" s="599"/>
      <c r="D24" s="599"/>
      <c r="E24" s="599"/>
      <c r="F24" s="599"/>
      <c r="G24" s="599"/>
      <c r="H24" s="599"/>
      <c r="I24" s="599"/>
      <c r="J24" s="599"/>
      <c r="K24" s="465"/>
      <c r="L24" s="440"/>
      <c r="M24" s="472"/>
      <c r="N24" s="472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37"/>
      <c r="AM24" s="437"/>
      <c r="AN24" s="437"/>
      <c r="AO24" s="437"/>
      <c r="AP24" s="437"/>
      <c r="AQ24" s="437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575">
        <v>0</v>
      </c>
      <c r="BE24" s="437"/>
      <c r="BF24" s="437"/>
      <c r="BG24" s="437"/>
      <c r="BH24" s="437"/>
      <c r="BI24" s="437"/>
      <c r="BJ24" s="437"/>
      <c r="BK24" s="437"/>
      <c r="BL24" s="437"/>
      <c r="BM24" s="437"/>
      <c r="BN24" s="437"/>
      <c r="BO24" s="437"/>
      <c r="BP24" s="437"/>
      <c r="BQ24" s="437"/>
      <c r="BR24" s="437"/>
      <c r="BS24" s="270"/>
    </row>
    <row r="25" spans="1:71" x14ac:dyDescent="0.25">
      <c r="A25" s="598" t="s">
        <v>37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465"/>
      <c r="L25" s="440"/>
      <c r="M25" s="472"/>
      <c r="N25" s="472"/>
      <c r="O25" s="437"/>
      <c r="P25" s="437"/>
      <c r="Q25" s="437"/>
      <c r="R25" s="437"/>
      <c r="S25" s="437"/>
      <c r="T25" s="437"/>
      <c r="U25" s="437"/>
      <c r="V25" s="437"/>
      <c r="W25" s="437"/>
      <c r="X25" s="437"/>
      <c r="Y25" s="437"/>
      <c r="Z25" s="437"/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37"/>
      <c r="AM25" s="437"/>
      <c r="AN25" s="437"/>
      <c r="AO25" s="437"/>
      <c r="AP25" s="437"/>
      <c r="AQ25" s="437"/>
      <c r="AR25" s="437"/>
      <c r="AS25" s="437"/>
      <c r="AT25" s="437"/>
      <c r="AU25" s="437"/>
      <c r="AV25" s="437"/>
      <c r="AW25" s="437"/>
      <c r="AX25" s="437"/>
      <c r="AY25" s="437"/>
      <c r="AZ25" s="437"/>
      <c r="BA25" s="437"/>
      <c r="BB25" s="437"/>
      <c r="BC25" s="437"/>
      <c r="BD25" s="437"/>
      <c r="BE25" s="437"/>
      <c r="BF25" s="437"/>
      <c r="BG25" s="437"/>
      <c r="BH25" s="437"/>
      <c r="BI25" s="437"/>
      <c r="BJ25" s="437"/>
      <c r="BK25" s="437"/>
      <c r="BL25" s="437"/>
      <c r="BM25" s="437"/>
      <c r="BN25" s="437"/>
      <c r="BO25" s="437"/>
      <c r="BP25" s="437"/>
      <c r="BQ25" s="437"/>
      <c r="BR25" s="437"/>
      <c r="BS25" s="270"/>
    </row>
    <row r="26" spans="1:71" x14ac:dyDescent="0.25">
      <c r="A26" s="600" t="s">
        <v>38</v>
      </c>
      <c r="B26" s="602" t="s">
        <v>8</v>
      </c>
      <c r="C26" s="604" t="s">
        <v>39</v>
      </c>
      <c r="D26" s="605"/>
      <c r="E26" s="605"/>
      <c r="F26" s="605"/>
      <c r="G26" s="605"/>
      <c r="H26" s="605"/>
      <c r="I26" s="606"/>
      <c r="J26" s="437"/>
      <c r="K26" s="436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74"/>
      <c r="Y26" s="474"/>
      <c r="Z26" s="474"/>
      <c r="AA26" s="474"/>
      <c r="AB26" s="437"/>
      <c r="AC26" s="437"/>
      <c r="AD26" s="437"/>
      <c r="AE26" s="437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2"/>
      <c r="AT26" s="452"/>
      <c r="AU26" s="452"/>
      <c r="AV26" s="452"/>
      <c r="AW26" s="452"/>
      <c r="AX26" s="452"/>
      <c r="AY26" s="452"/>
      <c r="AZ26" s="452"/>
      <c r="BA26" s="437"/>
      <c r="BB26" s="437"/>
      <c r="BC26" s="437"/>
      <c r="BD26" s="437"/>
      <c r="BE26" s="452"/>
      <c r="BF26" s="452"/>
      <c r="BG26" s="452"/>
      <c r="BH26" s="452"/>
      <c r="BI26" s="452"/>
      <c r="BJ26" s="452"/>
      <c r="BK26" s="452"/>
      <c r="BL26" s="452"/>
      <c r="BM26" s="452"/>
      <c r="BN26" s="452"/>
      <c r="BO26" s="452"/>
      <c r="BP26" s="452"/>
      <c r="BQ26" s="452"/>
      <c r="BR26" s="452"/>
      <c r="BS26" s="270"/>
    </row>
    <row r="27" spans="1:71" ht="21" x14ac:dyDescent="0.25">
      <c r="A27" s="601"/>
      <c r="B27" s="603"/>
      <c r="C27" s="463" t="s">
        <v>40</v>
      </c>
      <c r="D27" s="442" t="s">
        <v>41</v>
      </c>
      <c r="E27" s="481" t="s">
        <v>42</v>
      </c>
      <c r="F27" s="481" t="s">
        <v>43</v>
      </c>
      <c r="G27" s="481" t="s">
        <v>44</v>
      </c>
      <c r="H27" s="442" t="s">
        <v>45</v>
      </c>
      <c r="I27" s="467" t="s">
        <v>46</v>
      </c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74"/>
      <c r="Y27" s="474"/>
      <c r="Z27" s="474"/>
      <c r="AA27" s="474"/>
      <c r="AB27" s="437"/>
      <c r="AC27" s="437"/>
      <c r="AD27" s="437"/>
      <c r="AE27" s="437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37"/>
      <c r="BB27" s="437"/>
      <c r="BC27" s="437"/>
      <c r="BD27" s="437"/>
      <c r="BE27" s="452"/>
      <c r="BF27" s="452"/>
      <c r="BG27" s="452"/>
      <c r="BH27" s="452"/>
      <c r="BI27" s="452"/>
      <c r="BJ27" s="452"/>
      <c r="BK27" s="452"/>
      <c r="BL27" s="452"/>
      <c r="BM27" s="452"/>
      <c r="BN27" s="452"/>
      <c r="BO27" s="452"/>
      <c r="BP27" s="452"/>
      <c r="BQ27" s="452"/>
      <c r="BR27" s="452"/>
      <c r="BS27" s="270"/>
    </row>
    <row r="28" spans="1:71" ht="22.5" x14ac:dyDescent="0.25">
      <c r="A28" s="494" t="s">
        <v>47</v>
      </c>
      <c r="B28" s="527">
        <v>0</v>
      </c>
      <c r="C28" s="554"/>
      <c r="D28" s="560"/>
      <c r="E28" s="560"/>
      <c r="F28" s="560"/>
      <c r="G28" s="560"/>
      <c r="H28" s="560"/>
      <c r="I28" s="561"/>
      <c r="J28" s="568" t="s">
        <v>34</v>
      </c>
      <c r="K28" s="455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X28" s="474"/>
      <c r="Y28" s="474"/>
      <c r="Z28" s="474"/>
      <c r="AA28" s="474"/>
      <c r="AB28" s="437"/>
      <c r="AC28" s="437"/>
      <c r="AD28" s="437"/>
      <c r="AE28" s="437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61" t="s">
        <v>34</v>
      </c>
      <c r="BB28" s="461" t="s">
        <v>34</v>
      </c>
      <c r="BC28" s="437"/>
      <c r="BD28" s="575">
        <v>0</v>
      </c>
      <c r="BE28" s="575">
        <v>0</v>
      </c>
      <c r="BF28" s="452"/>
      <c r="BG28" s="452"/>
      <c r="BH28" s="452"/>
      <c r="BI28" s="452"/>
      <c r="BJ28" s="452"/>
      <c r="BK28" s="452"/>
      <c r="BL28" s="452"/>
      <c r="BM28" s="452"/>
      <c r="BN28" s="452"/>
      <c r="BO28" s="452"/>
      <c r="BP28" s="452"/>
      <c r="BQ28" s="452"/>
      <c r="BR28" s="452"/>
      <c r="BS28" s="270"/>
    </row>
    <row r="29" spans="1:71" x14ac:dyDescent="0.25">
      <c r="A29" s="509" t="s">
        <v>48</v>
      </c>
      <c r="B29" s="464"/>
      <c r="C29" s="507"/>
      <c r="D29" s="507"/>
      <c r="E29" s="507"/>
      <c r="F29" s="507"/>
      <c r="G29" s="507"/>
      <c r="H29" s="507"/>
      <c r="I29" s="507"/>
      <c r="J29" s="507"/>
      <c r="K29" s="465"/>
      <c r="L29" s="440"/>
      <c r="M29" s="472"/>
      <c r="N29" s="472"/>
      <c r="O29" s="437"/>
      <c r="P29" s="437"/>
      <c r="Q29" s="437"/>
      <c r="R29" s="437"/>
      <c r="S29" s="437"/>
      <c r="T29" s="437"/>
      <c r="U29" s="437"/>
      <c r="V29" s="437"/>
      <c r="W29" s="437"/>
      <c r="X29" s="437"/>
      <c r="Y29" s="437"/>
      <c r="Z29" s="437"/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37"/>
      <c r="AM29" s="437"/>
      <c r="AN29" s="437"/>
      <c r="AO29" s="437"/>
      <c r="AP29" s="437"/>
      <c r="AQ29" s="437"/>
      <c r="AR29" s="437"/>
      <c r="AS29" s="437"/>
      <c r="AT29" s="437"/>
      <c r="AU29" s="437"/>
      <c r="AV29" s="437"/>
      <c r="AW29" s="437"/>
      <c r="AX29" s="437"/>
      <c r="AY29" s="437"/>
      <c r="AZ29" s="437"/>
      <c r="BA29" s="461" t="s">
        <v>34</v>
      </c>
      <c r="BB29" s="437"/>
      <c r="BC29" s="437"/>
      <c r="BD29" s="575">
        <v>0</v>
      </c>
      <c r="BE29" s="437"/>
      <c r="BF29" s="437"/>
      <c r="BG29" s="437"/>
      <c r="BH29" s="437"/>
      <c r="BI29" s="437"/>
      <c r="BJ29" s="437"/>
      <c r="BK29" s="437"/>
      <c r="BL29" s="437"/>
      <c r="BM29" s="437"/>
      <c r="BN29" s="437"/>
      <c r="BO29" s="437"/>
      <c r="BP29" s="437"/>
      <c r="BQ29" s="437"/>
      <c r="BR29" s="437"/>
      <c r="BS29" s="270"/>
    </row>
    <row r="30" spans="1:71" x14ac:dyDescent="0.25">
      <c r="A30" s="600" t="s">
        <v>38</v>
      </c>
      <c r="B30" s="602" t="s">
        <v>8</v>
      </c>
      <c r="C30" s="437"/>
      <c r="D30" s="436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74"/>
      <c r="Y30" s="474"/>
      <c r="Z30" s="474"/>
      <c r="AA30" s="474"/>
      <c r="AB30" s="437"/>
      <c r="AC30" s="437"/>
      <c r="AD30" s="437"/>
      <c r="AE30" s="437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52"/>
      <c r="AT30" s="452"/>
      <c r="AU30" s="452"/>
      <c r="AV30" s="452"/>
      <c r="AW30" s="452"/>
      <c r="AX30" s="452"/>
      <c r="AY30" s="452"/>
      <c r="AZ30" s="452"/>
      <c r="BA30" s="437"/>
      <c r="BB30" s="437"/>
      <c r="BC30" s="437"/>
      <c r="BD30" s="437"/>
      <c r="BE30" s="452"/>
      <c r="BF30" s="452"/>
      <c r="BG30" s="452"/>
      <c r="BH30" s="452"/>
      <c r="BI30" s="452"/>
      <c r="BJ30" s="452"/>
      <c r="BK30" s="452"/>
      <c r="BL30" s="474"/>
      <c r="BM30" s="474"/>
      <c r="BN30" s="474"/>
      <c r="BO30" s="474"/>
      <c r="BP30" s="474"/>
      <c r="BQ30" s="474"/>
      <c r="BR30" s="474"/>
      <c r="BS30" s="270"/>
    </row>
    <row r="31" spans="1:71" ht="15" customHeight="1" x14ac:dyDescent="0.25">
      <c r="A31" s="601"/>
      <c r="B31" s="603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74"/>
      <c r="Y31" s="474"/>
      <c r="Z31" s="474"/>
      <c r="AA31" s="474"/>
      <c r="AB31" s="437"/>
      <c r="AC31" s="437"/>
      <c r="AD31" s="437"/>
      <c r="AE31" s="437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2"/>
      <c r="AT31" s="452"/>
      <c r="AU31" s="452"/>
      <c r="AV31" s="452"/>
      <c r="AW31" s="452"/>
      <c r="AX31" s="452"/>
      <c r="AY31" s="452"/>
      <c r="AZ31" s="452"/>
      <c r="BA31" s="437"/>
      <c r="BB31" s="437"/>
      <c r="BC31" s="437"/>
      <c r="BD31" s="437"/>
      <c r="BE31" s="452"/>
      <c r="BF31" s="452"/>
      <c r="BG31" s="452"/>
      <c r="BH31" s="452"/>
      <c r="BI31" s="452"/>
      <c r="BJ31" s="452"/>
      <c r="BK31" s="452"/>
      <c r="BL31" s="474"/>
      <c r="BM31" s="474"/>
      <c r="BN31" s="474"/>
      <c r="BO31" s="474"/>
      <c r="BP31" s="474"/>
      <c r="BQ31" s="474"/>
      <c r="BR31" s="474"/>
      <c r="BS31" s="270"/>
    </row>
    <row r="32" spans="1:71" ht="15" customHeight="1" x14ac:dyDescent="0.25">
      <c r="A32" s="510" t="s">
        <v>47</v>
      </c>
      <c r="B32" s="528"/>
      <c r="C32" s="573" t="s">
        <v>34</v>
      </c>
      <c r="D32" s="571"/>
      <c r="E32" s="574"/>
      <c r="F32" s="574"/>
      <c r="G32" s="572"/>
      <c r="H32" s="572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74"/>
      <c r="Y32" s="474"/>
      <c r="Z32" s="474"/>
      <c r="AA32" s="474"/>
      <c r="AB32" s="437"/>
      <c r="AC32" s="437"/>
      <c r="AD32" s="437"/>
      <c r="AE32" s="437"/>
      <c r="AF32" s="452"/>
      <c r="AG32" s="452"/>
      <c r="AH32" s="452"/>
      <c r="AI32" s="452"/>
      <c r="AJ32" s="452"/>
      <c r="AK32" s="452"/>
      <c r="AL32" s="452"/>
      <c r="AM32" s="452"/>
      <c r="AN32" s="452"/>
      <c r="AO32" s="452"/>
      <c r="AP32" s="452"/>
      <c r="AQ32" s="452"/>
      <c r="AR32" s="452"/>
      <c r="AS32" s="452"/>
      <c r="AT32" s="452"/>
      <c r="AU32" s="452"/>
      <c r="AV32" s="452"/>
      <c r="AW32" s="452"/>
      <c r="AX32" s="452"/>
      <c r="AY32" s="452"/>
      <c r="AZ32" s="452"/>
      <c r="BA32" s="461" t="s">
        <v>34</v>
      </c>
      <c r="BB32" s="474"/>
      <c r="BC32" s="437"/>
      <c r="BD32" s="575">
        <v>0</v>
      </c>
      <c r="BE32" s="452"/>
      <c r="BF32" s="452"/>
      <c r="BG32" s="452"/>
      <c r="BH32" s="452"/>
      <c r="BI32" s="452"/>
      <c r="BJ32" s="452"/>
      <c r="BK32" s="452"/>
      <c r="BL32" s="474"/>
      <c r="BM32" s="474"/>
      <c r="BN32" s="474"/>
      <c r="BO32" s="474"/>
      <c r="BP32" s="474"/>
      <c r="BQ32" s="474"/>
      <c r="BR32" s="474"/>
      <c r="BS32" s="270"/>
    </row>
    <row r="33" spans="1:71" ht="15" customHeight="1" x14ac:dyDescent="0.25">
      <c r="A33" s="506" t="s">
        <v>49</v>
      </c>
      <c r="B33" s="526"/>
      <c r="C33" s="459"/>
      <c r="D33" s="459"/>
      <c r="E33" s="459"/>
      <c r="F33" s="495"/>
      <c r="G33" s="459"/>
      <c r="H33" s="459"/>
      <c r="I33" s="459"/>
      <c r="J33" s="437"/>
      <c r="K33" s="455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X33" s="474"/>
      <c r="Y33" s="474"/>
      <c r="Z33" s="474"/>
      <c r="AA33" s="474"/>
      <c r="AB33" s="437"/>
      <c r="AC33" s="437"/>
      <c r="AD33" s="437"/>
      <c r="AE33" s="437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2"/>
      <c r="AT33" s="452"/>
      <c r="AU33" s="452"/>
      <c r="AV33" s="452"/>
      <c r="AW33" s="452"/>
      <c r="AX33" s="452"/>
      <c r="AY33" s="452"/>
      <c r="AZ33" s="452"/>
      <c r="BA33" s="437"/>
      <c r="BB33" s="437"/>
      <c r="BC33" s="437"/>
      <c r="BD33" s="437"/>
      <c r="BE33" s="452"/>
      <c r="BF33" s="452"/>
      <c r="BG33" s="452"/>
      <c r="BH33" s="452"/>
      <c r="BI33" s="452"/>
      <c r="BJ33" s="452"/>
      <c r="BK33" s="452"/>
      <c r="BL33" s="452"/>
      <c r="BM33" s="452"/>
      <c r="BN33" s="452"/>
      <c r="BO33" s="452"/>
      <c r="BP33" s="452"/>
      <c r="BQ33" s="452"/>
      <c r="BR33" s="452"/>
      <c r="BS33" s="270"/>
    </row>
    <row r="34" spans="1:71" x14ac:dyDescent="0.25">
      <c r="A34" s="478" t="s">
        <v>50</v>
      </c>
      <c r="B34" s="496"/>
      <c r="C34" s="497"/>
      <c r="D34" s="497"/>
      <c r="E34" s="497"/>
      <c r="F34" s="498"/>
      <c r="G34" s="497"/>
      <c r="H34" s="497"/>
      <c r="I34" s="497"/>
      <c r="J34" s="497"/>
      <c r="K34" s="478"/>
      <c r="L34" s="440"/>
      <c r="M34" s="472"/>
      <c r="N34" s="472"/>
      <c r="O34" s="437"/>
      <c r="P34" s="437"/>
      <c r="Q34" s="437"/>
      <c r="R34" s="437"/>
      <c r="S34" s="437"/>
      <c r="T34" s="437"/>
      <c r="U34" s="437"/>
      <c r="V34" s="437"/>
      <c r="W34" s="437"/>
      <c r="X34" s="437"/>
      <c r="Y34" s="437"/>
      <c r="Z34" s="437"/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37"/>
      <c r="AM34" s="437"/>
      <c r="AN34" s="437"/>
      <c r="AO34" s="437"/>
      <c r="AP34" s="437"/>
      <c r="AQ34" s="437"/>
      <c r="AR34" s="437"/>
      <c r="AS34" s="437"/>
      <c r="AT34" s="437"/>
      <c r="AU34" s="437"/>
      <c r="AV34" s="437"/>
      <c r="AW34" s="437"/>
      <c r="AX34" s="437"/>
      <c r="AY34" s="437"/>
      <c r="AZ34" s="437"/>
      <c r="BA34" s="437"/>
      <c r="BB34" s="437"/>
      <c r="BC34" s="437"/>
      <c r="BD34" s="437"/>
      <c r="BE34" s="437"/>
      <c r="BF34" s="437"/>
      <c r="BG34" s="437"/>
      <c r="BH34" s="437"/>
      <c r="BI34" s="437"/>
      <c r="BJ34" s="437"/>
      <c r="BK34" s="437"/>
      <c r="BL34" s="437"/>
      <c r="BM34" s="437"/>
      <c r="BN34" s="437"/>
      <c r="BO34" s="437"/>
      <c r="BP34" s="437"/>
      <c r="BQ34" s="437"/>
      <c r="BR34" s="437"/>
      <c r="BS34" s="270"/>
    </row>
    <row r="35" spans="1:71" ht="52.5" x14ac:dyDescent="0.25">
      <c r="A35" s="453" t="s">
        <v>38</v>
      </c>
      <c r="B35" s="441" t="s">
        <v>51</v>
      </c>
      <c r="C35" s="462" t="s">
        <v>52</v>
      </c>
      <c r="D35" s="499"/>
      <c r="E35" s="499"/>
      <c r="F35" s="500"/>
      <c r="G35" s="499"/>
      <c r="H35" s="499"/>
      <c r="I35" s="499"/>
      <c r="J35" s="499"/>
      <c r="K35" s="455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X35" s="474"/>
      <c r="Y35" s="474"/>
      <c r="Z35" s="474"/>
      <c r="AA35" s="474"/>
      <c r="AB35" s="437"/>
      <c r="AC35" s="437"/>
      <c r="AD35" s="437"/>
      <c r="AE35" s="437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2"/>
      <c r="AT35" s="452"/>
      <c r="AU35" s="452"/>
      <c r="AV35" s="452"/>
      <c r="AW35" s="452"/>
      <c r="AX35" s="452"/>
      <c r="AY35" s="452"/>
      <c r="AZ35" s="452"/>
      <c r="BA35" s="437"/>
      <c r="BB35" s="437"/>
      <c r="BC35" s="437"/>
      <c r="BD35" s="437"/>
      <c r="BE35" s="452"/>
      <c r="BF35" s="452"/>
      <c r="BG35" s="452"/>
      <c r="BH35" s="452"/>
      <c r="BI35" s="452"/>
      <c r="BJ35" s="452"/>
      <c r="BK35" s="452"/>
      <c r="BL35" s="452"/>
      <c r="BM35" s="452"/>
      <c r="BN35" s="452"/>
      <c r="BO35" s="452"/>
      <c r="BP35" s="452"/>
      <c r="BQ35" s="452"/>
      <c r="BR35" s="452"/>
      <c r="BS35" s="270"/>
    </row>
    <row r="36" spans="1:71" ht="22.5" x14ac:dyDescent="0.25">
      <c r="A36" s="494" t="s">
        <v>47</v>
      </c>
      <c r="B36" s="562"/>
      <c r="C36" s="563"/>
      <c r="D36" s="499"/>
      <c r="E36" s="499"/>
      <c r="F36" s="500"/>
      <c r="G36" s="499"/>
      <c r="H36" s="499"/>
      <c r="I36" s="499"/>
      <c r="J36" s="499"/>
      <c r="K36" s="455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X36" s="474"/>
      <c r="Y36" s="474"/>
      <c r="Z36" s="474"/>
      <c r="AA36" s="474"/>
      <c r="AB36" s="437"/>
      <c r="AC36" s="437"/>
      <c r="AD36" s="437"/>
      <c r="AE36" s="437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  <c r="AW36" s="452"/>
      <c r="AX36" s="452"/>
      <c r="AY36" s="452"/>
      <c r="AZ36" s="452"/>
      <c r="BA36" s="437"/>
      <c r="BB36" s="437"/>
      <c r="BC36" s="437"/>
      <c r="BD36" s="437"/>
      <c r="BE36" s="452"/>
      <c r="BF36" s="452"/>
      <c r="BG36" s="452"/>
      <c r="BH36" s="452"/>
      <c r="BI36" s="452"/>
      <c r="BJ36" s="452"/>
      <c r="BK36" s="452"/>
      <c r="BL36" s="452"/>
      <c r="BM36" s="452"/>
      <c r="BN36" s="452"/>
      <c r="BO36" s="452"/>
      <c r="BP36" s="452"/>
      <c r="BQ36" s="452"/>
      <c r="BR36" s="452"/>
      <c r="BS36" s="270"/>
    </row>
    <row r="37" spans="1:71" ht="15" customHeight="1" x14ac:dyDescent="0.25">
      <c r="A37" s="478" t="s">
        <v>53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72" t="s">
        <v>34</v>
      </c>
      <c r="N37" s="472"/>
      <c r="O37" s="437"/>
      <c r="P37" s="437"/>
      <c r="Q37" s="437"/>
      <c r="R37" s="437"/>
      <c r="S37" s="437"/>
      <c r="T37" s="437"/>
      <c r="U37" s="437"/>
      <c r="V37" s="437"/>
      <c r="W37" s="437"/>
      <c r="X37" s="437"/>
      <c r="Y37" s="437"/>
      <c r="Z37" s="437"/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37"/>
      <c r="AM37" s="437"/>
      <c r="AN37" s="437"/>
      <c r="AO37" s="437"/>
      <c r="AP37" s="437"/>
      <c r="AQ37" s="437"/>
      <c r="AR37" s="437"/>
      <c r="AS37" s="437"/>
      <c r="AT37" s="437"/>
      <c r="AU37" s="437"/>
      <c r="AV37" s="437"/>
      <c r="AW37" s="437"/>
      <c r="AX37" s="437"/>
      <c r="AY37" s="437"/>
      <c r="AZ37" s="437"/>
      <c r="BA37" s="437"/>
      <c r="BB37" s="437"/>
      <c r="BC37" s="437"/>
      <c r="BD37" s="437"/>
      <c r="BE37" s="437"/>
      <c r="BF37" s="437"/>
      <c r="BG37" s="437"/>
      <c r="BH37" s="437"/>
      <c r="BI37" s="437"/>
      <c r="BJ37" s="437"/>
      <c r="BK37" s="437"/>
      <c r="BL37" s="437"/>
      <c r="BM37" s="437"/>
      <c r="BN37" s="437"/>
      <c r="BO37" s="437"/>
      <c r="BP37" s="437"/>
      <c r="BQ37" s="437"/>
      <c r="BR37" s="437"/>
      <c r="BS37" s="270"/>
    </row>
    <row r="38" spans="1:71" ht="15" customHeight="1" x14ac:dyDescent="0.25">
      <c r="A38" s="607" t="s">
        <v>54</v>
      </c>
      <c r="B38" s="600" t="s">
        <v>55</v>
      </c>
      <c r="C38" s="609" t="s">
        <v>56</v>
      </c>
      <c r="D38" s="610"/>
      <c r="E38" s="611"/>
      <c r="F38" s="612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X38" s="474"/>
      <c r="Y38" s="474"/>
      <c r="Z38" s="474"/>
      <c r="AA38" s="474"/>
      <c r="AB38" s="437"/>
      <c r="AC38" s="437"/>
      <c r="AD38" s="437"/>
      <c r="AE38" s="437"/>
      <c r="AF38" s="452"/>
      <c r="AG38" s="452"/>
      <c r="AH38" s="452"/>
      <c r="AI38" s="452"/>
      <c r="AJ38" s="452"/>
      <c r="AK38" s="452"/>
      <c r="AL38" s="452"/>
      <c r="AM38" s="452"/>
      <c r="AN38" s="452"/>
      <c r="AO38" s="452"/>
      <c r="AP38" s="452"/>
      <c r="AQ38" s="452"/>
      <c r="AR38" s="452"/>
      <c r="AS38" s="452"/>
      <c r="AT38" s="452"/>
      <c r="AU38" s="452"/>
      <c r="AV38" s="452"/>
      <c r="AW38" s="452"/>
      <c r="AX38" s="452"/>
      <c r="AY38" s="452"/>
      <c r="AZ38" s="452"/>
      <c r="BA38" s="437"/>
      <c r="BB38" s="437"/>
      <c r="BC38" s="437"/>
      <c r="BD38" s="437"/>
      <c r="BE38" s="452"/>
      <c r="BF38" s="452"/>
      <c r="BG38" s="452"/>
      <c r="BH38" s="452"/>
      <c r="BI38" s="452"/>
      <c r="BJ38" s="452"/>
      <c r="BK38" s="452"/>
      <c r="BL38" s="452"/>
      <c r="BM38" s="452"/>
      <c r="BN38" s="452"/>
      <c r="BO38" s="452"/>
      <c r="BP38" s="452"/>
      <c r="BQ38" s="452"/>
      <c r="BR38" s="452"/>
      <c r="BS38" s="270"/>
    </row>
    <row r="39" spans="1:71" ht="15" customHeight="1" x14ac:dyDescent="0.25">
      <c r="A39" s="608"/>
      <c r="B39" s="601"/>
      <c r="C39" s="460" t="s">
        <v>57</v>
      </c>
      <c r="D39" s="443" t="s">
        <v>58</v>
      </c>
      <c r="E39" s="444" t="s">
        <v>59</v>
      </c>
      <c r="F39" s="612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74"/>
      <c r="Y39" s="474"/>
      <c r="Z39" s="474"/>
      <c r="AA39" s="474"/>
      <c r="AB39" s="437"/>
      <c r="AC39" s="437"/>
      <c r="AD39" s="437"/>
      <c r="AE39" s="437"/>
      <c r="AF39" s="452"/>
      <c r="AG39" s="452"/>
      <c r="AH39" s="452"/>
      <c r="AI39" s="452"/>
      <c r="AJ39" s="452"/>
      <c r="AK39" s="452"/>
      <c r="AL39" s="452"/>
      <c r="AM39" s="452"/>
      <c r="AN39" s="452"/>
      <c r="AO39" s="452"/>
      <c r="AP39" s="452"/>
      <c r="AQ39" s="452"/>
      <c r="AR39" s="452"/>
      <c r="AS39" s="452"/>
      <c r="AT39" s="452"/>
      <c r="AU39" s="452"/>
      <c r="AV39" s="452"/>
      <c r="AW39" s="452"/>
      <c r="AX39" s="452"/>
      <c r="AY39" s="452"/>
      <c r="AZ39" s="452"/>
      <c r="BA39" s="437"/>
      <c r="BB39" s="437"/>
      <c r="BC39" s="437"/>
      <c r="BD39" s="437"/>
      <c r="BE39" s="452"/>
      <c r="BF39" s="452"/>
      <c r="BG39" s="452"/>
      <c r="BH39" s="452"/>
      <c r="BI39" s="452"/>
      <c r="BJ39" s="452"/>
      <c r="BK39" s="452"/>
      <c r="BL39" s="452"/>
      <c r="BM39" s="452"/>
      <c r="BN39" s="452"/>
      <c r="BO39" s="452"/>
      <c r="BP39" s="452"/>
      <c r="BQ39" s="452"/>
      <c r="BR39" s="452"/>
      <c r="BS39" s="270"/>
    </row>
    <row r="40" spans="1:71" x14ac:dyDescent="0.25">
      <c r="A40" s="501" t="s">
        <v>60</v>
      </c>
      <c r="B40" s="517">
        <v>0</v>
      </c>
      <c r="C40" s="519"/>
      <c r="D40" s="520"/>
      <c r="E40" s="522"/>
      <c r="F40" s="568" t="s">
        <v>34</v>
      </c>
      <c r="G40" s="502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X40" s="474"/>
      <c r="Y40" s="474"/>
      <c r="Z40" s="474"/>
      <c r="AA40" s="474"/>
      <c r="AB40" s="437"/>
      <c r="AC40" s="437"/>
      <c r="AD40" s="437"/>
      <c r="AE40" s="437"/>
      <c r="AF40" s="452"/>
      <c r="AG40" s="452"/>
      <c r="AH40" s="452"/>
      <c r="AI40" s="452"/>
      <c r="AJ40" s="452"/>
      <c r="AK40" s="452"/>
      <c r="AL40" s="452"/>
      <c r="AM40" s="452"/>
      <c r="AN40" s="452"/>
      <c r="AO40" s="452"/>
      <c r="AP40" s="452"/>
      <c r="AQ40" s="452"/>
      <c r="AR40" s="452"/>
      <c r="AS40" s="452"/>
      <c r="AT40" s="452"/>
      <c r="AU40" s="452"/>
      <c r="AV40" s="452"/>
      <c r="AW40" s="452"/>
      <c r="AX40" s="452"/>
      <c r="AY40" s="452"/>
      <c r="AZ40" s="452"/>
      <c r="BA40" s="461" t="s">
        <v>34</v>
      </c>
      <c r="BB40" s="437"/>
      <c r="BC40" s="437"/>
      <c r="BD40" s="575">
        <v>0</v>
      </c>
      <c r="BE40" s="452"/>
      <c r="BF40" s="452"/>
      <c r="BG40" s="452"/>
      <c r="BH40" s="452"/>
      <c r="BI40" s="452"/>
      <c r="BJ40" s="452"/>
      <c r="BK40" s="452"/>
      <c r="BL40" s="452"/>
      <c r="BM40" s="452"/>
      <c r="BN40" s="452"/>
      <c r="BO40" s="452"/>
      <c r="BP40" s="452"/>
      <c r="BQ40" s="452"/>
      <c r="BR40" s="452"/>
      <c r="BS40" s="270"/>
    </row>
    <row r="41" spans="1:71" x14ac:dyDescent="0.25">
      <c r="A41" s="503" t="s">
        <v>61</v>
      </c>
      <c r="B41" s="518">
        <v>0</v>
      </c>
      <c r="C41" s="514"/>
      <c r="D41" s="515"/>
      <c r="E41" s="516"/>
      <c r="F41" s="568" t="s">
        <v>34</v>
      </c>
      <c r="G41" s="502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X41" s="474"/>
      <c r="Y41" s="474"/>
      <c r="Z41" s="474"/>
      <c r="AA41" s="474"/>
      <c r="AB41" s="437"/>
      <c r="AC41" s="437"/>
      <c r="AD41" s="437"/>
      <c r="AE41" s="437"/>
      <c r="AF41" s="452"/>
      <c r="AG41" s="452"/>
      <c r="AH41" s="452"/>
      <c r="AI41" s="452"/>
      <c r="AJ41" s="452"/>
      <c r="AK41" s="452"/>
      <c r="AL41" s="452"/>
      <c r="AM41" s="452"/>
      <c r="AN41" s="452"/>
      <c r="AO41" s="452"/>
      <c r="AP41" s="452"/>
      <c r="AQ41" s="452"/>
      <c r="AR41" s="452"/>
      <c r="AS41" s="452"/>
      <c r="AT41" s="452"/>
      <c r="AU41" s="452"/>
      <c r="AV41" s="452"/>
      <c r="AW41" s="452"/>
      <c r="AX41" s="452"/>
      <c r="AY41" s="452"/>
      <c r="AZ41" s="452"/>
      <c r="BA41" s="461" t="s">
        <v>34</v>
      </c>
      <c r="BB41" s="437"/>
      <c r="BC41" s="437"/>
      <c r="BD41" s="575">
        <v>0</v>
      </c>
      <c r="BE41" s="452"/>
      <c r="BF41" s="452"/>
      <c r="BG41" s="452"/>
      <c r="BH41" s="452"/>
      <c r="BI41" s="452"/>
      <c r="BJ41" s="452"/>
      <c r="BK41" s="452"/>
      <c r="BL41" s="452"/>
      <c r="BM41" s="452"/>
      <c r="BN41" s="452"/>
      <c r="BO41" s="452"/>
      <c r="BP41" s="452"/>
      <c r="BQ41" s="452"/>
      <c r="BR41" s="452"/>
      <c r="BS41" s="270"/>
    </row>
    <row r="42" spans="1:71" x14ac:dyDescent="0.25">
      <c r="A42" s="504" t="s">
        <v>62</v>
      </c>
      <c r="B42" s="434"/>
      <c r="C42" s="434"/>
      <c r="D42" s="505"/>
      <c r="E42" s="434"/>
      <c r="F42" s="437"/>
      <c r="G42" s="437"/>
      <c r="H42" s="437"/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437"/>
      <c r="T42" s="437"/>
      <c r="U42" s="437"/>
      <c r="V42" s="437"/>
      <c r="W42" s="437"/>
      <c r="X42" s="437"/>
      <c r="Y42" s="437"/>
      <c r="Z42" s="437"/>
      <c r="AA42" s="437"/>
      <c r="AB42" s="437"/>
      <c r="AC42" s="437"/>
      <c r="AD42" s="437"/>
      <c r="AE42" s="437"/>
      <c r="AF42" s="437"/>
      <c r="AG42" s="437"/>
      <c r="AH42" s="437"/>
      <c r="AI42" s="437"/>
      <c r="AJ42" s="437"/>
      <c r="AK42" s="437"/>
      <c r="AL42" s="437"/>
      <c r="AM42" s="437"/>
      <c r="AN42" s="437"/>
      <c r="AO42" s="437"/>
      <c r="AP42" s="437"/>
      <c r="AQ42" s="437"/>
      <c r="AR42" s="437"/>
      <c r="AS42" s="437"/>
      <c r="AT42" s="437"/>
      <c r="AU42" s="437"/>
      <c r="AV42" s="437"/>
      <c r="AW42" s="437"/>
      <c r="AX42" s="437"/>
      <c r="AY42" s="437"/>
      <c r="AZ42" s="437"/>
      <c r="BA42" s="437"/>
      <c r="BB42" s="437"/>
      <c r="BC42" s="437"/>
      <c r="BD42" s="437"/>
      <c r="BE42" s="437"/>
      <c r="BF42" s="437"/>
      <c r="BG42" s="437"/>
      <c r="BH42" s="437"/>
      <c r="BI42" s="437"/>
      <c r="BJ42" s="437"/>
      <c r="BK42" s="437"/>
      <c r="BL42" s="437"/>
      <c r="BM42" s="437"/>
      <c r="BN42" s="437"/>
      <c r="BO42" s="437"/>
      <c r="BP42" s="437"/>
      <c r="BQ42" s="437"/>
      <c r="BR42" s="437"/>
      <c r="BS42" s="270"/>
    </row>
    <row r="43" spans="1:71" ht="52.5" x14ac:dyDescent="0.25">
      <c r="A43" s="470" t="s">
        <v>63</v>
      </c>
      <c r="B43" s="451" t="s">
        <v>64</v>
      </c>
      <c r="C43" s="451" t="s">
        <v>65</v>
      </c>
      <c r="D43" s="434"/>
      <c r="E43" s="434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X43" s="474"/>
      <c r="Y43" s="474"/>
      <c r="Z43" s="474"/>
      <c r="AA43" s="474"/>
      <c r="AB43" s="437"/>
      <c r="AC43" s="437"/>
      <c r="AD43" s="437"/>
      <c r="AE43" s="437"/>
      <c r="AF43" s="452"/>
      <c r="AG43" s="452"/>
      <c r="AH43" s="452"/>
      <c r="AI43" s="452"/>
      <c r="AJ43" s="452"/>
      <c r="AK43" s="452"/>
      <c r="AL43" s="452"/>
      <c r="AM43" s="452"/>
      <c r="AN43" s="452"/>
      <c r="AO43" s="452"/>
      <c r="AP43" s="452"/>
      <c r="AQ43" s="452"/>
      <c r="AR43" s="452"/>
      <c r="AS43" s="452"/>
      <c r="AT43" s="452"/>
      <c r="AU43" s="452"/>
      <c r="AV43" s="452"/>
      <c r="AW43" s="452"/>
      <c r="AX43" s="452"/>
      <c r="AY43" s="452"/>
      <c r="AZ43" s="452"/>
      <c r="BA43" s="437"/>
      <c r="BB43" s="437"/>
      <c r="BC43" s="437"/>
      <c r="BD43" s="437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  <c r="BO43" s="452"/>
      <c r="BP43" s="452"/>
      <c r="BQ43" s="452"/>
      <c r="BR43" s="452"/>
      <c r="BS43" s="270"/>
    </row>
    <row r="44" spans="1:71" ht="15" customHeight="1" x14ac:dyDescent="0.25">
      <c r="A44" s="469" t="s">
        <v>66</v>
      </c>
      <c r="B44" s="528"/>
      <c r="C44" s="528"/>
      <c r="D44" s="434"/>
      <c r="E44" s="434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X44" s="474"/>
      <c r="Y44" s="474"/>
      <c r="Z44" s="474"/>
      <c r="AA44" s="474"/>
      <c r="AB44" s="437"/>
      <c r="AC44" s="437"/>
      <c r="AD44" s="437"/>
      <c r="AE44" s="437"/>
      <c r="AF44" s="452"/>
      <c r="AG44" s="452"/>
      <c r="AH44" s="452"/>
      <c r="AI44" s="452"/>
      <c r="AJ44" s="452"/>
      <c r="AK44" s="452"/>
      <c r="AL44" s="452"/>
      <c r="AM44" s="452"/>
      <c r="AN44" s="452"/>
      <c r="AO44" s="452"/>
      <c r="AP44" s="452"/>
      <c r="AQ44" s="452"/>
      <c r="AR44" s="452"/>
      <c r="AS44" s="452"/>
      <c r="AT44" s="452"/>
      <c r="AU44" s="452"/>
      <c r="AV44" s="452"/>
      <c r="AW44" s="452"/>
      <c r="AX44" s="452"/>
      <c r="AY44" s="452"/>
      <c r="AZ44" s="452"/>
      <c r="BA44" s="437"/>
      <c r="BB44" s="437"/>
      <c r="BC44" s="437"/>
      <c r="BD44" s="437"/>
      <c r="BE44" s="452"/>
      <c r="BF44" s="452"/>
      <c r="BG44" s="452"/>
      <c r="BH44" s="452"/>
      <c r="BI44" s="452"/>
      <c r="BJ44" s="452"/>
      <c r="BK44" s="452"/>
      <c r="BL44" s="452"/>
      <c r="BM44" s="452"/>
      <c r="BN44" s="452"/>
      <c r="BO44" s="452"/>
      <c r="BP44" s="452"/>
      <c r="BQ44" s="452"/>
      <c r="BR44" s="452"/>
      <c r="BS44" s="270"/>
    </row>
    <row r="45" spans="1:71" ht="42" x14ac:dyDescent="0.25">
      <c r="A45" s="456" t="s">
        <v>67</v>
      </c>
      <c r="B45" s="526"/>
      <c r="C45" s="526"/>
      <c r="D45" s="434"/>
      <c r="E45" s="434"/>
      <c r="F45" s="439"/>
      <c r="G45" s="439"/>
      <c r="H45" s="439"/>
      <c r="I45" s="439"/>
      <c r="J45" s="439"/>
      <c r="K45" s="439"/>
      <c r="L45" s="439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X45" s="474"/>
      <c r="Y45" s="474"/>
      <c r="Z45" s="474"/>
      <c r="AA45" s="474"/>
      <c r="AB45" s="437"/>
      <c r="AC45" s="437"/>
      <c r="AD45" s="437"/>
      <c r="AE45" s="437"/>
      <c r="AF45" s="474"/>
      <c r="AG45" s="474"/>
      <c r="AH45" s="474"/>
      <c r="AI45" s="474"/>
      <c r="AJ45" s="474"/>
      <c r="AK45" s="474"/>
      <c r="AL45" s="474"/>
      <c r="AM45" s="474"/>
      <c r="AN45" s="474"/>
      <c r="AO45" s="474"/>
      <c r="AP45" s="474"/>
      <c r="AQ45" s="474"/>
      <c r="AR45" s="474"/>
      <c r="AS45" s="474"/>
      <c r="AT45" s="474"/>
      <c r="AU45" s="474"/>
      <c r="AV45" s="474"/>
      <c r="AW45" s="474"/>
      <c r="AX45" s="474"/>
      <c r="AY45" s="474"/>
      <c r="AZ45" s="474"/>
      <c r="BA45" s="437"/>
      <c r="BB45" s="437"/>
      <c r="BC45" s="437"/>
      <c r="BD45" s="437"/>
      <c r="BE45" s="474"/>
      <c r="BF45" s="474"/>
      <c r="BG45" s="474"/>
      <c r="BH45" s="474"/>
      <c r="BI45" s="474"/>
      <c r="BJ45" s="474"/>
      <c r="BK45" s="474"/>
      <c r="BL45" s="474"/>
      <c r="BM45" s="474"/>
      <c r="BN45" s="474"/>
      <c r="BO45" s="474"/>
      <c r="BP45" s="474"/>
      <c r="BQ45" s="474"/>
      <c r="BR45" s="474"/>
      <c r="BS45" s="270"/>
    </row>
    <row r="46" spans="1:71" x14ac:dyDescent="0.25">
      <c r="A46" s="576"/>
      <c r="B46" s="576"/>
      <c r="C46" s="576"/>
      <c r="D46" s="576"/>
      <c r="E46" s="576"/>
      <c r="F46" s="447"/>
      <c r="G46" s="447"/>
      <c r="H46" s="447"/>
      <c r="I46" s="447"/>
      <c r="J46" s="447"/>
      <c r="K46" s="447"/>
      <c r="L46" s="447"/>
      <c r="M46" s="576"/>
      <c r="N46" s="576"/>
      <c r="O46" s="576"/>
      <c r="P46" s="576"/>
      <c r="Q46" s="576"/>
      <c r="R46" s="576"/>
      <c r="S46" s="576"/>
      <c r="T46" s="576"/>
      <c r="U46" s="576"/>
      <c r="V46" s="576"/>
      <c r="W46" s="576"/>
      <c r="X46" s="576"/>
      <c r="Y46" s="576"/>
      <c r="Z46" s="576"/>
      <c r="AA46" s="576"/>
      <c r="AB46" s="576"/>
      <c r="AC46" s="576"/>
      <c r="AD46" s="576"/>
      <c r="AE46" s="576"/>
      <c r="AF46" s="576"/>
      <c r="AG46" s="576"/>
      <c r="AH46" s="576"/>
      <c r="AI46" s="576"/>
      <c r="AJ46" s="576"/>
      <c r="AK46" s="576"/>
      <c r="AL46" s="576"/>
      <c r="AM46" s="576"/>
      <c r="AN46" s="576"/>
      <c r="AO46" s="576"/>
      <c r="AP46" s="576"/>
      <c r="AQ46" s="576"/>
      <c r="AR46" s="576"/>
      <c r="AS46" s="576"/>
      <c r="AT46" s="576"/>
      <c r="AU46" s="576"/>
      <c r="AV46" s="576"/>
      <c r="AW46" s="576"/>
      <c r="AX46" s="576"/>
      <c r="AY46" s="576"/>
      <c r="AZ46" s="576"/>
      <c r="BA46" s="576"/>
      <c r="BB46" s="576"/>
      <c r="BC46" s="576"/>
      <c r="BD46" s="576"/>
      <c r="BE46" s="576"/>
      <c r="BF46" s="576"/>
      <c r="BG46" s="576"/>
      <c r="BH46" s="576"/>
      <c r="BI46" s="576"/>
      <c r="BJ46" s="576"/>
      <c r="BK46" s="576"/>
      <c r="BL46" s="576"/>
      <c r="BM46" s="576"/>
      <c r="BN46" s="576"/>
      <c r="BO46" s="576"/>
      <c r="BP46" s="576"/>
      <c r="BQ46" s="576"/>
      <c r="BR46" s="576"/>
      <c r="BS46" s="270"/>
    </row>
    <row r="47" spans="1:71" x14ac:dyDescent="0.25">
      <c r="A47" s="576"/>
      <c r="B47" s="576"/>
      <c r="C47" s="576"/>
      <c r="D47" s="576"/>
      <c r="E47" s="576"/>
      <c r="F47" s="433"/>
      <c r="G47" s="433"/>
      <c r="H47" s="433"/>
      <c r="I47" s="433"/>
      <c r="J47" s="433"/>
      <c r="K47" s="433"/>
      <c r="L47" s="433"/>
      <c r="M47" s="433"/>
      <c r="N47" s="433"/>
      <c r="O47" s="433"/>
      <c r="P47" s="433"/>
      <c r="Q47" s="433"/>
      <c r="R47" s="433"/>
      <c r="S47" s="433"/>
      <c r="T47" s="433"/>
      <c r="U47" s="433"/>
      <c r="V47" s="433"/>
      <c r="W47" s="433"/>
      <c r="X47" s="433"/>
      <c r="Y47" s="433"/>
      <c r="Z47" s="433"/>
      <c r="AA47" s="433"/>
      <c r="AB47" s="433"/>
      <c r="AC47" s="433"/>
      <c r="AD47" s="433"/>
      <c r="AE47" s="433"/>
      <c r="AF47" s="433"/>
      <c r="AG47" s="433"/>
      <c r="AH47" s="433"/>
      <c r="AI47" s="433"/>
      <c r="AJ47" s="433"/>
      <c r="AK47" s="433"/>
      <c r="AL47" s="433"/>
      <c r="AM47" s="433"/>
      <c r="AN47" s="433"/>
      <c r="AO47" s="433"/>
      <c r="AP47" s="433"/>
      <c r="AQ47" s="433"/>
      <c r="AR47" s="433"/>
      <c r="AS47" s="433"/>
      <c r="AT47" s="433"/>
      <c r="AU47" s="433"/>
      <c r="AV47" s="433"/>
      <c r="AW47" s="433"/>
      <c r="AX47" s="433"/>
      <c r="AY47" s="433"/>
      <c r="AZ47" s="433"/>
      <c r="BA47" s="433"/>
      <c r="BB47" s="433"/>
      <c r="BC47" s="433"/>
      <c r="BD47" s="433"/>
      <c r="BE47" s="433"/>
      <c r="BF47" s="433"/>
      <c r="BG47" s="433"/>
      <c r="BH47" s="433"/>
      <c r="BI47" s="433"/>
      <c r="BJ47" s="433"/>
      <c r="BK47" s="433"/>
      <c r="BL47" s="433"/>
      <c r="BM47" s="433"/>
      <c r="BN47" s="433"/>
      <c r="BO47" s="433"/>
      <c r="BP47" s="433"/>
      <c r="BQ47" s="433"/>
      <c r="BR47" s="433"/>
      <c r="BS47" s="270"/>
    </row>
    <row r="48" spans="1:71" x14ac:dyDescent="0.25">
      <c r="A48" s="576"/>
      <c r="B48" s="576"/>
      <c r="C48" s="576"/>
      <c r="D48" s="576"/>
      <c r="E48" s="576"/>
      <c r="F48" s="433"/>
      <c r="G48" s="433"/>
      <c r="H48" s="433"/>
      <c r="I48" s="433"/>
      <c r="J48" s="433"/>
      <c r="K48" s="433"/>
      <c r="L48" s="433"/>
      <c r="M48" s="433"/>
      <c r="N48" s="433"/>
      <c r="O48" s="433"/>
      <c r="P48" s="433"/>
      <c r="Q48" s="433"/>
      <c r="R48" s="433"/>
      <c r="S48" s="433"/>
      <c r="T48" s="433"/>
      <c r="U48" s="433"/>
      <c r="V48" s="433"/>
      <c r="W48" s="433"/>
      <c r="X48" s="433"/>
      <c r="Y48" s="433"/>
      <c r="Z48" s="433"/>
      <c r="AA48" s="433"/>
      <c r="AB48" s="433"/>
      <c r="AC48" s="433"/>
      <c r="AD48" s="433"/>
      <c r="AE48" s="433"/>
      <c r="AF48" s="433"/>
      <c r="AG48" s="433"/>
      <c r="AH48" s="433"/>
      <c r="AI48" s="433"/>
      <c r="AJ48" s="433"/>
      <c r="AK48" s="433"/>
      <c r="AL48" s="433"/>
      <c r="AM48" s="433"/>
      <c r="AN48" s="433"/>
      <c r="AO48" s="433"/>
      <c r="AP48" s="433"/>
      <c r="AQ48" s="433"/>
      <c r="AR48" s="433"/>
      <c r="AS48" s="433"/>
      <c r="AT48" s="433"/>
      <c r="AU48" s="433"/>
      <c r="AV48" s="433"/>
      <c r="AW48" s="433"/>
      <c r="AX48" s="433"/>
      <c r="AY48" s="433"/>
      <c r="AZ48" s="433"/>
      <c r="BA48" s="433"/>
      <c r="BB48" s="433"/>
      <c r="BC48" s="433"/>
      <c r="BD48" s="433"/>
      <c r="BE48" s="433"/>
      <c r="BF48" s="433"/>
      <c r="BG48" s="433"/>
      <c r="BH48" s="433"/>
      <c r="BI48" s="433"/>
      <c r="BJ48" s="433"/>
      <c r="BK48" s="433"/>
      <c r="BL48" s="433"/>
      <c r="BM48" s="433"/>
      <c r="BN48" s="433"/>
      <c r="BO48" s="433"/>
      <c r="BP48" s="433"/>
      <c r="BQ48" s="433"/>
      <c r="BR48" s="433"/>
      <c r="BS48" s="270"/>
    </row>
    <row r="49" spans="1:71" x14ac:dyDescent="0.25">
      <c r="A49" s="576"/>
      <c r="B49" s="576"/>
      <c r="C49" s="576"/>
      <c r="D49" s="576"/>
      <c r="E49" s="576"/>
      <c r="F49" s="415"/>
      <c r="G49" s="284"/>
      <c r="H49" s="284"/>
      <c r="I49" s="284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418"/>
      <c r="BB49" s="273"/>
      <c r="BC49" s="273"/>
      <c r="BD49" s="419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0"/>
      <c r="BP49" s="270"/>
      <c r="BQ49" s="270"/>
      <c r="BR49" s="270"/>
      <c r="BS49" s="270"/>
    </row>
    <row r="50" spans="1:71" x14ac:dyDescent="0.25">
      <c r="A50" s="576"/>
      <c r="B50" s="576"/>
      <c r="C50" s="576"/>
      <c r="D50" s="576"/>
      <c r="E50" s="576"/>
      <c r="F50" s="415"/>
      <c r="G50" s="284"/>
      <c r="H50" s="284"/>
      <c r="I50" s="284"/>
      <c r="J50" s="271"/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  <c r="X50" s="271"/>
      <c r="Y50" s="271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3"/>
      <c r="AQ50" s="273"/>
      <c r="AR50" s="273"/>
      <c r="AS50" s="273"/>
      <c r="AT50" s="273"/>
      <c r="AU50" s="273"/>
      <c r="AV50" s="273"/>
      <c r="AW50" s="273"/>
      <c r="AX50" s="273"/>
      <c r="AY50" s="273"/>
      <c r="AZ50" s="273"/>
      <c r="BA50" s="418"/>
      <c r="BB50" s="273"/>
      <c r="BC50" s="273"/>
      <c r="BD50" s="419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270"/>
      <c r="BR50" s="270"/>
      <c r="BS50" s="270"/>
    </row>
    <row r="51" spans="1:71" x14ac:dyDescent="0.25">
      <c r="A51" s="576"/>
      <c r="B51" s="576"/>
      <c r="C51" s="576"/>
      <c r="D51" s="576"/>
      <c r="E51" s="576"/>
      <c r="F51" s="415"/>
      <c r="G51" s="284"/>
      <c r="H51" s="284"/>
      <c r="I51" s="284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1"/>
      <c r="X51" s="271"/>
      <c r="Y51" s="271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418"/>
      <c r="BB51" s="273"/>
      <c r="BC51" s="273"/>
      <c r="BD51" s="419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0"/>
      <c r="BQ51" s="270"/>
      <c r="BR51" s="270"/>
      <c r="BS51" s="270"/>
    </row>
    <row r="52" spans="1:71" x14ac:dyDescent="0.25">
      <c r="A52" s="576"/>
      <c r="B52" s="576"/>
      <c r="C52" s="576"/>
      <c r="D52" s="576"/>
      <c r="E52" s="576"/>
      <c r="F52" s="415"/>
      <c r="G52" s="284"/>
      <c r="H52" s="284"/>
      <c r="I52" s="284"/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271"/>
      <c r="Z52" s="273"/>
      <c r="AA52" s="273"/>
      <c r="AB52" s="273"/>
      <c r="AC52" s="273"/>
      <c r="AD52" s="273"/>
      <c r="AE52" s="273"/>
      <c r="AF52" s="273"/>
      <c r="AG52" s="273"/>
      <c r="AH52" s="273"/>
      <c r="AI52" s="273"/>
      <c r="AJ52" s="273"/>
      <c r="AK52" s="273"/>
      <c r="AL52" s="273"/>
      <c r="AM52" s="273"/>
      <c r="AN52" s="273"/>
      <c r="AO52" s="273"/>
      <c r="AP52" s="273"/>
      <c r="AQ52" s="273"/>
      <c r="AR52" s="273"/>
      <c r="AS52" s="273"/>
      <c r="AT52" s="273"/>
      <c r="AU52" s="273"/>
      <c r="AV52" s="273"/>
      <c r="AW52" s="273"/>
      <c r="AX52" s="273"/>
      <c r="AY52" s="273"/>
      <c r="AZ52" s="273"/>
      <c r="BA52" s="418"/>
      <c r="BB52" s="273"/>
      <c r="BC52" s="273"/>
      <c r="BD52" s="419"/>
      <c r="BE52" s="270"/>
      <c r="BF52" s="270"/>
      <c r="BG52" s="270"/>
      <c r="BH52" s="270"/>
      <c r="BI52" s="270"/>
      <c r="BJ52" s="270"/>
      <c r="BK52" s="270"/>
      <c r="BL52" s="270"/>
      <c r="BM52" s="270"/>
      <c r="BN52" s="270"/>
      <c r="BO52" s="270"/>
      <c r="BP52" s="270"/>
      <c r="BQ52" s="270"/>
      <c r="BR52" s="270"/>
      <c r="BS52" s="270"/>
    </row>
    <row r="53" spans="1:71" x14ac:dyDescent="0.25">
      <c r="A53" s="576"/>
      <c r="B53" s="576"/>
      <c r="C53" s="576"/>
      <c r="D53" s="576"/>
      <c r="E53" s="576"/>
      <c r="F53" s="415"/>
      <c r="G53" s="284"/>
      <c r="H53" s="284"/>
      <c r="I53" s="284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/>
      <c r="AT53" s="273"/>
      <c r="AU53" s="273"/>
      <c r="AV53" s="273"/>
      <c r="AW53" s="273"/>
      <c r="AX53" s="273"/>
      <c r="AY53" s="273"/>
      <c r="AZ53" s="273"/>
      <c r="BA53" s="418"/>
      <c r="BB53" s="273"/>
      <c r="BC53" s="273"/>
      <c r="BD53" s="419"/>
      <c r="BE53" s="270"/>
      <c r="BF53" s="270"/>
      <c r="BG53" s="270"/>
      <c r="BH53" s="270"/>
      <c r="BI53" s="270"/>
      <c r="BJ53" s="270"/>
      <c r="BK53" s="270"/>
      <c r="BL53" s="270"/>
      <c r="BM53" s="270"/>
      <c r="BN53" s="270"/>
      <c r="BO53" s="270"/>
      <c r="BP53" s="270"/>
      <c r="BQ53" s="270"/>
      <c r="BR53" s="270"/>
      <c r="BS53" s="270"/>
    </row>
    <row r="54" spans="1:71" x14ac:dyDescent="0.25">
      <c r="A54" s="286"/>
      <c r="B54" s="412"/>
      <c r="C54" s="355"/>
      <c r="D54" s="355"/>
      <c r="E54" s="355"/>
      <c r="F54" s="415"/>
      <c r="G54" s="284"/>
      <c r="H54" s="284"/>
      <c r="I54" s="284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3"/>
      <c r="AT54" s="273"/>
      <c r="AU54" s="273"/>
      <c r="AV54" s="273"/>
      <c r="AW54" s="273"/>
      <c r="AX54" s="273"/>
      <c r="AY54" s="273"/>
      <c r="AZ54" s="273"/>
      <c r="BA54" s="418"/>
      <c r="BB54" s="273"/>
      <c r="BC54" s="273"/>
      <c r="BD54" s="419"/>
      <c r="BE54" s="270"/>
      <c r="BF54" s="270"/>
      <c r="BG54" s="270"/>
      <c r="BH54" s="270"/>
      <c r="BI54" s="270"/>
      <c r="BJ54" s="270"/>
      <c r="BK54" s="270"/>
      <c r="BL54" s="270"/>
      <c r="BM54" s="270"/>
      <c r="BN54" s="270"/>
      <c r="BO54" s="270"/>
      <c r="BP54" s="270"/>
      <c r="BQ54" s="270"/>
      <c r="BR54" s="270"/>
      <c r="BS54" s="270"/>
    </row>
    <row r="55" spans="1:71" x14ac:dyDescent="0.25">
      <c r="A55" s="287"/>
      <c r="B55" s="369"/>
      <c r="C55" s="356"/>
      <c r="D55" s="356"/>
      <c r="E55" s="356"/>
      <c r="F55" s="415"/>
      <c r="G55" s="284"/>
      <c r="H55" s="284"/>
      <c r="I55" s="284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3"/>
      <c r="AA55" s="273"/>
      <c r="AB55" s="273"/>
      <c r="AC55" s="273"/>
      <c r="AD55" s="273"/>
      <c r="AE55" s="273"/>
      <c r="AF55" s="273"/>
      <c r="AG55" s="273"/>
      <c r="AH55" s="273"/>
      <c r="AI55" s="273"/>
      <c r="AJ55" s="273"/>
      <c r="AK55" s="273"/>
      <c r="AL55" s="273"/>
      <c r="AM55" s="273"/>
      <c r="AN55" s="273"/>
      <c r="AO55" s="273"/>
      <c r="AP55" s="273"/>
      <c r="AQ55" s="273"/>
      <c r="AR55" s="273"/>
      <c r="AS55" s="273"/>
      <c r="AT55" s="273"/>
      <c r="AU55" s="273"/>
      <c r="AV55" s="273"/>
      <c r="AW55" s="273"/>
      <c r="AX55" s="273"/>
      <c r="AY55" s="273"/>
      <c r="AZ55" s="273"/>
      <c r="BA55" s="418"/>
      <c r="BB55" s="273"/>
      <c r="BC55" s="273"/>
      <c r="BD55" s="419"/>
      <c r="BE55" s="270"/>
      <c r="BF55" s="270"/>
      <c r="BG55" s="270"/>
      <c r="BH55" s="270"/>
      <c r="BI55" s="270"/>
      <c r="BJ55" s="270"/>
      <c r="BK55" s="270"/>
      <c r="BL55" s="270"/>
      <c r="BM55" s="270"/>
      <c r="BN55" s="270"/>
      <c r="BO55" s="270"/>
      <c r="BP55" s="270"/>
      <c r="BQ55" s="270"/>
      <c r="BR55" s="270"/>
      <c r="BS55" s="270"/>
    </row>
    <row r="56" spans="1:71" x14ac:dyDescent="0.25">
      <c r="A56" s="317"/>
      <c r="B56" s="363"/>
      <c r="C56" s="363"/>
      <c r="D56" s="363"/>
      <c r="E56" s="363"/>
      <c r="F56" s="415"/>
      <c r="G56" s="284"/>
      <c r="H56" s="284"/>
      <c r="I56" s="284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1"/>
      <c r="Y56" s="271"/>
      <c r="Z56" s="273"/>
      <c r="AA56" s="273"/>
      <c r="AB56" s="273"/>
      <c r="AC56" s="273"/>
      <c r="AD56" s="273"/>
      <c r="AE56" s="273"/>
      <c r="AF56" s="273"/>
      <c r="AG56" s="273"/>
      <c r="AH56" s="273"/>
      <c r="AI56" s="273"/>
      <c r="AJ56" s="273"/>
      <c r="AK56" s="273"/>
      <c r="AL56" s="273"/>
      <c r="AM56" s="273"/>
      <c r="AN56" s="273"/>
      <c r="AO56" s="273"/>
      <c r="AP56" s="273"/>
      <c r="AQ56" s="273"/>
      <c r="AR56" s="273"/>
      <c r="AS56" s="273"/>
      <c r="AT56" s="273"/>
      <c r="AU56" s="273"/>
      <c r="AV56" s="273"/>
      <c r="AW56" s="273"/>
      <c r="AX56" s="273"/>
      <c r="AY56" s="273"/>
      <c r="AZ56" s="273"/>
      <c r="BA56" s="418"/>
      <c r="BB56" s="273"/>
      <c r="BC56" s="273"/>
      <c r="BD56" s="419"/>
      <c r="BE56" s="270"/>
      <c r="BF56" s="270"/>
      <c r="BG56" s="270"/>
      <c r="BH56" s="270"/>
      <c r="BI56" s="270"/>
      <c r="BJ56" s="270"/>
      <c r="BK56" s="270"/>
      <c r="BL56" s="270"/>
      <c r="BM56" s="270"/>
      <c r="BN56" s="270"/>
      <c r="BO56" s="270"/>
      <c r="BP56" s="270"/>
      <c r="BQ56" s="270"/>
      <c r="BR56" s="270"/>
      <c r="BS56" s="270"/>
    </row>
    <row r="57" spans="1:71" x14ac:dyDescent="0.25">
      <c r="A57" s="427"/>
      <c r="B57" s="314"/>
      <c r="C57" s="314"/>
      <c r="D57" s="314"/>
      <c r="E57" s="314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270"/>
      <c r="BF57" s="270"/>
      <c r="BG57" s="270"/>
      <c r="BH57" s="270"/>
      <c r="BI57" s="270"/>
      <c r="BJ57" s="270"/>
      <c r="BK57" s="270"/>
      <c r="BL57" s="270"/>
      <c r="BM57" s="270"/>
      <c r="BN57" s="270"/>
      <c r="BO57" s="270"/>
      <c r="BP57" s="270"/>
      <c r="BQ57" s="270"/>
      <c r="BR57" s="270"/>
      <c r="BS57" s="270"/>
    </row>
    <row r="58" spans="1:71" x14ac:dyDescent="0.25">
      <c r="A58" s="301"/>
      <c r="B58" s="314"/>
      <c r="C58" s="314"/>
      <c r="D58" s="314"/>
      <c r="E58" s="314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270"/>
      <c r="BF58" s="270"/>
      <c r="BG58" s="270"/>
      <c r="BH58" s="270"/>
      <c r="BI58" s="270"/>
      <c r="BJ58" s="270"/>
      <c r="BK58" s="270"/>
      <c r="BL58" s="270"/>
      <c r="BM58" s="270"/>
      <c r="BN58" s="270"/>
      <c r="BO58" s="270"/>
      <c r="BP58" s="270"/>
      <c r="BQ58" s="270"/>
      <c r="BR58" s="270"/>
      <c r="BS58" s="270"/>
    </row>
    <row r="59" spans="1:71" x14ac:dyDescent="0.25">
      <c r="A59" s="301"/>
      <c r="B59" s="314"/>
      <c r="C59" s="314"/>
      <c r="D59" s="314"/>
      <c r="E59" s="314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270"/>
      <c r="BF59" s="270"/>
      <c r="BG59" s="270"/>
      <c r="BH59" s="270"/>
      <c r="BI59" s="270"/>
      <c r="BJ59" s="270"/>
      <c r="BK59" s="270"/>
      <c r="BL59" s="270"/>
      <c r="BM59" s="270"/>
      <c r="BN59" s="270"/>
      <c r="BO59" s="270"/>
      <c r="BP59" s="270"/>
      <c r="BQ59" s="270"/>
      <c r="BR59" s="270"/>
      <c r="BS59" s="270"/>
    </row>
    <row r="60" spans="1:71" x14ac:dyDescent="0.25">
      <c r="A60" s="301"/>
      <c r="B60" s="314"/>
      <c r="C60" s="314"/>
      <c r="D60" s="314"/>
      <c r="E60" s="314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270"/>
      <c r="BF60" s="270"/>
      <c r="BG60" s="270"/>
      <c r="BH60" s="270"/>
      <c r="BI60" s="270"/>
      <c r="BJ60" s="270"/>
      <c r="BK60" s="270"/>
      <c r="BL60" s="270"/>
      <c r="BM60" s="270"/>
      <c r="BN60" s="270"/>
      <c r="BO60" s="270"/>
      <c r="BP60" s="270"/>
      <c r="BQ60" s="270"/>
      <c r="BR60" s="270"/>
      <c r="BS60" s="270"/>
    </row>
    <row r="61" spans="1:71" x14ac:dyDescent="0.25">
      <c r="A61" s="301"/>
      <c r="B61" s="314"/>
      <c r="C61" s="314"/>
      <c r="D61" s="314"/>
      <c r="E61" s="314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270"/>
      <c r="BF61" s="270"/>
      <c r="BG61" s="270"/>
      <c r="BH61" s="270"/>
      <c r="BI61" s="270"/>
      <c r="BJ61" s="270"/>
      <c r="BK61" s="270"/>
      <c r="BL61" s="270"/>
      <c r="BM61" s="270"/>
      <c r="BN61" s="270"/>
      <c r="BO61" s="270"/>
      <c r="BP61" s="270"/>
      <c r="BQ61" s="270"/>
      <c r="BR61" s="270"/>
      <c r="BS61" s="270"/>
    </row>
    <row r="62" spans="1:71" x14ac:dyDescent="0.25">
      <c r="A62" s="301"/>
      <c r="B62" s="314"/>
      <c r="C62" s="314"/>
      <c r="D62" s="314"/>
      <c r="E62" s="314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270"/>
      <c r="BF62" s="270"/>
      <c r="BG62" s="270"/>
      <c r="BH62" s="270"/>
      <c r="BI62" s="270"/>
      <c r="BJ62" s="270"/>
      <c r="BK62" s="270"/>
      <c r="BL62" s="270"/>
      <c r="BM62" s="270"/>
      <c r="BN62" s="270"/>
      <c r="BO62" s="270"/>
      <c r="BP62" s="270"/>
      <c r="BQ62" s="270"/>
      <c r="BR62" s="270"/>
      <c r="BS62" s="270"/>
    </row>
    <row r="63" spans="1:71" x14ac:dyDescent="0.25">
      <c r="A63" s="301"/>
      <c r="B63" s="314"/>
      <c r="C63" s="314"/>
      <c r="D63" s="314"/>
      <c r="E63" s="314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270"/>
      <c r="BF63" s="270"/>
      <c r="BG63" s="270"/>
      <c r="BH63" s="270"/>
      <c r="BI63" s="270"/>
      <c r="BJ63" s="270"/>
      <c r="BK63" s="270"/>
      <c r="BL63" s="270"/>
      <c r="BM63" s="270"/>
      <c r="BN63" s="270"/>
      <c r="BO63" s="270"/>
      <c r="BP63" s="270"/>
      <c r="BQ63" s="270"/>
      <c r="BR63" s="270"/>
      <c r="BS63" s="270"/>
    </row>
    <row r="64" spans="1:71" x14ac:dyDescent="0.25">
      <c r="A64" s="301"/>
      <c r="B64" s="314"/>
      <c r="C64" s="314"/>
      <c r="D64" s="314"/>
      <c r="E64" s="314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270"/>
      <c r="BF64" s="270"/>
      <c r="BG64" s="270"/>
      <c r="BH64" s="270"/>
      <c r="BI64" s="270"/>
      <c r="BJ64" s="270"/>
      <c r="BK64" s="270"/>
      <c r="BL64" s="270"/>
      <c r="BM64" s="270"/>
      <c r="BN64" s="270"/>
      <c r="BO64" s="270"/>
      <c r="BP64" s="270"/>
      <c r="BQ64" s="270"/>
      <c r="BR64" s="270"/>
      <c r="BS64" s="270"/>
    </row>
    <row r="65" spans="1:71" x14ac:dyDescent="0.25">
      <c r="A65" s="270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0"/>
      <c r="AJ65" s="270"/>
      <c r="AK65" s="270"/>
      <c r="AL65" s="270"/>
      <c r="AM65" s="270"/>
      <c r="AN65" s="270"/>
      <c r="AO65" s="270"/>
      <c r="AP65" s="270"/>
      <c r="AQ65" s="270"/>
      <c r="AR65" s="270"/>
      <c r="AS65" s="270"/>
      <c r="AT65" s="270"/>
      <c r="AU65" s="270"/>
      <c r="AV65" s="270"/>
      <c r="AW65" s="270"/>
      <c r="AX65" s="270"/>
      <c r="AY65" s="270"/>
      <c r="AZ65" s="270"/>
      <c r="BA65" s="270"/>
      <c r="BB65" s="270"/>
      <c r="BC65" s="270"/>
      <c r="BD65" s="270"/>
      <c r="BE65" s="270"/>
      <c r="BF65" s="270"/>
      <c r="BG65" s="270"/>
      <c r="BH65" s="270"/>
      <c r="BI65" s="270"/>
      <c r="BJ65" s="270"/>
      <c r="BK65" s="270"/>
      <c r="BL65" s="270"/>
      <c r="BM65" s="270"/>
      <c r="BN65" s="270"/>
      <c r="BO65" s="270"/>
      <c r="BP65" s="270"/>
      <c r="BQ65" s="270"/>
      <c r="BR65" s="270"/>
      <c r="BS65" s="270"/>
    </row>
    <row r="66" spans="1:71" x14ac:dyDescent="0.25">
      <c r="A66" s="270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70"/>
      <c r="AK66" s="270"/>
      <c r="AL66" s="270"/>
      <c r="AM66" s="270"/>
      <c r="AN66" s="270"/>
      <c r="AO66" s="270"/>
      <c r="AP66" s="270"/>
      <c r="AQ66" s="270"/>
      <c r="AR66" s="270"/>
      <c r="AS66" s="270"/>
      <c r="AT66" s="270"/>
      <c r="AU66" s="270"/>
      <c r="AV66" s="270"/>
      <c r="AW66" s="270"/>
      <c r="AX66" s="270"/>
      <c r="AY66" s="270"/>
      <c r="AZ66" s="270"/>
      <c r="BA66" s="270"/>
      <c r="BB66" s="270"/>
      <c r="BC66" s="270"/>
      <c r="BD66" s="270"/>
      <c r="BE66" s="270"/>
      <c r="BF66" s="270"/>
      <c r="BG66" s="270"/>
      <c r="BH66" s="270"/>
      <c r="BI66" s="270"/>
      <c r="BJ66" s="270"/>
      <c r="BK66" s="270"/>
      <c r="BL66" s="270"/>
      <c r="BM66" s="270"/>
      <c r="BN66" s="270"/>
      <c r="BO66" s="270"/>
      <c r="BP66" s="270"/>
      <c r="BQ66" s="270"/>
      <c r="BR66" s="270"/>
      <c r="BS66" s="270"/>
    </row>
    <row r="67" spans="1:71" x14ac:dyDescent="0.25">
      <c r="A67" s="270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0"/>
      <c r="AD67" s="270"/>
      <c r="AE67" s="270"/>
      <c r="AF67" s="270"/>
      <c r="AG67" s="270"/>
      <c r="AH67" s="270"/>
      <c r="AI67" s="270"/>
      <c r="AJ67" s="270"/>
      <c r="AK67" s="270"/>
      <c r="AL67" s="270"/>
      <c r="AM67" s="270"/>
      <c r="AN67" s="270"/>
      <c r="AO67" s="270"/>
      <c r="AP67" s="270"/>
      <c r="AQ67" s="270"/>
      <c r="AR67" s="270"/>
      <c r="AS67" s="270"/>
      <c r="AT67" s="270"/>
      <c r="AU67" s="270"/>
      <c r="AV67" s="270"/>
      <c r="AW67" s="270"/>
      <c r="AX67" s="270"/>
      <c r="AY67" s="270"/>
      <c r="AZ67" s="270"/>
      <c r="BA67" s="270"/>
      <c r="BB67" s="270"/>
      <c r="BC67" s="270"/>
      <c r="BD67" s="270"/>
      <c r="BE67" s="270"/>
      <c r="BF67" s="270"/>
      <c r="BG67" s="270"/>
      <c r="BH67" s="270"/>
      <c r="BI67" s="270"/>
      <c r="BJ67" s="270"/>
      <c r="BK67" s="270"/>
      <c r="BL67" s="270"/>
      <c r="BM67" s="270"/>
      <c r="BN67" s="270"/>
      <c r="BO67" s="270"/>
      <c r="BP67" s="270"/>
      <c r="BQ67" s="270"/>
      <c r="BR67" s="270"/>
      <c r="BS67" s="270"/>
    </row>
    <row r="68" spans="1:71" x14ac:dyDescent="0.25">
      <c r="A68" s="270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  <c r="AD68" s="270"/>
      <c r="AE68" s="270"/>
      <c r="AF68" s="270"/>
      <c r="AG68" s="270"/>
      <c r="AH68" s="270"/>
      <c r="AI68" s="270"/>
      <c r="AJ68" s="270"/>
      <c r="AK68" s="270"/>
      <c r="AL68" s="270"/>
      <c r="AM68" s="270"/>
      <c r="AN68" s="270"/>
      <c r="AO68" s="270"/>
      <c r="AP68" s="270"/>
      <c r="AQ68" s="270"/>
      <c r="AR68" s="270"/>
      <c r="AS68" s="270"/>
      <c r="AT68" s="270"/>
      <c r="AU68" s="270"/>
      <c r="AV68" s="270"/>
      <c r="AW68" s="270"/>
      <c r="AX68" s="270"/>
      <c r="AY68" s="270"/>
      <c r="AZ68" s="270"/>
      <c r="BA68" s="270"/>
      <c r="BB68" s="270"/>
      <c r="BC68" s="270"/>
      <c r="BD68" s="270"/>
      <c r="BE68" s="270"/>
      <c r="BF68" s="270"/>
      <c r="BG68" s="270"/>
      <c r="BH68" s="270"/>
      <c r="BI68" s="270"/>
      <c r="BJ68" s="270"/>
      <c r="BK68" s="270"/>
      <c r="BL68" s="270"/>
      <c r="BM68" s="270"/>
      <c r="BN68" s="270"/>
      <c r="BO68" s="270"/>
      <c r="BP68" s="270"/>
      <c r="BQ68" s="270"/>
      <c r="BR68" s="270"/>
      <c r="BS68" s="270"/>
    </row>
    <row r="69" spans="1:71" x14ac:dyDescent="0.25">
      <c r="A69" s="270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70"/>
      <c r="AJ69" s="270"/>
      <c r="AK69" s="270"/>
      <c r="AL69" s="270"/>
      <c r="AM69" s="270"/>
      <c r="AN69" s="270"/>
      <c r="AO69" s="270"/>
      <c r="AP69" s="270"/>
      <c r="AQ69" s="270"/>
      <c r="AR69" s="270"/>
      <c r="AS69" s="270"/>
      <c r="AT69" s="270"/>
      <c r="AU69" s="270"/>
      <c r="AV69" s="270"/>
      <c r="AW69" s="270"/>
      <c r="AX69" s="270"/>
      <c r="AY69" s="270"/>
      <c r="AZ69" s="270"/>
      <c r="BA69" s="270"/>
      <c r="BB69" s="270"/>
      <c r="BC69" s="270"/>
      <c r="BD69" s="270"/>
      <c r="BE69" s="270"/>
      <c r="BF69" s="270"/>
      <c r="BG69" s="270"/>
      <c r="BH69" s="270"/>
      <c r="BI69" s="270"/>
      <c r="BJ69" s="270"/>
      <c r="BK69" s="270"/>
      <c r="BL69" s="270"/>
      <c r="BM69" s="270"/>
      <c r="BN69" s="270"/>
      <c r="BO69" s="270"/>
      <c r="BP69" s="270"/>
      <c r="BQ69" s="270"/>
      <c r="BR69" s="270"/>
      <c r="BS69" s="270"/>
    </row>
    <row r="70" spans="1:71" x14ac:dyDescent="0.25">
      <c r="A70" s="270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0"/>
      <c r="AD70" s="270"/>
      <c r="AE70" s="270"/>
      <c r="AF70" s="270"/>
      <c r="AG70" s="270"/>
      <c r="AH70" s="270"/>
      <c r="AI70" s="270"/>
      <c r="AJ70" s="270"/>
      <c r="AK70" s="270"/>
      <c r="AL70" s="270"/>
      <c r="AM70" s="270"/>
      <c r="AN70" s="270"/>
      <c r="AO70" s="270"/>
      <c r="AP70" s="270"/>
      <c r="AQ70" s="270"/>
      <c r="AR70" s="270"/>
      <c r="AS70" s="270"/>
      <c r="AT70" s="270"/>
      <c r="AU70" s="270"/>
      <c r="AV70" s="270"/>
      <c r="AW70" s="270"/>
      <c r="AX70" s="270"/>
      <c r="AY70" s="270"/>
      <c r="AZ70" s="270"/>
      <c r="BA70" s="270"/>
      <c r="BB70" s="270"/>
      <c r="BC70" s="270"/>
      <c r="BD70" s="270"/>
      <c r="BE70" s="270"/>
      <c r="BF70" s="270"/>
      <c r="BG70" s="270"/>
      <c r="BH70" s="270"/>
      <c r="BI70" s="270"/>
      <c r="BJ70" s="270"/>
      <c r="BK70" s="270"/>
      <c r="BL70" s="270"/>
      <c r="BM70" s="270"/>
      <c r="BN70" s="270"/>
      <c r="BO70" s="270"/>
      <c r="BP70" s="270"/>
      <c r="BQ70" s="270"/>
      <c r="BR70" s="270"/>
      <c r="BS70" s="270"/>
    </row>
    <row r="71" spans="1:71" x14ac:dyDescent="0.25">
      <c r="A71" s="270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0"/>
      <c r="AD71" s="270"/>
      <c r="AE71" s="270"/>
      <c r="AF71" s="270"/>
      <c r="AG71" s="270"/>
      <c r="AH71" s="270"/>
      <c r="AI71" s="270"/>
      <c r="AJ71" s="270"/>
      <c r="AK71" s="270"/>
      <c r="AL71" s="270"/>
      <c r="AM71" s="270"/>
      <c r="AN71" s="270"/>
      <c r="AO71" s="270"/>
      <c r="AP71" s="270"/>
      <c r="AQ71" s="270"/>
      <c r="AR71" s="270"/>
      <c r="AS71" s="270"/>
      <c r="AT71" s="270"/>
      <c r="AU71" s="270"/>
      <c r="AV71" s="270"/>
      <c r="AW71" s="270"/>
      <c r="AX71" s="270"/>
      <c r="AY71" s="270"/>
      <c r="AZ71" s="270"/>
      <c r="BA71" s="270"/>
      <c r="BB71" s="270"/>
      <c r="BC71" s="270"/>
      <c r="BD71" s="270"/>
      <c r="BE71" s="270"/>
      <c r="BF71" s="270"/>
      <c r="BG71" s="270"/>
      <c r="BH71" s="270"/>
      <c r="BI71" s="270"/>
      <c r="BJ71" s="270"/>
      <c r="BK71" s="270"/>
      <c r="BL71" s="270"/>
      <c r="BM71" s="270"/>
      <c r="BN71" s="270"/>
      <c r="BO71" s="270"/>
      <c r="BP71" s="270"/>
      <c r="BQ71" s="270"/>
      <c r="BR71" s="270"/>
      <c r="BS71" s="270"/>
    </row>
    <row r="72" spans="1:71" x14ac:dyDescent="0.25">
      <c r="A72" s="270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0"/>
      <c r="AL72" s="270"/>
      <c r="AM72" s="270"/>
      <c r="AN72" s="270"/>
      <c r="AO72" s="270"/>
      <c r="AP72" s="270"/>
      <c r="AQ72" s="270"/>
      <c r="AR72" s="270"/>
      <c r="AS72" s="270"/>
      <c r="AT72" s="270"/>
      <c r="AU72" s="270"/>
      <c r="AV72" s="270"/>
      <c r="AW72" s="270"/>
      <c r="AX72" s="270"/>
      <c r="AY72" s="270"/>
      <c r="AZ72" s="270"/>
      <c r="BA72" s="270"/>
      <c r="BB72" s="270"/>
      <c r="BC72" s="270"/>
      <c r="BD72" s="270"/>
      <c r="BE72" s="270"/>
      <c r="BF72" s="270"/>
      <c r="BG72" s="270"/>
      <c r="BH72" s="270"/>
      <c r="BI72" s="270"/>
      <c r="BJ72" s="270"/>
      <c r="BK72" s="270"/>
      <c r="BL72" s="270"/>
      <c r="BM72" s="270"/>
      <c r="BN72" s="270"/>
      <c r="BO72" s="270"/>
      <c r="BP72" s="270"/>
      <c r="BQ72" s="270"/>
      <c r="BR72" s="270"/>
      <c r="BS72" s="270"/>
    </row>
    <row r="73" spans="1:71" x14ac:dyDescent="0.25">
      <c r="A73" s="270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270"/>
      <c r="AI73" s="270"/>
      <c r="AJ73" s="270"/>
      <c r="AK73" s="270"/>
      <c r="AL73" s="270"/>
      <c r="AM73" s="270"/>
      <c r="AN73" s="270"/>
      <c r="AO73" s="270"/>
      <c r="AP73" s="270"/>
      <c r="AQ73" s="270"/>
      <c r="AR73" s="270"/>
      <c r="AS73" s="270"/>
      <c r="AT73" s="270"/>
      <c r="AU73" s="270"/>
      <c r="AV73" s="270"/>
      <c r="AW73" s="270"/>
      <c r="AX73" s="270"/>
      <c r="AY73" s="270"/>
      <c r="AZ73" s="270"/>
      <c r="BA73" s="270"/>
      <c r="BB73" s="270"/>
      <c r="BC73" s="270"/>
      <c r="BD73" s="270"/>
      <c r="BE73" s="270"/>
      <c r="BF73" s="270"/>
      <c r="BG73" s="270"/>
      <c r="BH73" s="270"/>
      <c r="BI73" s="270"/>
      <c r="BJ73" s="270"/>
      <c r="BK73" s="270"/>
      <c r="BL73" s="270"/>
      <c r="BM73" s="270"/>
      <c r="BN73" s="270"/>
      <c r="BO73" s="270"/>
      <c r="BP73" s="270"/>
      <c r="BQ73" s="270"/>
      <c r="BR73" s="270"/>
      <c r="BS73" s="270"/>
    </row>
    <row r="74" spans="1:71" x14ac:dyDescent="0.25">
      <c r="A74" s="270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0"/>
      <c r="AD74" s="270"/>
      <c r="AE74" s="270"/>
      <c r="AF74" s="270"/>
      <c r="AG74" s="270"/>
      <c r="AH74" s="270"/>
      <c r="AI74" s="270"/>
      <c r="AJ74" s="270"/>
      <c r="AK74" s="270"/>
      <c r="AL74" s="270"/>
      <c r="AM74" s="270"/>
      <c r="AN74" s="270"/>
      <c r="AO74" s="270"/>
      <c r="AP74" s="270"/>
      <c r="AQ74" s="270"/>
      <c r="AR74" s="270"/>
      <c r="AS74" s="270"/>
      <c r="AT74" s="270"/>
      <c r="AU74" s="270"/>
      <c r="AV74" s="270"/>
      <c r="AW74" s="270"/>
      <c r="AX74" s="270"/>
      <c r="AY74" s="270"/>
      <c r="AZ74" s="270"/>
      <c r="BA74" s="270"/>
      <c r="BB74" s="270"/>
      <c r="BC74" s="270"/>
      <c r="BD74" s="270"/>
      <c r="BE74" s="270"/>
      <c r="BF74" s="270"/>
      <c r="BG74" s="270"/>
      <c r="BH74" s="270"/>
      <c r="BI74" s="270"/>
      <c r="BJ74" s="270"/>
      <c r="BK74" s="270"/>
      <c r="BL74" s="270"/>
      <c r="BM74" s="270"/>
      <c r="BN74" s="270"/>
      <c r="BO74" s="270"/>
      <c r="BP74" s="270"/>
      <c r="BQ74" s="270"/>
      <c r="BR74" s="270"/>
      <c r="BS74" s="270"/>
    </row>
    <row r="75" spans="1:71" x14ac:dyDescent="0.25">
      <c r="A75" s="270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270"/>
      <c r="Z75" s="270"/>
      <c r="AA75" s="270"/>
      <c r="AB75" s="270"/>
      <c r="AC75" s="270"/>
      <c r="AD75" s="270"/>
      <c r="AE75" s="27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0"/>
      <c r="AQ75" s="270"/>
      <c r="AR75" s="270"/>
      <c r="AS75" s="270"/>
      <c r="AT75" s="270"/>
      <c r="AU75" s="270"/>
      <c r="AV75" s="270"/>
      <c r="AW75" s="270"/>
      <c r="AX75" s="270"/>
      <c r="AY75" s="270"/>
      <c r="AZ75" s="270"/>
      <c r="BA75" s="270"/>
      <c r="BB75" s="270"/>
      <c r="BC75" s="270"/>
      <c r="BD75" s="270"/>
      <c r="BE75" s="270"/>
      <c r="BF75" s="270"/>
      <c r="BG75" s="270"/>
      <c r="BH75" s="270"/>
      <c r="BI75" s="270"/>
      <c r="BJ75" s="270"/>
      <c r="BK75" s="270"/>
      <c r="BL75" s="270"/>
      <c r="BM75" s="270"/>
      <c r="BN75" s="270"/>
      <c r="BO75" s="270"/>
      <c r="BP75" s="270"/>
      <c r="BQ75" s="270"/>
      <c r="BR75" s="270"/>
      <c r="BS75" s="270"/>
    </row>
    <row r="76" spans="1:71" x14ac:dyDescent="0.25">
      <c r="A76" s="270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0"/>
      <c r="AC76" s="270"/>
      <c r="AD76" s="270"/>
      <c r="AE76" s="270"/>
      <c r="AF76" s="270"/>
      <c r="AG76" s="270"/>
      <c r="AH76" s="270"/>
      <c r="AI76" s="270"/>
      <c r="AJ76" s="270"/>
      <c r="AK76" s="270"/>
      <c r="AL76" s="270"/>
      <c r="AM76" s="270"/>
      <c r="AN76" s="270"/>
      <c r="AO76" s="270"/>
      <c r="AP76" s="270"/>
      <c r="AQ76" s="270"/>
      <c r="AR76" s="270"/>
      <c r="AS76" s="270"/>
      <c r="AT76" s="270"/>
      <c r="AU76" s="270"/>
      <c r="AV76" s="270"/>
      <c r="AW76" s="270"/>
      <c r="AX76" s="270"/>
      <c r="AY76" s="270"/>
      <c r="AZ76" s="270"/>
      <c r="BA76" s="270"/>
      <c r="BB76" s="270"/>
      <c r="BC76" s="270"/>
      <c r="BD76" s="270"/>
      <c r="BE76" s="270"/>
      <c r="BF76" s="270"/>
      <c r="BG76" s="270"/>
      <c r="BH76" s="270"/>
      <c r="BI76" s="270"/>
      <c r="BJ76" s="270"/>
      <c r="BK76" s="270"/>
      <c r="BL76" s="270"/>
      <c r="BM76" s="270"/>
      <c r="BN76" s="270"/>
      <c r="BO76" s="270"/>
      <c r="BP76" s="270"/>
      <c r="BQ76" s="270"/>
      <c r="BR76" s="270"/>
      <c r="BS76" s="270"/>
    </row>
    <row r="77" spans="1:71" x14ac:dyDescent="0.25">
      <c r="A77" s="270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A77" s="270"/>
      <c r="AB77" s="270"/>
      <c r="AC77" s="270"/>
      <c r="AD77" s="270"/>
      <c r="AE77" s="270"/>
      <c r="AF77" s="270"/>
      <c r="AG77" s="270"/>
      <c r="AH77" s="270"/>
      <c r="AI77" s="270"/>
      <c r="AJ77" s="270"/>
      <c r="AK77" s="270"/>
      <c r="AL77" s="270"/>
      <c r="AM77" s="270"/>
      <c r="AN77" s="270"/>
      <c r="AO77" s="270"/>
      <c r="AP77" s="270"/>
      <c r="AQ77" s="270"/>
      <c r="AR77" s="270"/>
      <c r="AS77" s="270"/>
      <c r="AT77" s="270"/>
      <c r="AU77" s="270"/>
      <c r="AV77" s="270"/>
      <c r="AW77" s="270"/>
      <c r="AX77" s="270"/>
      <c r="AY77" s="270"/>
      <c r="AZ77" s="270"/>
      <c r="BA77" s="270"/>
      <c r="BB77" s="270"/>
      <c r="BC77" s="270"/>
      <c r="BD77" s="270"/>
      <c r="BE77" s="270"/>
      <c r="BF77" s="270"/>
      <c r="BG77" s="270"/>
      <c r="BH77" s="270"/>
      <c r="BI77" s="270"/>
      <c r="BJ77" s="270"/>
      <c r="BK77" s="270"/>
      <c r="BL77" s="270"/>
      <c r="BM77" s="270"/>
      <c r="BN77" s="270"/>
      <c r="BO77" s="270"/>
      <c r="BP77" s="270"/>
      <c r="BQ77" s="270"/>
      <c r="BR77" s="270"/>
      <c r="BS77" s="270"/>
    </row>
    <row r="78" spans="1:71" x14ac:dyDescent="0.25">
      <c r="A78" s="270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A78" s="270"/>
      <c r="AB78" s="270"/>
      <c r="AC78" s="270"/>
      <c r="AD78" s="270"/>
      <c r="AE78" s="270"/>
      <c r="AF78" s="270"/>
      <c r="AG78" s="270"/>
      <c r="AH78" s="270"/>
      <c r="AI78" s="270"/>
      <c r="AJ78" s="270"/>
      <c r="AK78" s="270"/>
      <c r="AL78" s="270"/>
      <c r="AM78" s="270"/>
      <c r="AN78" s="270"/>
      <c r="AO78" s="270"/>
      <c r="AP78" s="270"/>
      <c r="AQ78" s="270"/>
      <c r="AR78" s="270"/>
      <c r="AS78" s="270"/>
      <c r="AT78" s="270"/>
      <c r="AU78" s="270"/>
      <c r="AV78" s="270"/>
      <c r="AW78" s="270"/>
      <c r="AX78" s="270"/>
      <c r="AY78" s="270"/>
      <c r="AZ78" s="270"/>
      <c r="BA78" s="270"/>
      <c r="BB78" s="270"/>
      <c r="BC78" s="270"/>
      <c r="BD78" s="270"/>
      <c r="BE78" s="270"/>
      <c r="BF78" s="270"/>
      <c r="BG78" s="270"/>
      <c r="BH78" s="270"/>
      <c r="BI78" s="270"/>
      <c r="BJ78" s="270"/>
      <c r="BK78" s="270"/>
      <c r="BL78" s="270"/>
      <c r="BM78" s="270"/>
      <c r="BN78" s="270"/>
      <c r="BO78" s="270"/>
      <c r="BP78" s="270"/>
      <c r="BQ78" s="270"/>
      <c r="BR78" s="270"/>
      <c r="BS78" s="270"/>
    </row>
    <row r="79" spans="1:71" x14ac:dyDescent="0.25">
      <c r="A79" s="270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  <c r="N79" s="270"/>
      <c r="O79" s="270"/>
      <c r="P79" s="270"/>
      <c r="Q79" s="270"/>
      <c r="R79" s="270"/>
      <c r="S79" s="270"/>
      <c r="T79" s="270"/>
      <c r="U79" s="270"/>
      <c r="V79" s="270"/>
      <c r="W79" s="270"/>
      <c r="X79" s="270"/>
      <c r="Y79" s="270"/>
      <c r="Z79" s="270"/>
      <c r="AA79" s="270"/>
      <c r="AB79" s="270"/>
      <c r="AC79" s="270"/>
      <c r="AD79" s="270"/>
      <c r="AE79" s="270"/>
      <c r="AF79" s="270"/>
      <c r="AG79" s="270"/>
      <c r="AH79" s="270"/>
      <c r="AI79" s="270"/>
      <c r="AJ79" s="270"/>
      <c r="AK79" s="270"/>
      <c r="AL79" s="270"/>
      <c r="AM79" s="270"/>
      <c r="AN79" s="270"/>
      <c r="AO79" s="270"/>
      <c r="AP79" s="270"/>
      <c r="AQ79" s="270"/>
      <c r="AR79" s="270"/>
      <c r="AS79" s="270"/>
      <c r="AT79" s="270"/>
      <c r="AU79" s="270"/>
      <c r="AV79" s="270"/>
      <c r="AW79" s="270"/>
      <c r="AX79" s="270"/>
      <c r="AY79" s="270"/>
      <c r="AZ79" s="270"/>
      <c r="BA79" s="270"/>
      <c r="BB79" s="270"/>
      <c r="BC79" s="270"/>
      <c r="BD79" s="270"/>
      <c r="BE79" s="270"/>
      <c r="BF79" s="270"/>
      <c r="BG79" s="270"/>
      <c r="BH79" s="270"/>
      <c r="BI79" s="270"/>
      <c r="BJ79" s="270"/>
      <c r="BK79" s="270"/>
      <c r="BL79" s="270"/>
      <c r="BM79" s="270"/>
      <c r="BN79" s="270"/>
      <c r="BO79" s="270"/>
      <c r="BP79" s="270"/>
      <c r="BQ79" s="270"/>
      <c r="BR79" s="270"/>
      <c r="BS79" s="270"/>
    </row>
    <row r="80" spans="1:71" x14ac:dyDescent="0.25">
      <c r="A80" s="270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  <c r="X80" s="270"/>
      <c r="Y80" s="270"/>
      <c r="Z80" s="270"/>
      <c r="AA80" s="270"/>
      <c r="AB80" s="270"/>
      <c r="AC80" s="270"/>
      <c r="AD80" s="270"/>
      <c r="AE80" s="270"/>
      <c r="AF80" s="270"/>
      <c r="AG80" s="270"/>
      <c r="AH80" s="270"/>
      <c r="AI80" s="270"/>
      <c r="AJ80" s="270"/>
      <c r="AK80" s="270"/>
      <c r="AL80" s="270"/>
      <c r="AM80" s="270"/>
      <c r="AN80" s="270"/>
      <c r="AO80" s="270"/>
      <c r="AP80" s="270"/>
      <c r="AQ80" s="270"/>
      <c r="AR80" s="270"/>
      <c r="AS80" s="270"/>
      <c r="AT80" s="270"/>
      <c r="AU80" s="270"/>
      <c r="AV80" s="270"/>
      <c r="AW80" s="270"/>
      <c r="AX80" s="270"/>
      <c r="AY80" s="270"/>
      <c r="AZ80" s="270"/>
      <c r="BA80" s="270"/>
      <c r="BB80" s="270"/>
      <c r="BC80" s="270"/>
      <c r="BD80" s="270"/>
      <c r="BE80" s="270"/>
      <c r="BF80" s="270"/>
      <c r="BG80" s="270"/>
      <c r="BH80" s="270"/>
      <c r="BI80" s="270"/>
      <c r="BJ80" s="270"/>
      <c r="BK80" s="270"/>
      <c r="BL80" s="270"/>
      <c r="BM80" s="270"/>
      <c r="BN80" s="270"/>
      <c r="BO80" s="270"/>
      <c r="BP80" s="270"/>
      <c r="BQ80" s="270"/>
      <c r="BR80" s="270"/>
      <c r="BS80" s="270"/>
    </row>
    <row r="81" spans="1:71" x14ac:dyDescent="0.25">
      <c r="A81" s="270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270"/>
      <c r="AM81" s="270"/>
      <c r="AN81" s="270"/>
      <c r="AO81" s="270"/>
      <c r="AP81" s="270"/>
      <c r="AQ81" s="270"/>
      <c r="AR81" s="270"/>
      <c r="AS81" s="270"/>
      <c r="AT81" s="270"/>
      <c r="AU81" s="270"/>
      <c r="AV81" s="270"/>
      <c r="AW81" s="270"/>
      <c r="AX81" s="270"/>
      <c r="AY81" s="270"/>
      <c r="AZ81" s="270"/>
      <c r="BA81" s="270"/>
      <c r="BB81" s="270"/>
      <c r="BC81" s="270"/>
      <c r="BD81" s="270"/>
      <c r="BE81" s="270"/>
      <c r="BF81" s="270"/>
      <c r="BG81" s="270"/>
      <c r="BH81" s="270"/>
      <c r="BI81" s="270"/>
      <c r="BJ81" s="270"/>
      <c r="BK81" s="270"/>
      <c r="BL81" s="270"/>
      <c r="BM81" s="270"/>
      <c r="BN81" s="270"/>
      <c r="BO81" s="270"/>
      <c r="BP81" s="270"/>
      <c r="BQ81" s="270"/>
      <c r="BR81" s="270"/>
      <c r="BS81" s="270"/>
    </row>
    <row r="82" spans="1:71" x14ac:dyDescent="0.25">
      <c r="A82" s="270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A82" s="270"/>
      <c r="AB82" s="270"/>
      <c r="AC82" s="270"/>
      <c r="AD82" s="270"/>
      <c r="AE82" s="270"/>
      <c r="AF82" s="270"/>
      <c r="AG82" s="270"/>
      <c r="AH82" s="270"/>
      <c r="AI82" s="270"/>
      <c r="AJ82" s="270"/>
      <c r="AK82" s="270"/>
      <c r="AL82" s="270"/>
      <c r="AM82" s="270"/>
      <c r="AN82" s="270"/>
      <c r="AO82" s="270"/>
      <c r="AP82" s="270"/>
      <c r="AQ82" s="270"/>
      <c r="AR82" s="270"/>
      <c r="AS82" s="270"/>
      <c r="AT82" s="270"/>
      <c r="AU82" s="270"/>
      <c r="AV82" s="270"/>
      <c r="AW82" s="270"/>
      <c r="AX82" s="270"/>
      <c r="AY82" s="270"/>
      <c r="AZ82" s="270"/>
      <c r="BA82" s="270"/>
      <c r="BB82" s="270"/>
      <c r="BC82" s="270"/>
      <c r="BD82" s="270"/>
      <c r="BE82" s="270"/>
      <c r="BF82" s="270"/>
      <c r="BG82" s="270"/>
      <c r="BH82" s="270"/>
      <c r="BI82" s="270"/>
      <c r="BJ82" s="270"/>
      <c r="BK82" s="270"/>
      <c r="BL82" s="270"/>
      <c r="BM82" s="270"/>
      <c r="BN82" s="270"/>
      <c r="BO82" s="270"/>
      <c r="BP82" s="270"/>
      <c r="BQ82" s="270"/>
      <c r="BR82" s="270"/>
      <c r="BS82" s="270"/>
    </row>
    <row r="83" spans="1:71" x14ac:dyDescent="0.25">
      <c r="A83" s="270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0"/>
      <c r="X83" s="270"/>
      <c r="Y83" s="270"/>
      <c r="Z83" s="270"/>
      <c r="AA83" s="270"/>
      <c r="AB83" s="270"/>
      <c r="AC83" s="270"/>
      <c r="AD83" s="270"/>
      <c r="AE83" s="270"/>
      <c r="AF83" s="270"/>
      <c r="AG83" s="270"/>
      <c r="AH83" s="270"/>
      <c r="AI83" s="270"/>
      <c r="AJ83" s="270"/>
      <c r="AK83" s="270"/>
      <c r="AL83" s="270"/>
      <c r="AM83" s="270"/>
      <c r="AN83" s="270"/>
      <c r="AO83" s="270"/>
      <c r="AP83" s="270"/>
      <c r="AQ83" s="270"/>
      <c r="AR83" s="270"/>
      <c r="AS83" s="270"/>
      <c r="AT83" s="270"/>
      <c r="AU83" s="270"/>
      <c r="AV83" s="270"/>
      <c r="AW83" s="270"/>
      <c r="AX83" s="270"/>
      <c r="AY83" s="270"/>
      <c r="AZ83" s="270"/>
      <c r="BA83" s="270"/>
      <c r="BB83" s="270"/>
      <c r="BC83" s="270"/>
      <c r="BD83" s="270"/>
      <c r="BE83" s="270"/>
      <c r="BF83" s="270"/>
      <c r="BG83" s="270"/>
      <c r="BH83" s="270"/>
      <c r="BI83" s="270"/>
      <c r="BJ83" s="270"/>
      <c r="BK83" s="270"/>
      <c r="BL83" s="270"/>
      <c r="BM83" s="270"/>
      <c r="BN83" s="270"/>
      <c r="BO83" s="270"/>
      <c r="BP83" s="270"/>
      <c r="BQ83" s="270"/>
      <c r="BR83" s="270"/>
      <c r="BS83" s="270"/>
    </row>
    <row r="84" spans="1:71" x14ac:dyDescent="0.25">
      <c r="A84" s="270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/>
      <c r="AD84" s="270"/>
      <c r="AE84" s="270"/>
      <c r="AF84" s="270"/>
      <c r="AG84" s="270"/>
      <c r="AH84" s="270"/>
      <c r="AI84" s="270"/>
      <c r="AJ84" s="270"/>
      <c r="AK84" s="270"/>
      <c r="AL84" s="270"/>
      <c r="AM84" s="270"/>
      <c r="AN84" s="270"/>
      <c r="AO84" s="270"/>
      <c r="AP84" s="270"/>
      <c r="AQ84" s="270"/>
      <c r="AR84" s="270"/>
      <c r="AS84" s="270"/>
      <c r="AT84" s="270"/>
      <c r="AU84" s="270"/>
      <c r="AV84" s="270"/>
      <c r="AW84" s="270"/>
      <c r="AX84" s="270"/>
      <c r="AY84" s="270"/>
      <c r="AZ84" s="270"/>
      <c r="BA84" s="270"/>
      <c r="BB84" s="270"/>
      <c r="BC84" s="270"/>
      <c r="BD84" s="270"/>
      <c r="BE84" s="270"/>
      <c r="BF84" s="270"/>
      <c r="BG84" s="270"/>
      <c r="BH84" s="270"/>
      <c r="BI84" s="270"/>
      <c r="BJ84" s="270"/>
      <c r="BK84" s="270"/>
      <c r="BL84" s="270"/>
      <c r="BM84" s="270"/>
      <c r="BN84" s="270"/>
      <c r="BO84" s="270"/>
      <c r="BP84" s="270"/>
      <c r="BQ84" s="270"/>
      <c r="BR84" s="270"/>
      <c r="BS84" s="270"/>
    </row>
    <row r="85" spans="1:71" x14ac:dyDescent="0.25">
      <c r="A85" s="270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  <c r="AN85" s="270"/>
      <c r="AO85" s="270"/>
      <c r="AP85" s="270"/>
      <c r="AQ85" s="270"/>
      <c r="AR85" s="270"/>
      <c r="AS85" s="270"/>
      <c r="AT85" s="270"/>
      <c r="AU85" s="270"/>
      <c r="AV85" s="270"/>
      <c r="AW85" s="270"/>
      <c r="AX85" s="270"/>
      <c r="AY85" s="270"/>
      <c r="AZ85" s="270"/>
      <c r="BA85" s="270"/>
      <c r="BB85" s="270"/>
      <c r="BC85" s="270"/>
      <c r="BD85" s="270"/>
      <c r="BE85" s="270"/>
      <c r="BF85" s="270"/>
      <c r="BG85" s="270"/>
      <c r="BH85" s="270"/>
      <c r="BI85" s="270"/>
      <c r="BJ85" s="270"/>
      <c r="BK85" s="270"/>
      <c r="BL85" s="270"/>
      <c r="BM85" s="270"/>
      <c r="BN85" s="270"/>
      <c r="BO85" s="270"/>
      <c r="BP85" s="270"/>
      <c r="BQ85" s="270"/>
      <c r="BR85" s="270"/>
      <c r="BS85" s="270"/>
    </row>
    <row r="86" spans="1:71" x14ac:dyDescent="0.25">
      <c r="A86" s="270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270"/>
      <c r="Z86" s="270"/>
      <c r="AA86" s="270"/>
      <c r="AB86" s="270"/>
      <c r="AC86" s="270"/>
      <c r="AD86" s="270"/>
      <c r="AE86" s="270"/>
      <c r="AF86" s="270"/>
      <c r="AG86" s="270"/>
      <c r="AH86" s="270"/>
      <c r="AI86" s="270"/>
      <c r="AJ86" s="270"/>
      <c r="AK86" s="270"/>
      <c r="AL86" s="270"/>
      <c r="AM86" s="270"/>
      <c r="AN86" s="270"/>
      <c r="AO86" s="270"/>
      <c r="AP86" s="270"/>
      <c r="AQ86" s="270"/>
      <c r="AR86" s="270"/>
      <c r="AS86" s="270"/>
      <c r="AT86" s="270"/>
      <c r="AU86" s="270"/>
      <c r="AV86" s="270"/>
      <c r="AW86" s="270"/>
      <c r="AX86" s="270"/>
      <c r="AY86" s="270"/>
      <c r="AZ86" s="270"/>
      <c r="BA86" s="270"/>
      <c r="BB86" s="270"/>
      <c r="BC86" s="270"/>
      <c r="BD86" s="270"/>
      <c r="BE86" s="270"/>
      <c r="BF86" s="270"/>
      <c r="BG86" s="270"/>
      <c r="BH86" s="270"/>
      <c r="BI86" s="270"/>
      <c r="BJ86" s="270"/>
      <c r="BK86" s="270"/>
      <c r="BL86" s="270"/>
      <c r="BM86" s="270"/>
      <c r="BN86" s="270"/>
      <c r="BO86" s="270"/>
      <c r="BP86" s="270"/>
      <c r="BQ86" s="270"/>
      <c r="BR86" s="270"/>
      <c r="BS86" s="270"/>
    </row>
    <row r="87" spans="1:71" x14ac:dyDescent="0.25">
      <c r="A87" s="270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70"/>
      <c r="AD87" s="270"/>
      <c r="AE87" s="270"/>
      <c r="AF87" s="270"/>
      <c r="AG87" s="270"/>
      <c r="AH87" s="270"/>
      <c r="AI87" s="270"/>
      <c r="AJ87" s="270"/>
      <c r="AK87" s="270"/>
      <c r="AL87" s="270"/>
      <c r="AM87" s="270"/>
      <c r="AN87" s="270"/>
      <c r="AO87" s="270"/>
      <c r="AP87" s="270"/>
      <c r="AQ87" s="270"/>
      <c r="AR87" s="270"/>
      <c r="AS87" s="270"/>
      <c r="AT87" s="270"/>
      <c r="AU87" s="270"/>
      <c r="AV87" s="270"/>
      <c r="AW87" s="270"/>
      <c r="AX87" s="270"/>
      <c r="AY87" s="270"/>
      <c r="AZ87" s="270"/>
      <c r="BA87" s="270"/>
      <c r="BB87" s="270"/>
      <c r="BC87" s="270"/>
      <c r="BD87" s="270"/>
      <c r="BE87" s="270"/>
      <c r="BF87" s="270"/>
      <c r="BG87" s="270"/>
      <c r="BH87" s="270"/>
      <c r="BI87" s="270"/>
      <c r="BJ87" s="270"/>
      <c r="BK87" s="270"/>
      <c r="BL87" s="270"/>
      <c r="BM87" s="270"/>
      <c r="BN87" s="270"/>
      <c r="BO87" s="270"/>
      <c r="BP87" s="270"/>
      <c r="BQ87" s="270"/>
      <c r="BR87" s="270"/>
      <c r="BS87" s="270"/>
    </row>
    <row r="88" spans="1:71" x14ac:dyDescent="0.25">
      <c r="A88" s="270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  <c r="N88" s="270"/>
      <c r="O88" s="270"/>
      <c r="P88" s="270"/>
      <c r="Q88" s="270"/>
      <c r="R88" s="270"/>
      <c r="S88" s="270"/>
      <c r="T88" s="270"/>
      <c r="U88" s="270"/>
      <c r="V88" s="270"/>
      <c r="W88" s="270"/>
      <c r="X88" s="270"/>
      <c r="Y88" s="270"/>
      <c r="Z88" s="270"/>
      <c r="AA88" s="270"/>
      <c r="AB88" s="270"/>
      <c r="AC88" s="270"/>
      <c r="AD88" s="270"/>
      <c r="AE88" s="270"/>
      <c r="AF88" s="270"/>
      <c r="AG88" s="270"/>
      <c r="AH88" s="270"/>
      <c r="AI88" s="270"/>
      <c r="AJ88" s="270"/>
      <c r="AK88" s="270"/>
      <c r="AL88" s="270"/>
      <c r="AM88" s="270"/>
      <c r="AN88" s="270"/>
      <c r="AO88" s="270"/>
      <c r="AP88" s="270"/>
      <c r="AQ88" s="270"/>
      <c r="AR88" s="270"/>
      <c r="AS88" s="270"/>
      <c r="AT88" s="270"/>
      <c r="AU88" s="270"/>
      <c r="AV88" s="270"/>
      <c r="AW88" s="270"/>
      <c r="AX88" s="270"/>
      <c r="AY88" s="270"/>
      <c r="AZ88" s="270"/>
      <c r="BA88" s="270"/>
      <c r="BB88" s="270"/>
      <c r="BC88" s="270"/>
      <c r="BD88" s="270"/>
      <c r="BE88" s="270"/>
      <c r="BF88" s="270"/>
      <c r="BG88" s="270"/>
      <c r="BH88" s="270"/>
      <c r="BI88" s="270"/>
      <c r="BJ88" s="270"/>
      <c r="BK88" s="270"/>
      <c r="BL88" s="270"/>
      <c r="BM88" s="270"/>
      <c r="BN88" s="270"/>
      <c r="BO88" s="270"/>
      <c r="BP88" s="270"/>
      <c r="BQ88" s="270"/>
      <c r="BR88" s="270"/>
      <c r="BS88" s="270"/>
    </row>
    <row r="89" spans="1:71" x14ac:dyDescent="0.25">
      <c r="A89" s="270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  <c r="O89" s="270"/>
      <c r="P89" s="270"/>
      <c r="Q89" s="270"/>
      <c r="R89" s="270"/>
      <c r="S89" s="270"/>
      <c r="T89" s="270"/>
      <c r="U89" s="270"/>
      <c r="V89" s="270"/>
      <c r="W89" s="270"/>
      <c r="X89" s="270"/>
      <c r="Y89" s="270"/>
      <c r="Z89" s="270"/>
      <c r="AA89" s="270"/>
      <c r="AB89" s="270"/>
      <c r="AC89" s="270"/>
      <c r="AD89" s="270"/>
      <c r="AE89" s="270"/>
      <c r="AF89" s="270"/>
      <c r="AG89" s="270"/>
      <c r="AH89" s="270"/>
      <c r="AI89" s="270"/>
      <c r="AJ89" s="270"/>
      <c r="AK89" s="270"/>
      <c r="AL89" s="270"/>
      <c r="AM89" s="270"/>
      <c r="AN89" s="270"/>
      <c r="AO89" s="270"/>
      <c r="AP89" s="270"/>
      <c r="AQ89" s="270"/>
      <c r="AR89" s="270"/>
      <c r="AS89" s="270"/>
      <c r="AT89" s="270"/>
      <c r="AU89" s="270"/>
      <c r="AV89" s="270"/>
      <c r="AW89" s="270"/>
      <c r="AX89" s="270"/>
      <c r="AY89" s="270"/>
      <c r="AZ89" s="270"/>
      <c r="BA89" s="270"/>
      <c r="BB89" s="270"/>
      <c r="BC89" s="270"/>
      <c r="BD89" s="270"/>
      <c r="BE89" s="270"/>
      <c r="BF89" s="270"/>
      <c r="BG89" s="270"/>
      <c r="BH89" s="270"/>
      <c r="BI89" s="270"/>
      <c r="BJ89" s="270"/>
      <c r="BK89" s="270"/>
      <c r="BL89" s="270"/>
      <c r="BM89" s="270"/>
      <c r="BN89" s="270"/>
      <c r="BO89" s="270"/>
      <c r="BP89" s="270"/>
      <c r="BQ89" s="270"/>
      <c r="BR89" s="270"/>
      <c r="BS89" s="270"/>
    </row>
    <row r="90" spans="1:71" x14ac:dyDescent="0.25">
      <c r="A90" s="270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0"/>
      <c r="AQ90" s="270"/>
      <c r="AR90" s="270"/>
      <c r="AS90" s="270"/>
      <c r="AT90" s="270"/>
      <c r="AU90" s="270"/>
      <c r="AV90" s="270"/>
      <c r="AW90" s="270"/>
      <c r="AX90" s="270"/>
      <c r="AY90" s="270"/>
      <c r="AZ90" s="270"/>
      <c r="BA90" s="270"/>
      <c r="BB90" s="270"/>
      <c r="BC90" s="270"/>
      <c r="BD90" s="270"/>
      <c r="BE90" s="270"/>
      <c r="BF90" s="270"/>
      <c r="BG90" s="270"/>
      <c r="BH90" s="270"/>
      <c r="BI90" s="270"/>
      <c r="BJ90" s="270"/>
      <c r="BK90" s="270"/>
      <c r="BL90" s="270"/>
      <c r="BM90" s="270"/>
      <c r="BN90" s="270"/>
      <c r="BO90" s="270"/>
      <c r="BP90" s="270"/>
      <c r="BQ90" s="270"/>
      <c r="BR90" s="270"/>
      <c r="BS90" s="270"/>
    </row>
    <row r="91" spans="1:71" x14ac:dyDescent="0.25">
      <c r="A91" s="270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70"/>
      <c r="AM91" s="270"/>
      <c r="AN91" s="270"/>
      <c r="AO91" s="270"/>
      <c r="AP91" s="270"/>
      <c r="AQ91" s="270"/>
      <c r="AR91" s="270"/>
      <c r="AS91" s="270"/>
      <c r="AT91" s="270"/>
      <c r="AU91" s="270"/>
      <c r="AV91" s="270"/>
      <c r="AW91" s="270"/>
      <c r="AX91" s="270"/>
      <c r="AY91" s="270"/>
      <c r="AZ91" s="270"/>
      <c r="BA91" s="270"/>
      <c r="BB91" s="270"/>
      <c r="BC91" s="270"/>
      <c r="BD91" s="270"/>
      <c r="BE91" s="270"/>
      <c r="BF91" s="270"/>
      <c r="BG91" s="270"/>
      <c r="BH91" s="270"/>
      <c r="BI91" s="270"/>
      <c r="BJ91" s="270"/>
      <c r="BK91" s="270"/>
      <c r="BL91" s="270"/>
      <c r="BM91" s="270"/>
      <c r="BN91" s="270"/>
      <c r="BO91" s="270"/>
      <c r="BP91" s="270"/>
      <c r="BQ91" s="270"/>
      <c r="BR91" s="270"/>
      <c r="BS91" s="270"/>
    </row>
    <row r="92" spans="1:71" x14ac:dyDescent="0.25">
      <c r="A92" s="270"/>
      <c r="B92" s="270"/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  <c r="W92" s="270"/>
      <c r="X92" s="270"/>
      <c r="Y92" s="270"/>
      <c r="Z92" s="270"/>
      <c r="AA92" s="270"/>
      <c r="AB92" s="270"/>
      <c r="AC92" s="270"/>
      <c r="AD92" s="270"/>
      <c r="AE92" s="270"/>
      <c r="AF92" s="270"/>
      <c r="AG92" s="270"/>
      <c r="AH92" s="270"/>
      <c r="AI92" s="270"/>
      <c r="AJ92" s="270"/>
      <c r="AK92" s="270"/>
      <c r="AL92" s="270"/>
      <c r="AM92" s="270"/>
      <c r="AN92" s="270"/>
      <c r="AO92" s="270"/>
      <c r="AP92" s="270"/>
      <c r="AQ92" s="270"/>
      <c r="AR92" s="270"/>
      <c r="AS92" s="270"/>
      <c r="AT92" s="270"/>
      <c r="AU92" s="270"/>
      <c r="AV92" s="270"/>
      <c r="AW92" s="270"/>
      <c r="AX92" s="270"/>
      <c r="AY92" s="270"/>
      <c r="AZ92" s="270"/>
      <c r="BA92" s="270"/>
      <c r="BB92" s="270"/>
      <c r="BC92" s="270"/>
      <c r="BD92" s="270"/>
      <c r="BE92" s="270"/>
      <c r="BF92" s="270"/>
      <c r="BG92" s="270"/>
      <c r="BH92" s="270"/>
      <c r="BI92" s="270"/>
      <c r="BJ92" s="270"/>
      <c r="BK92" s="270"/>
      <c r="BL92" s="270"/>
      <c r="BM92" s="270"/>
      <c r="BN92" s="270"/>
      <c r="BO92" s="270"/>
      <c r="BP92" s="270"/>
      <c r="BQ92" s="270"/>
      <c r="BR92" s="270"/>
      <c r="BS92" s="270"/>
    </row>
    <row r="93" spans="1:71" x14ac:dyDescent="0.25">
      <c r="A93" s="270"/>
      <c r="B93" s="270"/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/>
      <c r="W93" s="270"/>
      <c r="X93" s="270"/>
      <c r="Y93" s="270"/>
      <c r="Z93" s="270"/>
      <c r="AA93" s="270"/>
      <c r="AB93" s="270"/>
      <c r="AC93" s="270"/>
      <c r="AD93" s="270"/>
      <c r="AE93" s="270"/>
      <c r="AF93" s="270"/>
      <c r="AG93" s="270"/>
      <c r="AH93" s="270"/>
      <c r="AI93" s="270"/>
      <c r="AJ93" s="270"/>
      <c r="AK93" s="270"/>
      <c r="AL93" s="270"/>
      <c r="AM93" s="270"/>
      <c r="AN93" s="270"/>
      <c r="AO93" s="270"/>
      <c r="AP93" s="270"/>
      <c r="AQ93" s="270"/>
      <c r="AR93" s="270"/>
      <c r="AS93" s="270"/>
      <c r="AT93" s="270"/>
      <c r="AU93" s="270"/>
      <c r="AV93" s="270"/>
      <c r="AW93" s="270"/>
      <c r="AX93" s="270"/>
      <c r="AY93" s="270"/>
      <c r="AZ93" s="270"/>
      <c r="BA93" s="270"/>
      <c r="BB93" s="270"/>
      <c r="BC93" s="270"/>
      <c r="BD93" s="270"/>
      <c r="BE93" s="270"/>
      <c r="BF93" s="270"/>
      <c r="BG93" s="270"/>
      <c r="BH93" s="270"/>
      <c r="BI93" s="270"/>
      <c r="BJ93" s="270"/>
      <c r="BK93" s="270"/>
      <c r="BL93" s="270"/>
      <c r="BM93" s="270"/>
      <c r="BN93" s="270"/>
      <c r="BO93" s="270"/>
      <c r="BP93" s="270"/>
      <c r="BQ93" s="270"/>
      <c r="BR93" s="270"/>
      <c r="BS93" s="270"/>
    </row>
    <row r="94" spans="1:71" x14ac:dyDescent="0.25">
      <c r="A94" s="270"/>
      <c r="B94" s="270"/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270"/>
      <c r="X94" s="270"/>
      <c r="Y94" s="270"/>
      <c r="Z94" s="270"/>
      <c r="AA94" s="270"/>
      <c r="AB94" s="270"/>
      <c r="AC94" s="270"/>
      <c r="AD94" s="270"/>
      <c r="AE94" s="270"/>
      <c r="AF94" s="270"/>
      <c r="AG94" s="270"/>
      <c r="AH94" s="270"/>
      <c r="AI94" s="270"/>
      <c r="AJ94" s="270"/>
      <c r="AK94" s="270"/>
      <c r="AL94" s="270"/>
      <c r="AM94" s="270"/>
      <c r="AN94" s="270"/>
      <c r="AO94" s="270"/>
      <c r="AP94" s="270"/>
      <c r="AQ94" s="270"/>
      <c r="AR94" s="270"/>
      <c r="AS94" s="270"/>
      <c r="AT94" s="270"/>
      <c r="AU94" s="270"/>
      <c r="AV94" s="270"/>
      <c r="AW94" s="270"/>
      <c r="AX94" s="270"/>
      <c r="AY94" s="270"/>
      <c r="AZ94" s="270"/>
      <c r="BA94" s="270"/>
      <c r="BB94" s="270"/>
      <c r="BC94" s="270"/>
      <c r="BD94" s="270"/>
      <c r="BE94" s="270"/>
      <c r="BF94" s="270"/>
      <c r="BG94" s="270"/>
      <c r="BH94" s="270"/>
      <c r="BI94" s="270"/>
      <c r="BJ94" s="270"/>
      <c r="BK94" s="270"/>
      <c r="BL94" s="270"/>
      <c r="BM94" s="270"/>
      <c r="BN94" s="270"/>
      <c r="BO94" s="270"/>
      <c r="BP94" s="270"/>
      <c r="BQ94" s="270"/>
      <c r="BR94" s="270"/>
      <c r="BS94" s="270"/>
    </row>
    <row r="95" spans="1:71" x14ac:dyDescent="0.25">
      <c r="A95" s="270"/>
      <c r="B95" s="270"/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  <c r="O95" s="270"/>
      <c r="P95" s="270"/>
      <c r="Q95" s="270"/>
      <c r="R95" s="270"/>
      <c r="S95" s="270"/>
      <c r="T95" s="270"/>
      <c r="U95" s="270"/>
      <c r="V95" s="270"/>
      <c r="W95" s="270"/>
      <c r="X95" s="270"/>
      <c r="Y95" s="270"/>
      <c r="Z95" s="270"/>
      <c r="AA95" s="270"/>
      <c r="AB95" s="270"/>
      <c r="AC95" s="270"/>
      <c r="AD95" s="270"/>
      <c r="AE95" s="270"/>
      <c r="AF95" s="270"/>
      <c r="AG95" s="270"/>
      <c r="AH95" s="270"/>
      <c r="AI95" s="270"/>
      <c r="AJ95" s="270"/>
      <c r="AK95" s="270"/>
      <c r="AL95" s="270"/>
      <c r="AM95" s="270"/>
      <c r="AN95" s="270"/>
      <c r="AO95" s="270"/>
      <c r="AP95" s="270"/>
      <c r="AQ95" s="270"/>
      <c r="AR95" s="270"/>
      <c r="AS95" s="270"/>
      <c r="AT95" s="270"/>
      <c r="AU95" s="270"/>
      <c r="AV95" s="270"/>
      <c r="AW95" s="270"/>
      <c r="AX95" s="270"/>
      <c r="AY95" s="270"/>
      <c r="AZ95" s="270"/>
      <c r="BA95" s="270"/>
      <c r="BB95" s="270"/>
      <c r="BC95" s="270"/>
      <c r="BD95" s="270"/>
      <c r="BE95" s="270"/>
      <c r="BF95" s="270"/>
      <c r="BG95" s="270"/>
      <c r="BH95" s="270"/>
      <c r="BI95" s="270"/>
      <c r="BJ95" s="270"/>
      <c r="BK95" s="270"/>
      <c r="BL95" s="270"/>
      <c r="BM95" s="270"/>
      <c r="BN95" s="270"/>
      <c r="BO95" s="270"/>
      <c r="BP95" s="270"/>
      <c r="BQ95" s="270"/>
      <c r="BR95" s="270"/>
      <c r="BS95" s="270"/>
    </row>
    <row r="96" spans="1:71" x14ac:dyDescent="0.25">
      <c r="A96" s="270"/>
      <c r="B96" s="270"/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270"/>
      <c r="AH96" s="270"/>
      <c r="AI96" s="270"/>
      <c r="AJ96" s="270"/>
      <c r="AK96" s="270"/>
      <c r="AL96" s="270"/>
      <c r="AM96" s="270"/>
      <c r="AN96" s="270"/>
      <c r="AO96" s="270"/>
      <c r="AP96" s="270"/>
      <c r="AQ96" s="270"/>
      <c r="AR96" s="270"/>
      <c r="AS96" s="270"/>
      <c r="AT96" s="270"/>
      <c r="AU96" s="270"/>
      <c r="AV96" s="270"/>
      <c r="AW96" s="270"/>
      <c r="AX96" s="270"/>
      <c r="AY96" s="270"/>
      <c r="AZ96" s="270"/>
      <c r="BA96" s="270"/>
      <c r="BB96" s="270"/>
      <c r="BC96" s="270"/>
      <c r="BD96" s="270"/>
      <c r="BE96" s="270"/>
      <c r="BF96" s="270"/>
      <c r="BG96" s="270"/>
      <c r="BH96" s="270"/>
      <c r="BI96" s="270"/>
      <c r="BJ96" s="270"/>
      <c r="BK96" s="270"/>
      <c r="BL96" s="270"/>
      <c r="BM96" s="270"/>
      <c r="BN96" s="270"/>
      <c r="BO96" s="270"/>
      <c r="BP96" s="270"/>
      <c r="BQ96" s="270"/>
      <c r="BR96" s="270"/>
      <c r="BS96" s="270"/>
    </row>
    <row r="97" spans="1:71" x14ac:dyDescent="0.25">
      <c r="A97" s="270"/>
      <c r="B97" s="270"/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70"/>
      <c r="AH97" s="270"/>
      <c r="AI97" s="270"/>
      <c r="AJ97" s="270"/>
      <c r="AK97" s="270"/>
      <c r="AL97" s="270"/>
      <c r="AM97" s="270"/>
      <c r="AN97" s="270"/>
      <c r="AO97" s="270"/>
      <c r="AP97" s="270"/>
      <c r="AQ97" s="270"/>
      <c r="AR97" s="270"/>
      <c r="AS97" s="270"/>
      <c r="AT97" s="270"/>
      <c r="AU97" s="270"/>
      <c r="AV97" s="270"/>
      <c r="AW97" s="270"/>
      <c r="AX97" s="270"/>
      <c r="AY97" s="270"/>
      <c r="AZ97" s="270"/>
      <c r="BA97" s="270"/>
      <c r="BB97" s="270"/>
      <c r="BC97" s="270"/>
      <c r="BD97" s="270"/>
      <c r="BE97" s="270"/>
      <c r="BF97" s="270"/>
      <c r="BG97" s="270"/>
      <c r="BH97" s="270"/>
      <c r="BI97" s="270"/>
      <c r="BJ97" s="270"/>
      <c r="BK97" s="270"/>
      <c r="BL97" s="270"/>
      <c r="BM97" s="270"/>
      <c r="BN97" s="270"/>
      <c r="BO97" s="270"/>
      <c r="BP97" s="270"/>
      <c r="BQ97" s="270"/>
      <c r="BR97" s="270"/>
      <c r="BS97" s="270"/>
    </row>
    <row r="98" spans="1:71" x14ac:dyDescent="0.25">
      <c r="A98" s="270"/>
      <c r="B98" s="270"/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70"/>
      <c r="AH98" s="270"/>
      <c r="AI98" s="270"/>
      <c r="AJ98" s="270"/>
      <c r="AK98" s="270"/>
      <c r="AL98" s="270"/>
      <c r="AM98" s="270"/>
      <c r="AN98" s="270"/>
      <c r="AO98" s="270"/>
      <c r="AP98" s="270"/>
      <c r="AQ98" s="270"/>
      <c r="AR98" s="270"/>
      <c r="AS98" s="270"/>
      <c r="AT98" s="270"/>
      <c r="AU98" s="270"/>
      <c r="AV98" s="270"/>
      <c r="AW98" s="270"/>
      <c r="AX98" s="270"/>
      <c r="AY98" s="270"/>
      <c r="AZ98" s="270"/>
      <c r="BA98" s="270"/>
      <c r="BB98" s="270"/>
      <c r="BC98" s="270"/>
      <c r="BD98" s="270"/>
      <c r="BE98" s="270"/>
      <c r="BF98" s="270"/>
      <c r="BG98" s="270"/>
      <c r="BH98" s="270"/>
      <c r="BI98" s="270"/>
      <c r="BJ98" s="270"/>
      <c r="BK98" s="270"/>
      <c r="BL98" s="270"/>
      <c r="BM98" s="270"/>
      <c r="BN98" s="270"/>
      <c r="BO98" s="270"/>
      <c r="BP98" s="270"/>
      <c r="BQ98" s="270"/>
      <c r="BR98" s="270"/>
      <c r="BS98" s="270"/>
    </row>
    <row r="99" spans="1:71" x14ac:dyDescent="0.25">
      <c r="A99" s="270"/>
      <c r="B99" s="270"/>
      <c r="C99" s="270"/>
      <c r="D99" s="270"/>
      <c r="E99" s="270"/>
      <c r="F99" s="270"/>
      <c r="G99" s="270"/>
      <c r="H99" s="270"/>
      <c r="I99" s="270"/>
      <c r="J99" s="270"/>
      <c r="K99" s="270"/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0"/>
      <c r="X99" s="270"/>
      <c r="Y99" s="270"/>
      <c r="Z99" s="270"/>
      <c r="AA99" s="270"/>
      <c r="AB99" s="270"/>
      <c r="AC99" s="270"/>
      <c r="AD99" s="270"/>
      <c r="AE99" s="270"/>
      <c r="AF99" s="270"/>
      <c r="AG99" s="270"/>
      <c r="AH99" s="270"/>
      <c r="AI99" s="270"/>
      <c r="AJ99" s="270"/>
      <c r="AK99" s="270"/>
      <c r="AL99" s="270"/>
      <c r="AM99" s="270"/>
      <c r="AN99" s="270"/>
      <c r="AO99" s="270"/>
      <c r="AP99" s="270"/>
      <c r="AQ99" s="270"/>
      <c r="AR99" s="270"/>
      <c r="AS99" s="270"/>
      <c r="AT99" s="270"/>
      <c r="AU99" s="270"/>
      <c r="AV99" s="270"/>
      <c r="AW99" s="270"/>
      <c r="AX99" s="270"/>
      <c r="AY99" s="270"/>
      <c r="AZ99" s="270"/>
      <c r="BA99" s="270"/>
      <c r="BB99" s="270"/>
      <c r="BC99" s="270"/>
      <c r="BD99" s="270"/>
      <c r="BE99" s="270"/>
      <c r="BF99" s="270"/>
      <c r="BG99" s="270"/>
      <c r="BH99" s="270"/>
      <c r="BI99" s="270"/>
      <c r="BJ99" s="270"/>
      <c r="BK99" s="270"/>
      <c r="BL99" s="270"/>
      <c r="BM99" s="270"/>
      <c r="BN99" s="270"/>
      <c r="BO99" s="270"/>
      <c r="BP99" s="270"/>
      <c r="BQ99" s="270"/>
      <c r="BR99" s="270"/>
      <c r="BS99" s="270"/>
    </row>
    <row r="100" spans="1:71" x14ac:dyDescent="0.25">
      <c r="A100" s="270"/>
      <c r="B100" s="270"/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70"/>
      <c r="AH100" s="270"/>
      <c r="AI100" s="270"/>
      <c r="AJ100" s="270"/>
      <c r="AK100" s="270"/>
      <c r="AL100" s="270"/>
      <c r="AM100" s="270"/>
      <c r="AN100" s="270"/>
      <c r="AO100" s="270"/>
      <c r="AP100" s="270"/>
      <c r="AQ100" s="270"/>
      <c r="AR100" s="270"/>
      <c r="AS100" s="270"/>
      <c r="AT100" s="270"/>
      <c r="AU100" s="270"/>
      <c r="AV100" s="270"/>
      <c r="AW100" s="270"/>
      <c r="AX100" s="270"/>
      <c r="AY100" s="270"/>
      <c r="AZ100" s="270"/>
      <c r="BA100" s="270"/>
      <c r="BB100" s="270"/>
      <c r="BC100" s="270"/>
      <c r="BD100" s="270"/>
      <c r="BE100" s="270"/>
      <c r="BF100" s="270"/>
      <c r="BG100" s="270"/>
      <c r="BH100" s="270"/>
      <c r="BI100" s="270"/>
      <c r="BJ100" s="270"/>
      <c r="BK100" s="270"/>
      <c r="BL100" s="270"/>
      <c r="BM100" s="270"/>
      <c r="BN100" s="270"/>
      <c r="BO100" s="270"/>
      <c r="BP100" s="270"/>
      <c r="BQ100" s="270"/>
      <c r="BR100" s="270"/>
      <c r="BS100" s="270"/>
    </row>
    <row r="101" spans="1:71" x14ac:dyDescent="0.25">
      <c r="A101" s="270"/>
      <c r="B101" s="270"/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70"/>
      <c r="AH101" s="270"/>
      <c r="AI101" s="270"/>
      <c r="AJ101" s="270"/>
      <c r="AK101" s="270"/>
      <c r="AL101" s="270"/>
      <c r="AM101" s="270"/>
      <c r="AN101" s="270"/>
      <c r="AO101" s="270"/>
      <c r="AP101" s="270"/>
      <c r="AQ101" s="270"/>
      <c r="AR101" s="270"/>
      <c r="AS101" s="270"/>
      <c r="AT101" s="270"/>
      <c r="AU101" s="270"/>
      <c r="AV101" s="270"/>
      <c r="AW101" s="270"/>
      <c r="AX101" s="270"/>
      <c r="AY101" s="270"/>
      <c r="AZ101" s="270"/>
      <c r="BA101" s="270"/>
      <c r="BB101" s="270"/>
      <c r="BC101" s="270"/>
      <c r="BD101" s="270"/>
      <c r="BE101" s="270"/>
      <c r="BF101" s="270"/>
      <c r="BG101" s="270"/>
      <c r="BH101" s="270"/>
      <c r="BI101" s="270"/>
      <c r="BJ101" s="270"/>
      <c r="BK101" s="270"/>
      <c r="BL101" s="270"/>
      <c r="BM101" s="270"/>
      <c r="BN101" s="270"/>
      <c r="BO101" s="270"/>
      <c r="BP101" s="270"/>
      <c r="BQ101" s="270"/>
      <c r="BR101" s="270"/>
      <c r="BS101" s="270"/>
    </row>
    <row r="102" spans="1:71" x14ac:dyDescent="0.25">
      <c r="A102" s="270"/>
      <c r="B102" s="270"/>
      <c r="C102" s="270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0"/>
      <c r="AG102" s="270"/>
      <c r="AH102" s="270"/>
      <c r="AI102" s="270"/>
      <c r="AJ102" s="270"/>
      <c r="AK102" s="270"/>
      <c r="AL102" s="270"/>
      <c r="AM102" s="270"/>
      <c r="AN102" s="270"/>
      <c r="AO102" s="270"/>
      <c r="AP102" s="270"/>
      <c r="AQ102" s="270"/>
      <c r="AR102" s="270"/>
      <c r="AS102" s="270"/>
      <c r="AT102" s="270"/>
      <c r="AU102" s="270"/>
      <c r="AV102" s="270"/>
      <c r="AW102" s="270"/>
      <c r="AX102" s="270"/>
      <c r="AY102" s="270"/>
      <c r="AZ102" s="270"/>
      <c r="BA102" s="270"/>
      <c r="BB102" s="270"/>
      <c r="BC102" s="270"/>
      <c r="BD102" s="270"/>
      <c r="BE102" s="270"/>
      <c r="BF102" s="270"/>
      <c r="BG102" s="270"/>
      <c r="BH102" s="270"/>
      <c r="BI102" s="270"/>
      <c r="BJ102" s="270"/>
      <c r="BK102" s="270"/>
      <c r="BL102" s="270"/>
      <c r="BM102" s="270"/>
      <c r="BN102" s="270"/>
      <c r="BO102" s="270"/>
      <c r="BP102" s="270"/>
      <c r="BQ102" s="270"/>
      <c r="BR102" s="270"/>
      <c r="BS102" s="270"/>
    </row>
    <row r="103" spans="1:71" x14ac:dyDescent="0.25">
      <c r="A103" s="270"/>
      <c r="B103" s="270"/>
      <c r="C103" s="270"/>
      <c r="D103" s="270"/>
      <c r="E103" s="270"/>
      <c r="F103" s="270"/>
      <c r="G103" s="270"/>
      <c r="H103" s="270"/>
      <c r="I103" s="270"/>
      <c r="J103" s="270"/>
      <c r="K103" s="270"/>
      <c r="L103" s="270"/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70"/>
      <c r="AG103" s="270"/>
      <c r="AH103" s="270"/>
      <c r="AI103" s="270"/>
      <c r="AJ103" s="270"/>
      <c r="AK103" s="270"/>
      <c r="AL103" s="270"/>
      <c r="AM103" s="270"/>
      <c r="AN103" s="270"/>
      <c r="AO103" s="270"/>
      <c r="AP103" s="270"/>
      <c r="AQ103" s="270"/>
      <c r="AR103" s="270"/>
      <c r="AS103" s="270"/>
      <c r="AT103" s="270"/>
      <c r="AU103" s="270"/>
      <c r="AV103" s="270"/>
      <c r="AW103" s="270"/>
      <c r="AX103" s="270"/>
      <c r="AY103" s="270"/>
      <c r="AZ103" s="270"/>
      <c r="BA103" s="270"/>
      <c r="BB103" s="270"/>
      <c r="BC103" s="270"/>
      <c r="BD103" s="270"/>
      <c r="BE103" s="270"/>
      <c r="BF103" s="270"/>
      <c r="BG103" s="270"/>
      <c r="BH103" s="270"/>
      <c r="BI103" s="270"/>
      <c r="BJ103" s="270"/>
      <c r="BK103" s="270"/>
      <c r="BL103" s="270"/>
      <c r="BM103" s="270"/>
      <c r="BN103" s="270"/>
      <c r="BO103" s="270"/>
      <c r="BP103" s="270"/>
      <c r="BQ103" s="270"/>
      <c r="BR103" s="270"/>
      <c r="BS103" s="270"/>
    </row>
    <row r="104" spans="1:71" x14ac:dyDescent="0.25">
      <c r="A104" s="270"/>
      <c r="B104" s="270"/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0"/>
      <c r="AE104" s="270"/>
      <c r="AF104" s="270"/>
      <c r="AG104" s="270"/>
      <c r="AH104" s="270"/>
      <c r="AI104" s="270"/>
      <c r="AJ104" s="270"/>
      <c r="AK104" s="270"/>
      <c r="AL104" s="270"/>
      <c r="AM104" s="270"/>
      <c r="AN104" s="270"/>
      <c r="AO104" s="270"/>
      <c r="AP104" s="270"/>
      <c r="AQ104" s="270"/>
      <c r="AR104" s="270"/>
      <c r="AS104" s="270"/>
      <c r="AT104" s="270"/>
      <c r="AU104" s="270"/>
      <c r="AV104" s="270"/>
      <c r="AW104" s="270"/>
      <c r="AX104" s="270"/>
      <c r="AY104" s="270"/>
      <c r="AZ104" s="270"/>
      <c r="BA104" s="270"/>
      <c r="BB104" s="270"/>
      <c r="BC104" s="270"/>
      <c r="BD104" s="270"/>
      <c r="BE104" s="270"/>
      <c r="BF104" s="270"/>
      <c r="BG104" s="270"/>
      <c r="BH104" s="270"/>
      <c r="BI104" s="270"/>
      <c r="BJ104" s="270"/>
      <c r="BK104" s="270"/>
      <c r="BL104" s="270"/>
      <c r="BM104" s="270"/>
      <c r="BN104" s="270"/>
      <c r="BO104" s="270"/>
      <c r="BP104" s="270"/>
      <c r="BQ104" s="270"/>
      <c r="BR104" s="270"/>
      <c r="BS104" s="270"/>
    </row>
    <row r="105" spans="1:71" x14ac:dyDescent="0.25">
      <c r="A105" s="270"/>
      <c r="B105" s="270"/>
      <c r="C105" s="270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70"/>
      <c r="AH105" s="270"/>
      <c r="AI105" s="270"/>
      <c r="AJ105" s="270"/>
      <c r="AK105" s="270"/>
      <c r="AL105" s="270"/>
      <c r="AM105" s="270"/>
      <c r="AN105" s="270"/>
      <c r="AO105" s="270"/>
      <c r="AP105" s="270"/>
      <c r="AQ105" s="270"/>
      <c r="AR105" s="270"/>
      <c r="AS105" s="270"/>
      <c r="AT105" s="270"/>
      <c r="AU105" s="270"/>
      <c r="AV105" s="270"/>
      <c r="AW105" s="270"/>
      <c r="AX105" s="270"/>
      <c r="AY105" s="270"/>
      <c r="AZ105" s="270"/>
      <c r="BA105" s="270"/>
      <c r="BB105" s="270"/>
      <c r="BC105" s="270"/>
      <c r="BD105" s="270"/>
      <c r="BE105" s="270"/>
      <c r="BF105" s="270"/>
      <c r="BG105" s="270"/>
      <c r="BH105" s="270"/>
      <c r="BI105" s="270"/>
      <c r="BJ105" s="270"/>
      <c r="BK105" s="270"/>
      <c r="BL105" s="270"/>
      <c r="BM105" s="270"/>
      <c r="BN105" s="270"/>
      <c r="BO105" s="270"/>
      <c r="BP105" s="270"/>
      <c r="BQ105" s="270"/>
      <c r="BR105" s="270"/>
      <c r="BS105" s="270"/>
    </row>
    <row r="106" spans="1:71" x14ac:dyDescent="0.25">
      <c r="A106" s="270"/>
      <c r="B106" s="270"/>
      <c r="C106" s="27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70"/>
      <c r="AH106" s="270"/>
      <c r="AI106" s="270"/>
      <c r="AJ106" s="270"/>
      <c r="AK106" s="270"/>
      <c r="AL106" s="270"/>
      <c r="AM106" s="270"/>
      <c r="AN106" s="270"/>
      <c r="AO106" s="270"/>
      <c r="AP106" s="270"/>
      <c r="AQ106" s="270"/>
      <c r="AR106" s="270"/>
      <c r="AS106" s="270"/>
      <c r="AT106" s="270"/>
      <c r="AU106" s="270"/>
      <c r="AV106" s="270"/>
      <c r="AW106" s="270"/>
      <c r="AX106" s="270"/>
      <c r="AY106" s="270"/>
      <c r="AZ106" s="270"/>
      <c r="BA106" s="270"/>
      <c r="BB106" s="270"/>
      <c r="BC106" s="270"/>
      <c r="BD106" s="270"/>
      <c r="BE106" s="270"/>
      <c r="BF106" s="270"/>
      <c r="BG106" s="270"/>
      <c r="BH106" s="270"/>
      <c r="BI106" s="270"/>
      <c r="BJ106" s="270"/>
      <c r="BK106" s="270"/>
      <c r="BL106" s="270"/>
      <c r="BM106" s="270"/>
      <c r="BN106" s="270"/>
      <c r="BO106" s="270"/>
      <c r="BP106" s="270"/>
      <c r="BQ106" s="270"/>
      <c r="BR106" s="270"/>
      <c r="BS106" s="270"/>
    </row>
    <row r="107" spans="1:71" x14ac:dyDescent="0.25">
      <c r="A107" s="270"/>
      <c r="B107" s="270"/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0"/>
      <c r="R107" s="270"/>
      <c r="S107" s="270"/>
      <c r="T107" s="270"/>
      <c r="U107" s="270"/>
      <c r="V107" s="270"/>
      <c r="W107" s="270"/>
      <c r="X107" s="270"/>
      <c r="Y107" s="270"/>
      <c r="Z107" s="270"/>
      <c r="AA107" s="270"/>
      <c r="AB107" s="270"/>
      <c r="AC107" s="270"/>
      <c r="AD107" s="270"/>
      <c r="AE107" s="270"/>
      <c r="AF107" s="270"/>
      <c r="AG107" s="270"/>
      <c r="AH107" s="270"/>
      <c r="AI107" s="270"/>
      <c r="AJ107" s="270"/>
      <c r="AK107" s="270"/>
      <c r="AL107" s="270"/>
      <c r="AM107" s="270"/>
      <c r="AN107" s="270"/>
      <c r="AO107" s="270"/>
      <c r="AP107" s="270"/>
      <c r="AQ107" s="270"/>
      <c r="AR107" s="270"/>
      <c r="AS107" s="270"/>
      <c r="AT107" s="270"/>
      <c r="AU107" s="270"/>
      <c r="AV107" s="270"/>
      <c r="AW107" s="270"/>
      <c r="AX107" s="270"/>
      <c r="AY107" s="270"/>
      <c r="AZ107" s="270"/>
      <c r="BA107" s="270"/>
      <c r="BB107" s="270"/>
      <c r="BC107" s="270"/>
      <c r="BD107" s="270"/>
      <c r="BE107" s="270"/>
      <c r="BF107" s="270"/>
      <c r="BG107" s="270"/>
      <c r="BH107" s="270"/>
      <c r="BI107" s="270"/>
      <c r="BJ107" s="270"/>
      <c r="BK107" s="270"/>
      <c r="BL107" s="270"/>
      <c r="BM107" s="270"/>
      <c r="BN107" s="270"/>
      <c r="BO107" s="270"/>
      <c r="BP107" s="270"/>
      <c r="BQ107" s="270"/>
      <c r="BR107" s="270"/>
      <c r="BS107" s="270"/>
    </row>
    <row r="108" spans="1:71" x14ac:dyDescent="0.25">
      <c r="A108" s="270"/>
      <c r="B108" s="270"/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  <c r="O108" s="270"/>
      <c r="P108" s="270"/>
      <c r="Q108" s="270"/>
      <c r="R108" s="270"/>
      <c r="S108" s="270"/>
      <c r="T108" s="270"/>
      <c r="U108" s="270"/>
      <c r="V108" s="270"/>
      <c r="W108" s="270"/>
      <c r="X108" s="270"/>
      <c r="Y108" s="270"/>
      <c r="Z108" s="270"/>
      <c r="AA108" s="270"/>
      <c r="AB108" s="270"/>
      <c r="AC108" s="270"/>
      <c r="AD108" s="270"/>
      <c r="AE108" s="270"/>
      <c r="AF108" s="270"/>
      <c r="AG108" s="270"/>
      <c r="AH108" s="270"/>
      <c r="AI108" s="270"/>
      <c r="AJ108" s="270"/>
      <c r="AK108" s="270"/>
      <c r="AL108" s="270"/>
      <c r="AM108" s="270"/>
      <c r="AN108" s="270"/>
      <c r="AO108" s="270"/>
      <c r="AP108" s="270"/>
      <c r="AQ108" s="270"/>
      <c r="AR108" s="270"/>
      <c r="AS108" s="270"/>
      <c r="AT108" s="270"/>
      <c r="AU108" s="270"/>
      <c r="AV108" s="270"/>
      <c r="AW108" s="270"/>
      <c r="AX108" s="270"/>
      <c r="AY108" s="270"/>
      <c r="AZ108" s="270"/>
      <c r="BA108" s="270"/>
      <c r="BB108" s="270"/>
      <c r="BC108" s="270"/>
      <c r="BD108" s="270"/>
      <c r="BE108" s="270"/>
      <c r="BF108" s="270"/>
      <c r="BG108" s="270"/>
      <c r="BH108" s="270"/>
      <c r="BI108" s="270"/>
      <c r="BJ108" s="270"/>
      <c r="BK108" s="270"/>
      <c r="BL108" s="270"/>
      <c r="BM108" s="270"/>
      <c r="BN108" s="270"/>
      <c r="BO108" s="270"/>
      <c r="BP108" s="270"/>
      <c r="BQ108" s="270"/>
      <c r="BR108" s="270"/>
      <c r="BS108" s="270"/>
    </row>
    <row r="109" spans="1:71" x14ac:dyDescent="0.25">
      <c r="A109" s="270"/>
      <c r="B109" s="270"/>
      <c r="C109" s="270"/>
      <c r="D109" s="270"/>
      <c r="E109" s="270"/>
      <c r="F109" s="270"/>
      <c r="G109" s="270"/>
      <c r="H109" s="270"/>
      <c r="I109" s="270"/>
      <c r="J109" s="270"/>
      <c r="K109" s="270"/>
      <c r="L109" s="270"/>
      <c r="M109" s="270"/>
      <c r="N109" s="270"/>
      <c r="O109" s="270"/>
      <c r="P109" s="270"/>
      <c r="Q109" s="270"/>
      <c r="R109" s="270"/>
      <c r="S109" s="270"/>
      <c r="T109" s="270"/>
      <c r="U109" s="270"/>
      <c r="V109" s="270"/>
      <c r="W109" s="270"/>
      <c r="X109" s="270"/>
      <c r="Y109" s="270"/>
      <c r="Z109" s="270"/>
      <c r="AA109" s="270"/>
      <c r="AB109" s="270"/>
      <c r="AC109" s="270"/>
      <c r="AD109" s="270"/>
      <c r="AE109" s="270"/>
      <c r="AF109" s="270"/>
      <c r="AG109" s="270"/>
      <c r="AH109" s="270"/>
      <c r="AI109" s="270"/>
      <c r="AJ109" s="270"/>
      <c r="AK109" s="270"/>
      <c r="AL109" s="270"/>
      <c r="AM109" s="270"/>
      <c r="AN109" s="270"/>
      <c r="AO109" s="270"/>
      <c r="AP109" s="270"/>
      <c r="AQ109" s="270"/>
      <c r="AR109" s="270"/>
      <c r="AS109" s="270"/>
      <c r="AT109" s="270"/>
      <c r="AU109" s="270"/>
      <c r="AV109" s="270"/>
      <c r="AW109" s="270"/>
      <c r="AX109" s="270"/>
      <c r="AY109" s="270"/>
      <c r="AZ109" s="270"/>
      <c r="BA109" s="270"/>
      <c r="BB109" s="270"/>
      <c r="BC109" s="270"/>
      <c r="BD109" s="270"/>
      <c r="BE109" s="270"/>
      <c r="BF109" s="270"/>
      <c r="BG109" s="270"/>
      <c r="BH109" s="270"/>
      <c r="BI109" s="270"/>
      <c r="BJ109" s="270"/>
      <c r="BK109" s="270"/>
      <c r="BL109" s="270"/>
      <c r="BM109" s="270"/>
      <c r="BN109" s="270"/>
      <c r="BO109" s="270"/>
      <c r="BP109" s="270"/>
      <c r="BQ109" s="270"/>
      <c r="BR109" s="270"/>
      <c r="BS109" s="270"/>
    </row>
    <row r="110" spans="1:71" x14ac:dyDescent="0.25">
      <c r="A110" s="270"/>
      <c r="B110" s="270"/>
      <c r="C110" s="270"/>
      <c r="D110" s="270"/>
      <c r="E110" s="270"/>
      <c r="F110" s="270"/>
      <c r="G110" s="270"/>
      <c r="H110" s="270"/>
      <c r="I110" s="270"/>
      <c r="J110" s="270"/>
      <c r="K110" s="270"/>
      <c r="L110" s="270"/>
      <c r="M110" s="270"/>
      <c r="N110" s="270"/>
      <c r="O110" s="270"/>
      <c r="P110" s="270"/>
      <c r="Q110" s="270"/>
      <c r="R110" s="270"/>
      <c r="S110" s="270"/>
      <c r="T110" s="270"/>
      <c r="U110" s="270"/>
      <c r="V110" s="270"/>
      <c r="W110" s="270"/>
      <c r="X110" s="270"/>
      <c r="Y110" s="270"/>
      <c r="Z110" s="270"/>
      <c r="AA110" s="270"/>
      <c r="AB110" s="270"/>
      <c r="AC110" s="270"/>
      <c r="AD110" s="270"/>
      <c r="AE110" s="270"/>
      <c r="AF110" s="270"/>
      <c r="AG110" s="270"/>
      <c r="AH110" s="270"/>
      <c r="AI110" s="270"/>
      <c r="AJ110" s="270"/>
      <c r="AK110" s="270"/>
      <c r="AL110" s="270"/>
      <c r="AM110" s="270"/>
      <c r="AN110" s="270"/>
      <c r="AO110" s="270"/>
      <c r="AP110" s="270"/>
      <c r="AQ110" s="270"/>
      <c r="AR110" s="270"/>
      <c r="AS110" s="270"/>
      <c r="AT110" s="270"/>
      <c r="AU110" s="270"/>
      <c r="AV110" s="270"/>
      <c r="AW110" s="270"/>
      <c r="AX110" s="270"/>
      <c r="AY110" s="270"/>
      <c r="AZ110" s="270"/>
      <c r="BA110" s="270"/>
      <c r="BB110" s="270"/>
      <c r="BC110" s="270"/>
      <c r="BD110" s="270"/>
      <c r="BE110" s="270"/>
      <c r="BF110" s="270"/>
      <c r="BG110" s="270"/>
      <c r="BH110" s="270"/>
      <c r="BI110" s="270"/>
      <c r="BJ110" s="270"/>
      <c r="BK110" s="270"/>
      <c r="BL110" s="270"/>
      <c r="BM110" s="270"/>
      <c r="BN110" s="270"/>
      <c r="BO110" s="270"/>
      <c r="BP110" s="270"/>
      <c r="BQ110" s="270"/>
      <c r="BR110" s="270"/>
      <c r="BS110" s="270"/>
    </row>
    <row r="111" spans="1:71" x14ac:dyDescent="0.25">
      <c r="A111" s="270"/>
      <c r="B111" s="270"/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  <c r="W111" s="270"/>
      <c r="X111" s="270"/>
      <c r="Y111" s="270"/>
      <c r="Z111" s="270"/>
      <c r="AA111" s="270"/>
      <c r="AB111" s="270"/>
      <c r="AC111" s="270"/>
      <c r="AD111" s="270"/>
      <c r="AE111" s="270"/>
      <c r="AF111" s="270"/>
      <c r="AG111" s="270"/>
      <c r="AH111" s="270"/>
      <c r="AI111" s="270"/>
      <c r="AJ111" s="270"/>
      <c r="AK111" s="270"/>
      <c r="AL111" s="270"/>
      <c r="AM111" s="270"/>
      <c r="AN111" s="270"/>
      <c r="AO111" s="270"/>
      <c r="AP111" s="270"/>
      <c r="AQ111" s="270"/>
      <c r="AR111" s="270"/>
      <c r="AS111" s="270"/>
      <c r="AT111" s="270"/>
      <c r="AU111" s="270"/>
      <c r="AV111" s="270"/>
      <c r="AW111" s="270"/>
      <c r="AX111" s="270"/>
      <c r="AY111" s="270"/>
      <c r="AZ111" s="270"/>
      <c r="BA111" s="270"/>
      <c r="BB111" s="270"/>
      <c r="BC111" s="270"/>
      <c r="BD111" s="270"/>
      <c r="BE111" s="270"/>
      <c r="BF111" s="270"/>
      <c r="BG111" s="270"/>
      <c r="BH111" s="270"/>
      <c r="BI111" s="270"/>
      <c r="BJ111" s="270"/>
      <c r="BK111" s="270"/>
      <c r="BL111" s="270"/>
      <c r="BM111" s="270"/>
      <c r="BN111" s="270"/>
      <c r="BO111" s="270"/>
      <c r="BP111" s="270"/>
      <c r="BQ111" s="270"/>
      <c r="BR111" s="270"/>
      <c r="BS111" s="270"/>
    </row>
    <row r="112" spans="1:71" x14ac:dyDescent="0.25">
      <c r="A112" s="270"/>
      <c r="B112" s="270"/>
      <c r="C112" s="270"/>
      <c r="D112" s="270"/>
      <c r="E112" s="270"/>
      <c r="F112" s="270"/>
      <c r="G112" s="270"/>
      <c r="H112" s="270"/>
      <c r="I112" s="270"/>
      <c r="J112" s="270"/>
      <c r="K112" s="270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  <c r="W112" s="270"/>
      <c r="X112" s="270"/>
      <c r="Y112" s="270"/>
      <c r="Z112" s="270"/>
      <c r="AA112" s="270"/>
      <c r="AB112" s="270"/>
      <c r="AC112" s="270"/>
      <c r="AD112" s="270"/>
      <c r="AE112" s="270"/>
      <c r="AF112" s="270"/>
      <c r="AG112" s="270"/>
      <c r="AH112" s="270"/>
      <c r="AI112" s="270"/>
      <c r="AJ112" s="270"/>
      <c r="AK112" s="270"/>
      <c r="AL112" s="270"/>
      <c r="AM112" s="270"/>
      <c r="AN112" s="270"/>
      <c r="AO112" s="270"/>
      <c r="AP112" s="270"/>
      <c r="AQ112" s="270"/>
      <c r="AR112" s="270"/>
      <c r="AS112" s="270"/>
      <c r="AT112" s="270"/>
      <c r="AU112" s="270"/>
      <c r="AV112" s="270"/>
      <c r="AW112" s="270"/>
      <c r="AX112" s="270"/>
      <c r="AY112" s="270"/>
      <c r="AZ112" s="270"/>
      <c r="BA112" s="270"/>
      <c r="BB112" s="270"/>
      <c r="BC112" s="270"/>
      <c r="BD112" s="270"/>
      <c r="BE112" s="270"/>
      <c r="BF112" s="270"/>
      <c r="BG112" s="270"/>
      <c r="BH112" s="270"/>
      <c r="BI112" s="270"/>
      <c r="BJ112" s="270"/>
      <c r="BK112" s="270"/>
      <c r="BL112" s="270"/>
      <c r="BM112" s="270"/>
      <c r="BN112" s="270"/>
      <c r="BO112" s="270"/>
      <c r="BP112" s="270"/>
      <c r="BQ112" s="270"/>
      <c r="BR112" s="270"/>
      <c r="BS112" s="270"/>
    </row>
    <row r="113" spans="1:71" x14ac:dyDescent="0.25">
      <c r="A113" s="270"/>
      <c r="B113" s="270"/>
      <c r="C113" s="270"/>
      <c r="D113" s="270"/>
      <c r="E113" s="270"/>
      <c r="F113" s="270"/>
      <c r="G113" s="270"/>
      <c r="H113" s="270"/>
      <c r="I113" s="270"/>
      <c r="J113" s="270"/>
      <c r="K113" s="270"/>
      <c r="L113" s="270"/>
      <c r="M113" s="270"/>
      <c r="N113" s="270"/>
      <c r="O113" s="270"/>
      <c r="P113" s="270"/>
      <c r="Q113" s="270"/>
      <c r="R113" s="270"/>
      <c r="S113" s="270"/>
      <c r="T113" s="270"/>
      <c r="U113" s="270"/>
      <c r="V113" s="270"/>
      <c r="W113" s="270"/>
      <c r="X113" s="270"/>
      <c r="Y113" s="270"/>
      <c r="Z113" s="270"/>
      <c r="AA113" s="270"/>
      <c r="AB113" s="270"/>
      <c r="AC113" s="270"/>
      <c r="AD113" s="270"/>
      <c r="AE113" s="270"/>
      <c r="AF113" s="270"/>
      <c r="AG113" s="270"/>
      <c r="AH113" s="270"/>
      <c r="AI113" s="270"/>
      <c r="AJ113" s="270"/>
      <c r="AK113" s="270"/>
      <c r="AL113" s="270"/>
      <c r="AM113" s="270"/>
      <c r="AN113" s="270"/>
      <c r="AO113" s="270"/>
      <c r="AP113" s="270"/>
      <c r="AQ113" s="270"/>
      <c r="AR113" s="270"/>
      <c r="AS113" s="270"/>
      <c r="AT113" s="270"/>
      <c r="AU113" s="270"/>
      <c r="AV113" s="270"/>
      <c r="AW113" s="270"/>
      <c r="AX113" s="270"/>
      <c r="AY113" s="270"/>
      <c r="AZ113" s="270"/>
      <c r="BA113" s="270"/>
      <c r="BB113" s="270"/>
      <c r="BC113" s="270"/>
      <c r="BD113" s="270"/>
      <c r="BE113" s="270"/>
      <c r="BF113" s="270"/>
      <c r="BG113" s="270"/>
      <c r="BH113" s="270"/>
      <c r="BI113" s="270"/>
      <c r="BJ113" s="270"/>
      <c r="BK113" s="270"/>
      <c r="BL113" s="270"/>
      <c r="BM113" s="270"/>
      <c r="BN113" s="270"/>
      <c r="BO113" s="270"/>
      <c r="BP113" s="270"/>
      <c r="BQ113" s="270"/>
      <c r="BR113" s="270"/>
      <c r="BS113" s="270"/>
    </row>
    <row r="114" spans="1:71" x14ac:dyDescent="0.25">
      <c r="A114" s="270"/>
      <c r="B114" s="270"/>
      <c r="C114" s="270"/>
      <c r="D114" s="270"/>
      <c r="E114" s="270"/>
      <c r="F114" s="270"/>
      <c r="G114" s="270"/>
      <c r="H114" s="270"/>
      <c r="I114" s="270"/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0"/>
      <c r="X114" s="270"/>
      <c r="Y114" s="270"/>
      <c r="Z114" s="270"/>
      <c r="AA114" s="270"/>
      <c r="AB114" s="270"/>
      <c r="AC114" s="270"/>
      <c r="AD114" s="270"/>
      <c r="AE114" s="270"/>
      <c r="AF114" s="270"/>
      <c r="AG114" s="270"/>
      <c r="AH114" s="270"/>
      <c r="AI114" s="270"/>
      <c r="AJ114" s="270"/>
      <c r="AK114" s="270"/>
      <c r="AL114" s="270"/>
      <c r="AM114" s="270"/>
      <c r="AN114" s="270"/>
      <c r="AO114" s="270"/>
      <c r="AP114" s="270"/>
      <c r="AQ114" s="270"/>
      <c r="AR114" s="270"/>
      <c r="AS114" s="270"/>
      <c r="AT114" s="270"/>
      <c r="AU114" s="270"/>
      <c r="AV114" s="270"/>
      <c r="AW114" s="270"/>
      <c r="AX114" s="270"/>
      <c r="AY114" s="270"/>
      <c r="AZ114" s="270"/>
      <c r="BA114" s="270"/>
      <c r="BB114" s="270"/>
      <c r="BC114" s="270"/>
      <c r="BD114" s="270"/>
      <c r="BE114" s="270"/>
      <c r="BF114" s="270"/>
      <c r="BG114" s="270"/>
      <c r="BH114" s="270"/>
      <c r="BI114" s="270"/>
      <c r="BJ114" s="270"/>
      <c r="BK114" s="270"/>
      <c r="BL114" s="270"/>
      <c r="BM114" s="270"/>
      <c r="BN114" s="270"/>
      <c r="BO114" s="270"/>
      <c r="BP114" s="270"/>
      <c r="BQ114" s="270"/>
      <c r="BR114" s="270"/>
      <c r="BS114" s="270"/>
    </row>
    <row r="115" spans="1:71" x14ac:dyDescent="0.25">
      <c r="A115" s="270"/>
      <c r="B115" s="270"/>
      <c r="C115" s="270"/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  <c r="O115" s="270"/>
      <c r="P115" s="270"/>
      <c r="Q115" s="270"/>
      <c r="R115" s="270"/>
      <c r="S115" s="270"/>
      <c r="T115" s="270"/>
      <c r="U115" s="270"/>
      <c r="V115" s="270"/>
      <c r="W115" s="270"/>
      <c r="X115" s="270"/>
      <c r="Y115" s="270"/>
      <c r="Z115" s="270"/>
      <c r="AA115" s="270"/>
      <c r="AB115" s="270"/>
      <c r="AC115" s="270"/>
      <c r="AD115" s="270"/>
      <c r="AE115" s="270"/>
      <c r="AF115" s="270"/>
      <c r="AG115" s="270"/>
      <c r="AH115" s="270"/>
      <c r="AI115" s="270"/>
      <c r="AJ115" s="270"/>
      <c r="AK115" s="270"/>
      <c r="AL115" s="270"/>
      <c r="AM115" s="270"/>
      <c r="AN115" s="270"/>
      <c r="AO115" s="270"/>
      <c r="AP115" s="270"/>
      <c r="AQ115" s="270"/>
      <c r="AR115" s="270"/>
      <c r="AS115" s="270"/>
      <c r="AT115" s="270"/>
      <c r="AU115" s="270"/>
      <c r="AV115" s="270"/>
      <c r="AW115" s="270"/>
      <c r="AX115" s="270"/>
      <c r="AY115" s="270"/>
      <c r="AZ115" s="270"/>
      <c r="BA115" s="270"/>
      <c r="BB115" s="270"/>
      <c r="BC115" s="270"/>
      <c r="BD115" s="270"/>
      <c r="BE115" s="270"/>
      <c r="BF115" s="270"/>
      <c r="BG115" s="270"/>
      <c r="BH115" s="270"/>
      <c r="BI115" s="270"/>
      <c r="BJ115" s="270"/>
      <c r="BK115" s="270"/>
      <c r="BL115" s="270"/>
      <c r="BM115" s="270"/>
      <c r="BN115" s="270"/>
      <c r="BO115" s="270"/>
      <c r="BP115" s="270"/>
      <c r="BQ115" s="270"/>
      <c r="BR115" s="270"/>
      <c r="BS115" s="270"/>
    </row>
    <row r="116" spans="1:71" x14ac:dyDescent="0.25">
      <c r="A116" s="270"/>
      <c r="B116" s="270"/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  <c r="O116" s="270"/>
      <c r="P116" s="270"/>
      <c r="Q116" s="270"/>
      <c r="R116" s="270"/>
      <c r="S116" s="270"/>
      <c r="T116" s="270"/>
      <c r="U116" s="270"/>
      <c r="V116" s="270"/>
      <c r="W116" s="270"/>
      <c r="X116" s="270"/>
      <c r="Y116" s="270"/>
      <c r="Z116" s="270"/>
      <c r="AA116" s="270"/>
      <c r="AB116" s="270"/>
      <c r="AC116" s="270"/>
      <c r="AD116" s="270"/>
      <c r="AE116" s="270"/>
      <c r="AF116" s="270"/>
      <c r="AG116" s="270"/>
      <c r="AH116" s="270"/>
      <c r="AI116" s="270"/>
      <c r="AJ116" s="270"/>
      <c r="AK116" s="270"/>
      <c r="AL116" s="270"/>
      <c r="AM116" s="270"/>
      <c r="AN116" s="270"/>
      <c r="AO116" s="270"/>
      <c r="AP116" s="270"/>
      <c r="AQ116" s="270"/>
      <c r="AR116" s="270"/>
      <c r="AS116" s="270"/>
      <c r="AT116" s="270"/>
      <c r="AU116" s="270"/>
      <c r="AV116" s="270"/>
      <c r="AW116" s="270"/>
      <c r="AX116" s="270"/>
      <c r="AY116" s="270"/>
      <c r="AZ116" s="270"/>
      <c r="BA116" s="270"/>
      <c r="BB116" s="270"/>
      <c r="BC116" s="270"/>
      <c r="BD116" s="270"/>
      <c r="BE116" s="270"/>
      <c r="BF116" s="270"/>
      <c r="BG116" s="270"/>
      <c r="BH116" s="270"/>
      <c r="BI116" s="270"/>
      <c r="BJ116" s="270"/>
      <c r="BK116" s="270"/>
      <c r="BL116" s="270"/>
      <c r="BM116" s="270"/>
      <c r="BN116" s="270"/>
      <c r="BO116" s="270"/>
      <c r="BP116" s="270"/>
      <c r="BQ116" s="270"/>
      <c r="BR116" s="270"/>
      <c r="BS116" s="270"/>
    </row>
    <row r="117" spans="1:71" x14ac:dyDescent="0.25">
      <c r="A117" s="270"/>
      <c r="B117" s="270"/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  <c r="O117" s="270"/>
      <c r="P117" s="270"/>
      <c r="Q117" s="270"/>
      <c r="R117" s="270"/>
      <c r="S117" s="270"/>
      <c r="T117" s="270"/>
      <c r="U117" s="270"/>
      <c r="V117" s="270"/>
      <c r="W117" s="270"/>
      <c r="X117" s="270"/>
      <c r="Y117" s="270"/>
      <c r="Z117" s="270"/>
      <c r="AA117" s="270"/>
      <c r="AB117" s="270"/>
      <c r="AC117" s="270"/>
      <c r="AD117" s="270"/>
      <c r="AE117" s="270"/>
      <c r="AF117" s="270"/>
      <c r="AG117" s="270"/>
      <c r="AH117" s="270"/>
      <c r="AI117" s="270"/>
      <c r="AJ117" s="270"/>
      <c r="AK117" s="270"/>
      <c r="AL117" s="270"/>
      <c r="AM117" s="270"/>
      <c r="AN117" s="270"/>
      <c r="AO117" s="270"/>
      <c r="AP117" s="270"/>
      <c r="AQ117" s="270"/>
      <c r="AR117" s="270"/>
      <c r="AS117" s="270"/>
      <c r="AT117" s="270"/>
      <c r="AU117" s="270"/>
      <c r="AV117" s="270"/>
      <c r="AW117" s="270"/>
      <c r="AX117" s="270"/>
      <c r="AY117" s="270"/>
      <c r="AZ117" s="270"/>
      <c r="BA117" s="270"/>
      <c r="BB117" s="270"/>
      <c r="BC117" s="270"/>
      <c r="BD117" s="270"/>
      <c r="BE117" s="270"/>
      <c r="BF117" s="270"/>
      <c r="BG117" s="270"/>
      <c r="BH117" s="270"/>
      <c r="BI117" s="270"/>
      <c r="BJ117" s="270"/>
      <c r="BK117" s="270"/>
      <c r="BL117" s="270"/>
      <c r="BM117" s="270"/>
      <c r="BN117" s="270"/>
      <c r="BO117" s="270"/>
      <c r="BP117" s="270"/>
      <c r="BQ117" s="270"/>
      <c r="BR117" s="270"/>
      <c r="BS117" s="270"/>
    </row>
    <row r="118" spans="1:71" x14ac:dyDescent="0.25">
      <c r="A118" s="270"/>
      <c r="B118" s="270"/>
      <c r="C118" s="270"/>
      <c r="D118" s="270"/>
      <c r="E118" s="270"/>
      <c r="F118" s="270"/>
      <c r="G118" s="270"/>
      <c r="H118" s="270"/>
      <c r="I118" s="270"/>
      <c r="J118" s="270"/>
      <c r="K118" s="270"/>
      <c r="L118" s="270"/>
      <c r="M118" s="270"/>
      <c r="N118" s="270"/>
      <c r="O118" s="270"/>
      <c r="P118" s="270"/>
      <c r="Q118" s="270"/>
      <c r="R118" s="270"/>
      <c r="S118" s="270"/>
      <c r="T118" s="270"/>
      <c r="U118" s="270"/>
      <c r="V118" s="270"/>
      <c r="W118" s="270"/>
      <c r="X118" s="270"/>
      <c r="Y118" s="270"/>
      <c r="Z118" s="270"/>
      <c r="AA118" s="270"/>
      <c r="AB118" s="270"/>
      <c r="AC118" s="270"/>
      <c r="AD118" s="270"/>
      <c r="AE118" s="270"/>
      <c r="AF118" s="270"/>
      <c r="AG118" s="270"/>
      <c r="AH118" s="270"/>
      <c r="AI118" s="270"/>
      <c r="AJ118" s="270"/>
      <c r="AK118" s="270"/>
      <c r="AL118" s="270"/>
      <c r="AM118" s="270"/>
      <c r="AN118" s="270"/>
      <c r="AO118" s="270"/>
      <c r="AP118" s="270"/>
      <c r="AQ118" s="270"/>
      <c r="AR118" s="270"/>
      <c r="AS118" s="270"/>
      <c r="AT118" s="270"/>
      <c r="AU118" s="270"/>
      <c r="AV118" s="270"/>
      <c r="AW118" s="270"/>
      <c r="AX118" s="270"/>
      <c r="AY118" s="270"/>
      <c r="AZ118" s="270"/>
      <c r="BA118" s="270"/>
      <c r="BB118" s="270"/>
      <c r="BC118" s="270"/>
      <c r="BD118" s="270"/>
      <c r="BE118" s="270"/>
      <c r="BF118" s="270"/>
      <c r="BG118" s="270"/>
      <c r="BH118" s="270"/>
      <c r="BI118" s="270"/>
      <c r="BJ118" s="270"/>
      <c r="BK118" s="270"/>
      <c r="BL118" s="270"/>
      <c r="BM118" s="270"/>
      <c r="BN118" s="270"/>
      <c r="BO118" s="270"/>
      <c r="BP118" s="270"/>
      <c r="BQ118" s="270"/>
      <c r="BR118" s="270"/>
      <c r="BS118" s="270"/>
    </row>
    <row r="119" spans="1:71" x14ac:dyDescent="0.25">
      <c r="A119" s="270"/>
      <c r="B119" s="270"/>
      <c r="C119" s="270"/>
      <c r="D119" s="270"/>
      <c r="E119" s="270"/>
      <c r="F119" s="270"/>
      <c r="G119" s="270"/>
      <c r="H119" s="270"/>
      <c r="I119" s="270"/>
      <c r="J119" s="270"/>
      <c r="K119" s="270"/>
      <c r="L119" s="270"/>
      <c r="M119" s="270"/>
      <c r="N119" s="270"/>
      <c r="O119" s="270"/>
      <c r="P119" s="270"/>
      <c r="Q119" s="270"/>
      <c r="R119" s="270"/>
      <c r="S119" s="270"/>
      <c r="T119" s="270"/>
      <c r="U119" s="270"/>
      <c r="V119" s="270"/>
      <c r="W119" s="270"/>
      <c r="X119" s="270"/>
      <c r="Y119" s="270"/>
      <c r="Z119" s="270"/>
      <c r="AA119" s="270"/>
      <c r="AB119" s="270"/>
      <c r="AC119" s="270"/>
      <c r="AD119" s="270"/>
      <c r="AE119" s="270"/>
      <c r="AF119" s="270"/>
      <c r="AG119" s="270"/>
      <c r="AH119" s="270"/>
      <c r="AI119" s="270"/>
      <c r="AJ119" s="270"/>
      <c r="AK119" s="270"/>
      <c r="AL119" s="270"/>
      <c r="AM119" s="270"/>
      <c r="AN119" s="270"/>
      <c r="AO119" s="270"/>
      <c r="AP119" s="270"/>
      <c r="AQ119" s="270"/>
      <c r="AR119" s="270"/>
      <c r="AS119" s="270"/>
      <c r="AT119" s="270"/>
      <c r="AU119" s="270"/>
      <c r="AV119" s="270"/>
      <c r="AW119" s="270"/>
      <c r="AX119" s="270"/>
      <c r="AY119" s="270"/>
      <c r="AZ119" s="270"/>
      <c r="BA119" s="270"/>
      <c r="BB119" s="270"/>
      <c r="BC119" s="270"/>
      <c r="BD119" s="270"/>
      <c r="BE119" s="270"/>
      <c r="BF119" s="270"/>
      <c r="BG119" s="270"/>
      <c r="BH119" s="270"/>
      <c r="BI119" s="270"/>
      <c r="BJ119" s="270"/>
      <c r="BK119" s="270"/>
      <c r="BL119" s="270"/>
      <c r="BM119" s="270"/>
      <c r="BN119" s="270"/>
      <c r="BO119" s="270"/>
      <c r="BP119" s="270"/>
      <c r="BQ119" s="270"/>
      <c r="BR119" s="270"/>
      <c r="BS119" s="270"/>
    </row>
    <row r="120" spans="1:71" x14ac:dyDescent="0.25">
      <c r="A120" s="270"/>
      <c r="B120" s="270"/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  <c r="M120" s="270"/>
      <c r="N120" s="270"/>
      <c r="O120" s="270"/>
      <c r="P120" s="270"/>
      <c r="Q120" s="270"/>
      <c r="R120" s="270"/>
      <c r="S120" s="270"/>
      <c r="T120" s="270"/>
      <c r="U120" s="270"/>
      <c r="V120" s="270"/>
      <c r="W120" s="270"/>
      <c r="X120" s="270"/>
      <c r="Y120" s="270"/>
      <c r="Z120" s="270"/>
      <c r="AA120" s="270"/>
      <c r="AB120" s="270"/>
      <c r="AC120" s="270"/>
      <c r="AD120" s="270"/>
      <c r="AE120" s="270"/>
      <c r="AF120" s="270"/>
      <c r="AG120" s="270"/>
      <c r="AH120" s="270"/>
      <c r="AI120" s="270"/>
      <c r="AJ120" s="270"/>
      <c r="AK120" s="270"/>
      <c r="AL120" s="270"/>
      <c r="AM120" s="270"/>
      <c r="AN120" s="270"/>
      <c r="AO120" s="270"/>
      <c r="AP120" s="270"/>
      <c r="AQ120" s="270"/>
      <c r="AR120" s="270"/>
      <c r="AS120" s="270"/>
      <c r="AT120" s="270"/>
      <c r="AU120" s="270"/>
      <c r="AV120" s="270"/>
      <c r="AW120" s="270"/>
      <c r="AX120" s="270"/>
      <c r="AY120" s="270"/>
      <c r="AZ120" s="270"/>
      <c r="BA120" s="270"/>
      <c r="BB120" s="270"/>
      <c r="BC120" s="270"/>
      <c r="BD120" s="270"/>
      <c r="BE120" s="270"/>
      <c r="BF120" s="270"/>
      <c r="BG120" s="270"/>
      <c r="BH120" s="270"/>
      <c r="BI120" s="270"/>
      <c r="BJ120" s="270"/>
      <c r="BK120" s="270"/>
      <c r="BL120" s="270"/>
      <c r="BM120" s="270"/>
      <c r="BN120" s="270"/>
      <c r="BO120" s="270"/>
      <c r="BP120" s="270"/>
      <c r="BQ120" s="270"/>
      <c r="BR120" s="270"/>
      <c r="BS120" s="270"/>
    </row>
    <row r="121" spans="1:71" x14ac:dyDescent="0.25">
      <c r="A121" s="270"/>
      <c r="B121" s="270"/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  <c r="O121" s="270"/>
      <c r="P121" s="270"/>
      <c r="Q121" s="270"/>
      <c r="R121" s="270"/>
      <c r="S121" s="270"/>
      <c r="T121" s="270"/>
      <c r="U121" s="270"/>
      <c r="V121" s="270"/>
      <c r="W121" s="270"/>
      <c r="X121" s="270"/>
      <c r="Y121" s="270"/>
      <c r="Z121" s="270"/>
      <c r="AA121" s="270"/>
      <c r="AB121" s="270"/>
      <c r="AC121" s="270"/>
      <c r="AD121" s="270"/>
      <c r="AE121" s="270"/>
      <c r="AF121" s="270"/>
      <c r="AG121" s="270"/>
      <c r="AH121" s="270"/>
      <c r="AI121" s="270"/>
      <c r="AJ121" s="270"/>
      <c r="AK121" s="270"/>
      <c r="AL121" s="270"/>
      <c r="AM121" s="270"/>
      <c r="AN121" s="270"/>
      <c r="AO121" s="270"/>
      <c r="AP121" s="270"/>
      <c r="AQ121" s="270"/>
      <c r="AR121" s="270"/>
      <c r="AS121" s="270"/>
      <c r="AT121" s="270"/>
      <c r="AU121" s="270"/>
      <c r="AV121" s="270"/>
      <c r="AW121" s="270"/>
      <c r="AX121" s="270"/>
      <c r="AY121" s="270"/>
      <c r="AZ121" s="270"/>
      <c r="BA121" s="270"/>
      <c r="BB121" s="270"/>
      <c r="BC121" s="270"/>
      <c r="BD121" s="270"/>
      <c r="BE121" s="270"/>
      <c r="BF121" s="270"/>
      <c r="BG121" s="270"/>
      <c r="BH121" s="270"/>
      <c r="BI121" s="270"/>
      <c r="BJ121" s="270"/>
      <c r="BK121" s="270"/>
      <c r="BL121" s="270"/>
      <c r="BM121" s="270"/>
      <c r="BN121" s="270"/>
      <c r="BO121" s="270"/>
      <c r="BP121" s="270"/>
      <c r="BQ121" s="270"/>
      <c r="BR121" s="270"/>
      <c r="BS121" s="270"/>
    </row>
    <row r="122" spans="1:71" x14ac:dyDescent="0.25">
      <c r="A122" s="270"/>
      <c r="B122" s="270"/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  <c r="O122" s="270"/>
      <c r="P122" s="270"/>
      <c r="Q122" s="270"/>
      <c r="R122" s="270"/>
      <c r="S122" s="270"/>
      <c r="T122" s="270"/>
      <c r="U122" s="270"/>
      <c r="V122" s="270"/>
      <c r="W122" s="270"/>
      <c r="X122" s="270"/>
      <c r="Y122" s="270"/>
      <c r="Z122" s="270"/>
      <c r="AA122" s="270"/>
      <c r="AB122" s="270"/>
      <c r="AC122" s="270"/>
      <c r="AD122" s="270"/>
      <c r="AE122" s="270"/>
      <c r="AF122" s="270"/>
      <c r="AG122" s="270"/>
      <c r="AH122" s="270"/>
      <c r="AI122" s="270"/>
      <c r="AJ122" s="270"/>
      <c r="AK122" s="270"/>
      <c r="AL122" s="270"/>
      <c r="AM122" s="270"/>
      <c r="AN122" s="270"/>
      <c r="AO122" s="270"/>
      <c r="AP122" s="270"/>
      <c r="AQ122" s="270"/>
      <c r="AR122" s="270"/>
      <c r="AS122" s="270"/>
      <c r="AT122" s="270"/>
      <c r="AU122" s="270"/>
      <c r="AV122" s="270"/>
      <c r="AW122" s="270"/>
      <c r="AX122" s="270"/>
      <c r="AY122" s="270"/>
      <c r="AZ122" s="270"/>
      <c r="BA122" s="270"/>
      <c r="BB122" s="270"/>
      <c r="BC122" s="270"/>
      <c r="BD122" s="270"/>
      <c r="BE122" s="270"/>
      <c r="BF122" s="270"/>
      <c r="BG122" s="270"/>
      <c r="BH122" s="270"/>
      <c r="BI122" s="270"/>
      <c r="BJ122" s="270"/>
      <c r="BK122" s="270"/>
      <c r="BL122" s="270"/>
      <c r="BM122" s="270"/>
      <c r="BN122" s="270"/>
      <c r="BO122" s="270"/>
      <c r="BP122" s="270"/>
      <c r="BQ122" s="270"/>
      <c r="BR122" s="270"/>
      <c r="BS122" s="270"/>
    </row>
    <row r="123" spans="1:71" x14ac:dyDescent="0.25">
      <c r="A123" s="270"/>
      <c r="B123" s="270"/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0"/>
      <c r="X123" s="270"/>
      <c r="Y123" s="270"/>
      <c r="Z123" s="270"/>
      <c r="AA123" s="270"/>
      <c r="AB123" s="270"/>
      <c r="AC123" s="270"/>
      <c r="AD123" s="270"/>
      <c r="AE123" s="270"/>
      <c r="AF123" s="270"/>
      <c r="AG123" s="270"/>
      <c r="AH123" s="270"/>
      <c r="AI123" s="270"/>
      <c r="AJ123" s="270"/>
      <c r="AK123" s="270"/>
      <c r="AL123" s="270"/>
      <c r="AM123" s="270"/>
      <c r="AN123" s="270"/>
      <c r="AO123" s="270"/>
      <c r="AP123" s="270"/>
      <c r="AQ123" s="270"/>
      <c r="AR123" s="270"/>
      <c r="AS123" s="270"/>
      <c r="AT123" s="270"/>
      <c r="AU123" s="270"/>
      <c r="AV123" s="270"/>
      <c r="AW123" s="270"/>
      <c r="AX123" s="270"/>
      <c r="AY123" s="270"/>
      <c r="AZ123" s="270"/>
      <c r="BA123" s="270"/>
      <c r="BB123" s="270"/>
      <c r="BC123" s="270"/>
      <c r="BD123" s="270"/>
      <c r="BE123" s="270"/>
      <c r="BF123" s="270"/>
      <c r="BG123" s="270"/>
      <c r="BH123" s="270"/>
      <c r="BI123" s="270"/>
      <c r="BJ123" s="270"/>
      <c r="BK123" s="270"/>
      <c r="BL123" s="270"/>
      <c r="BM123" s="270"/>
      <c r="BN123" s="270"/>
      <c r="BO123" s="270"/>
      <c r="BP123" s="270"/>
      <c r="BQ123" s="270"/>
      <c r="BR123" s="270"/>
      <c r="BS123" s="270"/>
    </row>
    <row r="124" spans="1:71" x14ac:dyDescent="0.25">
      <c r="A124" s="270"/>
      <c r="B124" s="270"/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  <c r="O124" s="270"/>
      <c r="P124" s="270"/>
      <c r="Q124" s="270"/>
      <c r="R124" s="270"/>
      <c r="S124" s="270"/>
      <c r="T124" s="270"/>
      <c r="U124" s="270"/>
      <c r="V124" s="270"/>
      <c r="W124" s="270"/>
      <c r="X124" s="270"/>
      <c r="Y124" s="270"/>
      <c r="Z124" s="270"/>
      <c r="AA124" s="270"/>
      <c r="AB124" s="270"/>
      <c r="AC124" s="270"/>
      <c r="AD124" s="270"/>
      <c r="AE124" s="270"/>
      <c r="AF124" s="270"/>
      <c r="AG124" s="270"/>
      <c r="AH124" s="270"/>
      <c r="AI124" s="270"/>
      <c r="AJ124" s="270"/>
      <c r="AK124" s="270"/>
      <c r="AL124" s="270"/>
      <c r="AM124" s="270"/>
      <c r="AN124" s="270"/>
      <c r="AO124" s="270"/>
      <c r="AP124" s="270"/>
      <c r="AQ124" s="270"/>
      <c r="AR124" s="270"/>
      <c r="AS124" s="270"/>
      <c r="AT124" s="270"/>
      <c r="AU124" s="270"/>
      <c r="AV124" s="270"/>
      <c r="AW124" s="270"/>
      <c r="AX124" s="270"/>
      <c r="AY124" s="270"/>
      <c r="AZ124" s="270"/>
      <c r="BA124" s="270"/>
      <c r="BB124" s="270"/>
      <c r="BC124" s="270"/>
      <c r="BD124" s="270"/>
      <c r="BE124" s="270"/>
      <c r="BF124" s="270"/>
      <c r="BG124" s="270"/>
      <c r="BH124" s="270"/>
      <c r="BI124" s="270"/>
      <c r="BJ124" s="270"/>
      <c r="BK124" s="270"/>
      <c r="BL124" s="270"/>
      <c r="BM124" s="270"/>
      <c r="BN124" s="270"/>
      <c r="BO124" s="270"/>
      <c r="BP124" s="270"/>
      <c r="BQ124" s="270"/>
      <c r="BR124" s="270"/>
      <c r="BS124" s="270"/>
    </row>
    <row r="125" spans="1:71" x14ac:dyDescent="0.25">
      <c r="A125" s="270"/>
      <c r="B125" s="270"/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  <c r="O125" s="270"/>
      <c r="P125" s="270"/>
      <c r="Q125" s="270"/>
      <c r="R125" s="270"/>
      <c r="S125" s="270"/>
      <c r="T125" s="270"/>
      <c r="U125" s="270"/>
      <c r="V125" s="270"/>
      <c r="W125" s="270"/>
      <c r="X125" s="270"/>
      <c r="Y125" s="270"/>
      <c r="Z125" s="270"/>
      <c r="AA125" s="270"/>
      <c r="AB125" s="270"/>
      <c r="AC125" s="270"/>
      <c r="AD125" s="270"/>
      <c r="AE125" s="270"/>
      <c r="AF125" s="270"/>
      <c r="AG125" s="270"/>
      <c r="AH125" s="270"/>
      <c r="AI125" s="270"/>
      <c r="AJ125" s="270"/>
      <c r="AK125" s="270"/>
      <c r="AL125" s="270"/>
      <c r="AM125" s="270"/>
      <c r="AN125" s="270"/>
      <c r="AO125" s="270"/>
      <c r="AP125" s="270"/>
      <c r="AQ125" s="270"/>
      <c r="AR125" s="270"/>
      <c r="AS125" s="270"/>
      <c r="AT125" s="270"/>
      <c r="AU125" s="270"/>
      <c r="AV125" s="270"/>
      <c r="AW125" s="270"/>
      <c r="AX125" s="270"/>
      <c r="AY125" s="270"/>
      <c r="AZ125" s="270"/>
      <c r="BA125" s="270"/>
      <c r="BB125" s="270"/>
      <c r="BC125" s="270"/>
      <c r="BD125" s="270"/>
      <c r="BE125" s="270"/>
      <c r="BF125" s="270"/>
      <c r="BG125" s="270"/>
      <c r="BH125" s="270"/>
      <c r="BI125" s="270"/>
      <c r="BJ125" s="270"/>
      <c r="BK125" s="270"/>
      <c r="BL125" s="270"/>
      <c r="BM125" s="270"/>
      <c r="BN125" s="270"/>
      <c r="BO125" s="270"/>
      <c r="BP125" s="270"/>
      <c r="BQ125" s="270"/>
      <c r="BR125" s="270"/>
      <c r="BS125" s="270"/>
    </row>
    <row r="126" spans="1:71" x14ac:dyDescent="0.25">
      <c r="A126" s="270"/>
      <c r="B126" s="270"/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  <c r="O126" s="270"/>
      <c r="P126" s="270"/>
      <c r="Q126" s="270"/>
      <c r="R126" s="270"/>
      <c r="S126" s="270"/>
      <c r="T126" s="270"/>
      <c r="U126" s="270"/>
      <c r="V126" s="270"/>
      <c r="W126" s="270"/>
      <c r="X126" s="270"/>
      <c r="Y126" s="270"/>
      <c r="Z126" s="270"/>
      <c r="AA126" s="270"/>
      <c r="AB126" s="270"/>
      <c r="AC126" s="270"/>
      <c r="AD126" s="270"/>
      <c r="AE126" s="270"/>
      <c r="AF126" s="270"/>
      <c r="AG126" s="270"/>
      <c r="AH126" s="270"/>
      <c r="AI126" s="270"/>
      <c r="AJ126" s="270"/>
      <c r="AK126" s="270"/>
      <c r="AL126" s="270"/>
      <c r="AM126" s="270"/>
      <c r="AN126" s="270"/>
      <c r="AO126" s="270"/>
      <c r="AP126" s="270"/>
      <c r="AQ126" s="270"/>
      <c r="AR126" s="270"/>
      <c r="AS126" s="270"/>
      <c r="AT126" s="270"/>
      <c r="AU126" s="270"/>
      <c r="AV126" s="270"/>
      <c r="AW126" s="270"/>
      <c r="AX126" s="270"/>
      <c r="AY126" s="270"/>
      <c r="AZ126" s="270"/>
      <c r="BA126" s="270"/>
      <c r="BB126" s="270"/>
      <c r="BC126" s="270"/>
      <c r="BD126" s="270"/>
      <c r="BE126" s="270"/>
      <c r="BF126" s="270"/>
      <c r="BG126" s="270"/>
      <c r="BH126" s="270"/>
      <c r="BI126" s="270"/>
      <c r="BJ126" s="270"/>
      <c r="BK126" s="270"/>
      <c r="BL126" s="270"/>
      <c r="BM126" s="270"/>
      <c r="BN126" s="270"/>
      <c r="BO126" s="270"/>
      <c r="BP126" s="270"/>
      <c r="BQ126" s="270"/>
      <c r="BR126" s="270"/>
      <c r="BS126" s="270"/>
    </row>
    <row r="127" spans="1:71" x14ac:dyDescent="0.25">
      <c r="A127" s="270"/>
      <c r="B127" s="270"/>
      <c r="C127" s="270"/>
      <c r="D127" s="270"/>
      <c r="E127" s="270"/>
      <c r="F127" s="270"/>
      <c r="G127" s="270"/>
      <c r="H127" s="270"/>
      <c r="I127" s="270"/>
      <c r="J127" s="270"/>
      <c r="K127" s="270"/>
      <c r="L127" s="270"/>
      <c r="M127" s="270"/>
      <c r="N127" s="270"/>
      <c r="O127" s="270"/>
      <c r="P127" s="270"/>
      <c r="Q127" s="270"/>
      <c r="R127" s="270"/>
      <c r="S127" s="270"/>
      <c r="T127" s="270"/>
      <c r="U127" s="270"/>
      <c r="V127" s="270"/>
      <c r="W127" s="270"/>
      <c r="X127" s="270"/>
      <c r="Y127" s="270"/>
      <c r="Z127" s="270"/>
      <c r="AA127" s="270"/>
      <c r="AB127" s="270"/>
      <c r="AC127" s="270"/>
      <c r="AD127" s="270"/>
      <c r="AE127" s="270"/>
      <c r="AF127" s="270"/>
      <c r="AG127" s="270"/>
      <c r="AH127" s="270"/>
      <c r="AI127" s="270"/>
      <c r="AJ127" s="270"/>
      <c r="AK127" s="270"/>
      <c r="AL127" s="270"/>
      <c r="AM127" s="270"/>
      <c r="AN127" s="270"/>
      <c r="AO127" s="270"/>
      <c r="AP127" s="270"/>
      <c r="AQ127" s="270"/>
      <c r="AR127" s="270"/>
      <c r="AS127" s="270"/>
      <c r="AT127" s="270"/>
      <c r="AU127" s="270"/>
      <c r="AV127" s="270"/>
      <c r="AW127" s="270"/>
      <c r="AX127" s="270"/>
      <c r="AY127" s="270"/>
      <c r="AZ127" s="270"/>
      <c r="BA127" s="270"/>
      <c r="BB127" s="270"/>
      <c r="BC127" s="270"/>
      <c r="BD127" s="270"/>
      <c r="BE127" s="270"/>
      <c r="BF127" s="270"/>
      <c r="BG127" s="270"/>
      <c r="BH127" s="270"/>
      <c r="BI127" s="270"/>
      <c r="BJ127" s="270"/>
      <c r="BK127" s="270"/>
      <c r="BL127" s="270"/>
      <c r="BM127" s="270"/>
      <c r="BN127" s="270"/>
      <c r="BO127" s="270"/>
      <c r="BP127" s="270"/>
      <c r="BQ127" s="270"/>
      <c r="BR127" s="270"/>
      <c r="BS127" s="270"/>
    </row>
    <row r="128" spans="1:71" x14ac:dyDescent="0.25">
      <c r="A128" s="270"/>
      <c r="B128" s="270"/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  <c r="O128" s="270"/>
      <c r="P128" s="270"/>
      <c r="Q128" s="270"/>
      <c r="R128" s="270"/>
      <c r="S128" s="270"/>
      <c r="T128" s="270"/>
      <c r="U128" s="270"/>
      <c r="V128" s="270"/>
      <c r="W128" s="270"/>
      <c r="X128" s="270"/>
      <c r="Y128" s="270"/>
      <c r="Z128" s="270"/>
      <c r="AA128" s="270"/>
      <c r="AB128" s="270"/>
      <c r="AC128" s="270"/>
      <c r="AD128" s="270"/>
      <c r="AE128" s="270"/>
      <c r="AF128" s="270"/>
      <c r="AG128" s="270"/>
      <c r="AH128" s="270"/>
      <c r="AI128" s="270"/>
      <c r="AJ128" s="270"/>
      <c r="AK128" s="270"/>
      <c r="AL128" s="270"/>
      <c r="AM128" s="270"/>
      <c r="AN128" s="270"/>
      <c r="AO128" s="270"/>
      <c r="AP128" s="270"/>
      <c r="AQ128" s="270"/>
      <c r="AR128" s="270"/>
      <c r="AS128" s="270"/>
      <c r="AT128" s="270"/>
      <c r="AU128" s="270"/>
      <c r="AV128" s="270"/>
      <c r="AW128" s="270"/>
      <c r="AX128" s="270"/>
      <c r="AY128" s="270"/>
      <c r="AZ128" s="270"/>
      <c r="BA128" s="270"/>
      <c r="BB128" s="270"/>
      <c r="BC128" s="270"/>
      <c r="BD128" s="270"/>
      <c r="BE128" s="270"/>
      <c r="BF128" s="270"/>
      <c r="BG128" s="270"/>
      <c r="BH128" s="270"/>
      <c r="BI128" s="270"/>
      <c r="BJ128" s="270"/>
      <c r="BK128" s="270"/>
      <c r="BL128" s="270"/>
      <c r="BM128" s="270"/>
      <c r="BN128" s="270"/>
      <c r="BO128" s="270"/>
      <c r="BP128" s="270"/>
      <c r="BQ128" s="270"/>
      <c r="BR128" s="270"/>
      <c r="BS128" s="270"/>
    </row>
    <row r="129" spans="1:71" x14ac:dyDescent="0.25">
      <c r="A129" s="270"/>
      <c r="B129" s="270"/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0"/>
      <c r="X129" s="270"/>
      <c r="Y129" s="270"/>
      <c r="Z129" s="270"/>
      <c r="AA129" s="270"/>
      <c r="AB129" s="270"/>
      <c r="AC129" s="270"/>
      <c r="AD129" s="270"/>
      <c r="AE129" s="270"/>
      <c r="AF129" s="270"/>
      <c r="AG129" s="270"/>
      <c r="AH129" s="270"/>
      <c r="AI129" s="270"/>
      <c r="AJ129" s="270"/>
      <c r="AK129" s="270"/>
      <c r="AL129" s="270"/>
      <c r="AM129" s="270"/>
      <c r="AN129" s="270"/>
      <c r="AO129" s="270"/>
      <c r="AP129" s="270"/>
      <c r="AQ129" s="270"/>
      <c r="AR129" s="270"/>
      <c r="AS129" s="270"/>
      <c r="AT129" s="270"/>
      <c r="AU129" s="270"/>
      <c r="AV129" s="270"/>
      <c r="AW129" s="270"/>
      <c r="AX129" s="270"/>
      <c r="AY129" s="270"/>
      <c r="AZ129" s="270"/>
      <c r="BA129" s="270"/>
      <c r="BB129" s="270"/>
      <c r="BC129" s="270"/>
      <c r="BD129" s="270"/>
      <c r="BE129" s="270"/>
      <c r="BF129" s="270"/>
      <c r="BG129" s="270"/>
      <c r="BH129" s="270"/>
      <c r="BI129" s="270"/>
      <c r="BJ129" s="270"/>
      <c r="BK129" s="270"/>
      <c r="BL129" s="270"/>
      <c r="BM129" s="270"/>
      <c r="BN129" s="270"/>
      <c r="BO129" s="270"/>
      <c r="BP129" s="270"/>
      <c r="BQ129" s="270"/>
      <c r="BR129" s="270"/>
      <c r="BS129" s="270"/>
    </row>
    <row r="130" spans="1:71" x14ac:dyDescent="0.25">
      <c r="A130" s="270"/>
      <c r="B130" s="270"/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  <c r="O130" s="270"/>
      <c r="P130" s="270"/>
      <c r="Q130" s="270"/>
      <c r="R130" s="270"/>
      <c r="S130" s="270"/>
      <c r="T130" s="270"/>
      <c r="U130" s="270"/>
      <c r="V130" s="270"/>
      <c r="W130" s="270"/>
      <c r="X130" s="270"/>
      <c r="Y130" s="270"/>
      <c r="Z130" s="270"/>
      <c r="AA130" s="270"/>
      <c r="AB130" s="270"/>
      <c r="AC130" s="270"/>
      <c r="AD130" s="270"/>
      <c r="AE130" s="270"/>
      <c r="AF130" s="270"/>
      <c r="AG130" s="270"/>
      <c r="AH130" s="270"/>
      <c r="AI130" s="270"/>
      <c r="AJ130" s="270"/>
      <c r="AK130" s="270"/>
      <c r="AL130" s="270"/>
      <c r="AM130" s="270"/>
      <c r="AN130" s="270"/>
      <c r="AO130" s="270"/>
      <c r="AP130" s="270"/>
      <c r="AQ130" s="270"/>
      <c r="AR130" s="270"/>
      <c r="AS130" s="270"/>
      <c r="AT130" s="270"/>
      <c r="AU130" s="270"/>
      <c r="AV130" s="270"/>
      <c r="AW130" s="270"/>
      <c r="AX130" s="270"/>
      <c r="AY130" s="270"/>
      <c r="AZ130" s="270"/>
      <c r="BA130" s="270"/>
      <c r="BB130" s="270"/>
      <c r="BC130" s="270"/>
      <c r="BD130" s="270"/>
      <c r="BE130" s="270"/>
      <c r="BF130" s="270"/>
      <c r="BG130" s="270"/>
      <c r="BH130" s="270"/>
      <c r="BI130" s="270"/>
      <c r="BJ130" s="270"/>
      <c r="BK130" s="270"/>
      <c r="BL130" s="270"/>
      <c r="BM130" s="270"/>
      <c r="BN130" s="270"/>
      <c r="BO130" s="270"/>
      <c r="BP130" s="270"/>
      <c r="BQ130" s="270"/>
      <c r="BR130" s="270"/>
      <c r="BS130" s="270"/>
    </row>
    <row r="131" spans="1:71" x14ac:dyDescent="0.25">
      <c r="A131" s="270"/>
      <c r="B131" s="270"/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0"/>
      <c r="N131" s="270"/>
      <c r="O131" s="270"/>
      <c r="P131" s="270"/>
      <c r="Q131" s="270"/>
      <c r="R131" s="270"/>
      <c r="S131" s="270"/>
      <c r="T131" s="270"/>
      <c r="U131" s="270"/>
      <c r="V131" s="270"/>
      <c r="W131" s="270"/>
      <c r="X131" s="270"/>
      <c r="Y131" s="270"/>
      <c r="Z131" s="270"/>
      <c r="AA131" s="270"/>
      <c r="AB131" s="270"/>
      <c r="AC131" s="270"/>
      <c r="AD131" s="270"/>
      <c r="AE131" s="270"/>
      <c r="AF131" s="270"/>
      <c r="AG131" s="270"/>
      <c r="AH131" s="270"/>
      <c r="AI131" s="270"/>
      <c r="AJ131" s="270"/>
      <c r="AK131" s="270"/>
      <c r="AL131" s="270"/>
      <c r="AM131" s="270"/>
      <c r="AN131" s="270"/>
      <c r="AO131" s="270"/>
      <c r="AP131" s="270"/>
      <c r="AQ131" s="270"/>
      <c r="AR131" s="270"/>
      <c r="AS131" s="270"/>
      <c r="AT131" s="270"/>
      <c r="AU131" s="270"/>
      <c r="AV131" s="270"/>
      <c r="AW131" s="270"/>
      <c r="AX131" s="270"/>
      <c r="AY131" s="270"/>
      <c r="AZ131" s="270"/>
      <c r="BA131" s="270"/>
      <c r="BB131" s="270"/>
      <c r="BC131" s="270"/>
      <c r="BD131" s="270"/>
      <c r="BE131" s="270"/>
      <c r="BF131" s="270"/>
      <c r="BG131" s="270"/>
      <c r="BH131" s="270"/>
      <c r="BI131" s="270"/>
      <c r="BJ131" s="270"/>
      <c r="BK131" s="270"/>
      <c r="BL131" s="270"/>
      <c r="BM131" s="270"/>
      <c r="BN131" s="270"/>
      <c r="BO131" s="270"/>
      <c r="BP131" s="270"/>
      <c r="BQ131" s="270"/>
      <c r="BR131" s="270"/>
      <c r="BS131" s="270"/>
    </row>
    <row r="132" spans="1:71" x14ac:dyDescent="0.25">
      <c r="A132" s="270"/>
      <c r="B132" s="270"/>
      <c r="C132" s="270"/>
      <c r="D132" s="270"/>
      <c r="E132" s="270"/>
      <c r="F132" s="270"/>
      <c r="G132" s="270"/>
      <c r="H132" s="270"/>
      <c r="I132" s="270"/>
      <c r="J132" s="270"/>
      <c r="K132" s="270"/>
      <c r="L132" s="270"/>
      <c r="M132" s="270"/>
      <c r="N132" s="270"/>
      <c r="O132" s="270"/>
      <c r="P132" s="270"/>
      <c r="Q132" s="270"/>
      <c r="R132" s="270"/>
      <c r="S132" s="270"/>
      <c r="T132" s="270"/>
      <c r="U132" s="270"/>
      <c r="V132" s="270"/>
      <c r="W132" s="270"/>
      <c r="X132" s="270"/>
      <c r="Y132" s="270"/>
      <c r="Z132" s="270"/>
      <c r="AA132" s="270"/>
      <c r="AB132" s="270"/>
      <c r="AC132" s="270"/>
      <c r="AD132" s="270"/>
      <c r="AE132" s="270"/>
      <c r="AF132" s="270"/>
      <c r="AG132" s="270"/>
      <c r="AH132" s="270"/>
      <c r="AI132" s="270"/>
      <c r="AJ132" s="270"/>
      <c r="AK132" s="270"/>
      <c r="AL132" s="270"/>
      <c r="AM132" s="270"/>
      <c r="AN132" s="270"/>
      <c r="AO132" s="270"/>
      <c r="AP132" s="270"/>
      <c r="AQ132" s="270"/>
      <c r="AR132" s="270"/>
      <c r="AS132" s="270"/>
      <c r="AT132" s="270"/>
      <c r="AU132" s="270"/>
      <c r="AV132" s="270"/>
      <c r="AW132" s="270"/>
      <c r="AX132" s="270"/>
      <c r="AY132" s="270"/>
      <c r="AZ132" s="270"/>
      <c r="BA132" s="270"/>
      <c r="BB132" s="270"/>
      <c r="BC132" s="270"/>
      <c r="BD132" s="270"/>
      <c r="BE132" s="270"/>
      <c r="BF132" s="270"/>
      <c r="BG132" s="270"/>
      <c r="BH132" s="270"/>
      <c r="BI132" s="270"/>
      <c r="BJ132" s="270"/>
      <c r="BK132" s="270"/>
      <c r="BL132" s="270"/>
      <c r="BM132" s="270"/>
      <c r="BN132" s="270"/>
      <c r="BO132" s="270"/>
      <c r="BP132" s="270"/>
      <c r="BQ132" s="270"/>
      <c r="BR132" s="270"/>
      <c r="BS132" s="270"/>
    </row>
    <row r="133" spans="1:71" x14ac:dyDescent="0.25">
      <c r="A133" s="270"/>
      <c r="B133" s="270"/>
      <c r="C133" s="270"/>
      <c r="D133" s="270"/>
      <c r="E133" s="270"/>
      <c r="F133" s="270"/>
      <c r="G133" s="270"/>
      <c r="H133" s="270"/>
      <c r="I133" s="270"/>
      <c r="J133" s="270"/>
      <c r="K133" s="270"/>
      <c r="L133" s="270"/>
      <c r="M133" s="270"/>
      <c r="N133" s="270"/>
      <c r="O133" s="270"/>
      <c r="P133" s="270"/>
      <c r="Q133" s="270"/>
      <c r="R133" s="270"/>
      <c r="S133" s="270"/>
      <c r="T133" s="270"/>
      <c r="U133" s="270"/>
      <c r="V133" s="270"/>
      <c r="W133" s="270"/>
      <c r="X133" s="270"/>
      <c r="Y133" s="270"/>
      <c r="Z133" s="270"/>
      <c r="AA133" s="270"/>
      <c r="AB133" s="270"/>
      <c r="AC133" s="270"/>
      <c r="AD133" s="270"/>
      <c r="AE133" s="270"/>
      <c r="AF133" s="270"/>
      <c r="AG133" s="270"/>
      <c r="AH133" s="270"/>
      <c r="AI133" s="270"/>
      <c r="AJ133" s="270"/>
      <c r="AK133" s="270"/>
      <c r="AL133" s="270"/>
      <c r="AM133" s="270"/>
      <c r="AN133" s="270"/>
      <c r="AO133" s="270"/>
      <c r="AP133" s="270"/>
      <c r="AQ133" s="270"/>
      <c r="AR133" s="270"/>
      <c r="AS133" s="270"/>
      <c r="AT133" s="270"/>
      <c r="AU133" s="270"/>
      <c r="AV133" s="270"/>
      <c r="AW133" s="270"/>
      <c r="AX133" s="270"/>
      <c r="AY133" s="270"/>
      <c r="AZ133" s="270"/>
      <c r="BA133" s="270"/>
      <c r="BB133" s="270"/>
      <c r="BC133" s="270"/>
      <c r="BD133" s="270"/>
      <c r="BE133" s="270"/>
      <c r="BF133" s="270"/>
      <c r="BG133" s="270"/>
      <c r="BH133" s="270"/>
      <c r="BI133" s="270"/>
      <c r="BJ133" s="270"/>
      <c r="BK133" s="270"/>
      <c r="BL133" s="270"/>
      <c r="BM133" s="270"/>
      <c r="BN133" s="270"/>
      <c r="BO133" s="270"/>
      <c r="BP133" s="270"/>
      <c r="BQ133" s="270"/>
      <c r="BR133" s="270"/>
      <c r="BS133" s="270"/>
    </row>
    <row r="134" spans="1:71" x14ac:dyDescent="0.25">
      <c r="A134" s="270"/>
      <c r="B134" s="270"/>
      <c r="C134" s="270"/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  <c r="O134" s="270"/>
      <c r="P134" s="270"/>
      <c r="Q134" s="270"/>
      <c r="R134" s="270"/>
      <c r="S134" s="270"/>
      <c r="T134" s="270"/>
      <c r="U134" s="270"/>
      <c r="V134" s="270"/>
      <c r="W134" s="270"/>
      <c r="X134" s="270"/>
      <c r="Y134" s="270"/>
      <c r="Z134" s="270"/>
      <c r="AA134" s="270"/>
      <c r="AB134" s="270"/>
      <c r="AC134" s="270"/>
      <c r="AD134" s="270"/>
      <c r="AE134" s="270"/>
      <c r="AF134" s="270"/>
      <c r="AG134" s="270"/>
      <c r="AH134" s="270"/>
      <c r="AI134" s="270"/>
      <c r="AJ134" s="270"/>
      <c r="AK134" s="270"/>
      <c r="AL134" s="270"/>
      <c r="AM134" s="270"/>
      <c r="AN134" s="270"/>
      <c r="AO134" s="270"/>
      <c r="AP134" s="270"/>
      <c r="AQ134" s="270"/>
      <c r="AR134" s="270"/>
      <c r="AS134" s="270"/>
      <c r="AT134" s="270"/>
      <c r="AU134" s="270"/>
      <c r="AV134" s="270"/>
      <c r="AW134" s="270"/>
      <c r="AX134" s="270"/>
      <c r="AY134" s="270"/>
      <c r="AZ134" s="270"/>
      <c r="BA134" s="270"/>
      <c r="BB134" s="270"/>
      <c r="BC134" s="270"/>
      <c r="BD134" s="270"/>
      <c r="BE134" s="270"/>
      <c r="BF134" s="270"/>
      <c r="BG134" s="270"/>
      <c r="BH134" s="270"/>
      <c r="BI134" s="270"/>
      <c r="BJ134" s="270"/>
      <c r="BK134" s="270"/>
      <c r="BL134" s="270"/>
      <c r="BM134" s="270"/>
      <c r="BN134" s="270"/>
      <c r="BO134" s="270"/>
      <c r="BP134" s="270"/>
      <c r="BQ134" s="270"/>
      <c r="BR134" s="270"/>
      <c r="BS134" s="270"/>
    </row>
    <row r="135" spans="1:71" x14ac:dyDescent="0.25">
      <c r="A135" s="270"/>
      <c r="B135" s="270"/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  <c r="O135" s="270"/>
      <c r="P135" s="270"/>
      <c r="Q135" s="270"/>
      <c r="R135" s="270"/>
      <c r="S135" s="270"/>
      <c r="T135" s="270"/>
      <c r="U135" s="270"/>
      <c r="V135" s="270"/>
      <c r="W135" s="270"/>
      <c r="X135" s="270"/>
      <c r="Y135" s="270"/>
      <c r="Z135" s="270"/>
      <c r="AA135" s="270"/>
      <c r="AB135" s="270"/>
      <c r="AC135" s="270"/>
      <c r="AD135" s="270"/>
      <c r="AE135" s="270"/>
      <c r="AF135" s="270"/>
      <c r="AG135" s="270"/>
      <c r="AH135" s="270"/>
      <c r="AI135" s="270"/>
      <c r="AJ135" s="270"/>
      <c r="AK135" s="270"/>
      <c r="AL135" s="270"/>
      <c r="AM135" s="270"/>
      <c r="AN135" s="270"/>
      <c r="AO135" s="270"/>
      <c r="AP135" s="270"/>
      <c r="AQ135" s="270"/>
      <c r="AR135" s="270"/>
      <c r="AS135" s="270"/>
      <c r="AT135" s="270"/>
      <c r="AU135" s="270"/>
      <c r="AV135" s="270"/>
      <c r="AW135" s="270"/>
      <c r="AX135" s="270"/>
      <c r="AY135" s="270"/>
      <c r="AZ135" s="270"/>
      <c r="BA135" s="270"/>
      <c r="BB135" s="270"/>
      <c r="BC135" s="270"/>
      <c r="BD135" s="270"/>
      <c r="BE135" s="270"/>
      <c r="BF135" s="270"/>
      <c r="BG135" s="270"/>
      <c r="BH135" s="270"/>
      <c r="BI135" s="270"/>
      <c r="BJ135" s="270"/>
      <c r="BK135" s="270"/>
      <c r="BL135" s="270"/>
      <c r="BM135" s="270"/>
      <c r="BN135" s="270"/>
      <c r="BO135" s="270"/>
      <c r="BP135" s="270"/>
      <c r="BQ135" s="270"/>
      <c r="BR135" s="270"/>
      <c r="BS135" s="270"/>
    </row>
    <row r="136" spans="1:71" x14ac:dyDescent="0.25">
      <c r="A136" s="270"/>
      <c r="B136" s="270"/>
      <c r="C136" s="270"/>
      <c r="D136" s="270"/>
      <c r="E136" s="270"/>
      <c r="F136" s="270"/>
      <c r="G136" s="270"/>
      <c r="H136" s="270"/>
      <c r="I136" s="270"/>
      <c r="J136" s="270"/>
      <c r="K136" s="270"/>
      <c r="L136" s="270"/>
      <c r="M136" s="270"/>
      <c r="N136" s="270"/>
      <c r="O136" s="270"/>
      <c r="P136" s="270"/>
      <c r="Q136" s="270"/>
      <c r="R136" s="270"/>
      <c r="S136" s="270"/>
      <c r="T136" s="270"/>
      <c r="U136" s="270"/>
      <c r="V136" s="270"/>
      <c r="W136" s="270"/>
      <c r="X136" s="270"/>
      <c r="Y136" s="270"/>
      <c r="Z136" s="270"/>
      <c r="AA136" s="270"/>
      <c r="AB136" s="270"/>
      <c r="AC136" s="270"/>
      <c r="AD136" s="270"/>
      <c r="AE136" s="270"/>
      <c r="AF136" s="270"/>
      <c r="AG136" s="270"/>
      <c r="AH136" s="270"/>
      <c r="AI136" s="270"/>
      <c r="AJ136" s="270"/>
      <c r="AK136" s="270"/>
      <c r="AL136" s="270"/>
      <c r="AM136" s="270"/>
      <c r="AN136" s="270"/>
      <c r="AO136" s="270"/>
      <c r="AP136" s="270"/>
      <c r="AQ136" s="270"/>
      <c r="AR136" s="270"/>
      <c r="AS136" s="270"/>
      <c r="AT136" s="270"/>
      <c r="AU136" s="270"/>
      <c r="AV136" s="270"/>
      <c r="AW136" s="270"/>
      <c r="AX136" s="270"/>
      <c r="AY136" s="270"/>
      <c r="AZ136" s="270"/>
      <c r="BA136" s="270"/>
      <c r="BB136" s="270"/>
      <c r="BC136" s="270"/>
      <c r="BD136" s="270"/>
      <c r="BE136" s="270"/>
      <c r="BF136" s="270"/>
      <c r="BG136" s="270"/>
      <c r="BH136" s="270"/>
      <c r="BI136" s="270"/>
      <c r="BJ136" s="270"/>
      <c r="BK136" s="270"/>
      <c r="BL136" s="270"/>
      <c r="BM136" s="270"/>
      <c r="BN136" s="270"/>
      <c r="BO136" s="270"/>
      <c r="BP136" s="270"/>
      <c r="BQ136" s="270"/>
      <c r="BR136" s="270"/>
      <c r="BS136" s="270"/>
    </row>
    <row r="137" spans="1:71" x14ac:dyDescent="0.25">
      <c r="A137" s="270"/>
      <c r="B137" s="270"/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  <c r="O137" s="270"/>
      <c r="P137" s="270"/>
      <c r="Q137" s="270"/>
      <c r="R137" s="270"/>
      <c r="S137" s="270"/>
      <c r="T137" s="270"/>
      <c r="U137" s="270"/>
      <c r="V137" s="270"/>
      <c r="W137" s="270"/>
      <c r="X137" s="270"/>
      <c r="Y137" s="270"/>
      <c r="Z137" s="270"/>
      <c r="AA137" s="270"/>
      <c r="AB137" s="270"/>
      <c r="AC137" s="270"/>
      <c r="AD137" s="270"/>
      <c r="AE137" s="270"/>
      <c r="AF137" s="270"/>
      <c r="AG137" s="270"/>
      <c r="AH137" s="270"/>
      <c r="AI137" s="270"/>
      <c r="AJ137" s="270"/>
      <c r="AK137" s="270"/>
      <c r="AL137" s="270"/>
      <c r="AM137" s="270"/>
      <c r="AN137" s="270"/>
      <c r="AO137" s="270"/>
      <c r="AP137" s="270"/>
      <c r="AQ137" s="270"/>
      <c r="AR137" s="270"/>
      <c r="AS137" s="270"/>
      <c r="AT137" s="270"/>
      <c r="AU137" s="270"/>
      <c r="AV137" s="270"/>
      <c r="AW137" s="270"/>
      <c r="AX137" s="270"/>
      <c r="AY137" s="270"/>
      <c r="AZ137" s="270"/>
      <c r="BA137" s="270"/>
      <c r="BB137" s="270"/>
      <c r="BC137" s="270"/>
      <c r="BD137" s="270"/>
      <c r="BE137" s="270"/>
      <c r="BF137" s="270"/>
      <c r="BG137" s="270"/>
      <c r="BH137" s="270"/>
      <c r="BI137" s="270"/>
      <c r="BJ137" s="270"/>
      <c r="BK137" s="270"/>
      <c r="BL137" s="270"/>
      <c r="BM137" s="270"/>
      <c r="BN137" s="270"/>
      <c r="BO137" s="270"/>
      <c r="BP137" s="270"/>
      <c r="BQ137" s="270"/>
      <c r="BR137" s="270"/>
      <c r="BS137" s="270"/>
    </row>
    <row r="138" spans="1:71" x14ac:dyDescent="0.25">
      <c r="A138" s="270"/>
      <c r="B138" s="270"/>
      <c r="C138" s="270"/>
      <c r="D138" s="270"/>
      <c r="E138" s="270"/>
      <c r="F138" s="270"/>
      <c r="G138" s="270"/>
      <c r="H138" s="270"/>
      <c r="I138" s="270"/>
      <c r="J138" s="270"/>
      <c r="K138" s="270"/>
      <c r="L138" s="270"/>
      <c r="M138" s="270"/>
      <c r="N138" s="270"/>
      <c r="O138" s="270"/>
      <c r="P138" s="270"/>
      <c r="Q138" s="270"/>
      <c r="R138" s="270"/>
      <c r="S138" s="270"/>
      <c r="T138" s="270"/>
      <c r="U138" s="270"/>
      <c r="V138" s="270"/>
      <c r="W138" s="270"/>
      <c r="X138" s="270"/>
      <c r="Y138" s="270"/>
      <c r="Z138" s="270"/>
      <c r="AA138" s="270"/>
      <c r="AB138" s="270"/>
      <c r="AC138" s="270"/>
      <c r="AD138" s="270"/>
      <c r="AE138" s="270"/>
      <c r="AF138" s="270"/>
      <c r="AG138" s="270"/>
      <c r="AH138" s="270"/>
      <c r="AI138" s="270"/>
      <c r="AJ138" s="270"/>
      <c r="AK138" s="270"/>
      <c r="AL138" s="270"/>
      <c r="AM138" s="270"/>
      <c r="AN138" s="270"/>
      <c r="AO138" s="270"/>
      <c r="AP138" s="270"/>
      <c r="AQ138" s="270"/>
      <c r="AR138" s="270"/>
      <c r="AS138" s="270"/>
      <c r="AT138" s="270"/>
      <c r="AU138" s="270"/>
      <c r="AV138" s="270"/>
      <c r="AW138" s="270"/>
      <c r="AX138" s="270"/>
      <c r="AY138" s="270"/>
      <c r="AZ138" s="270"/>
      <c r="BA138" s="270"/>
      <c r="BB138" s="270"/>
      <c r="BC138" s="270"/>
      <c r="BD138" s="270"/>
      <c r="BE138" s="270"/>
      <c r="BF138" s="270"/>
      <c r="BG138" s="270"/>
      <c r="BH138" s="270"/>
      <c r="BI138" s="270"/>
      <c r="BJ138" s="270"/>
      <c r="BK138" s="270"/>
      <c r="BL138" s="270"/>
      <c r="BM138" s="270"/>
      <c r="BN138" s="270"/>
      <c r="BO138" s="270"/>
      <c r="BP138" s="270"/>
      <c r="BQ138" s="270"/>
      <c r="BR138" s="270"/>
      <c r="BS138" s="270"/>
    </row>
    <row r="139" spans="1:71" x14ac:dyDescent="0.25">
      <c r="A139" s="270"/>
      <c r="B139" s="270"/>
      <c r="C139" s="270"/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  <c r="O139" s="270"/>
      <c r="P139" s="270"/>
      <c r="Q139" s="270"/>
      <c r="R139" s="270"/>
      <c r="S139" s="270"/>
      <c r="T139" s="270"/>
      <c r="U139" s="270"/>
      <c r="V139" s="270"/>
      <c r="W139" s="270"/>
      <c r="X139" s="270"/>
      <c r="Y139" s="270"/>
      <c r="Z139" s="270"/>
      <c r="AA139" s="270"/>
      <c r="AB139" s="270"/>
      <c r="AC139" s="270"/>
      <c r="AD139" s="270"/>
      <c r="AE139" s="270"/>
      <c r="AF139" s="270"/>
      <c r="AG139" s="270"/>
      <c r="AH139" s="270"/>
      <c r="AI139" s="270"/>
      <c r="AJ139" s="270"/>
      <c r="AK139" s="270"/>
      <c r="AL139" s="270"/>
      <c r="AM139" s="270"/>
      <c r="AN139" s="270"/>
      <c r="AO139" s="270"/>
      <c r="AP139" s="270"/>
      <c r="AQ139" s="270"/>
      <c r="AR139" s="270"/>
      <c r="AS139" s="270"/>
      <c r="AT139" s="270"/>
      <c r="AU139" s="270"/>
      <c r="AV139" s="270"/>
      <c r="AW139" s="270"/>
      <c r="AX139" s="270"/>
      <c r="AY139" s="270"/>
      <c r="AZ139" s="270"/>
      <c r="BA139" s="270"/>
      <c r="BB139" s="270"/>
      <c r="BC139" s="270"/>
      <c r="BD139" s="270"/>
      <c r="BE139" s="270"/>
      <c r="BF139" s="270"/>
      <c r="BG139" s="270"/>
      <c r="BH139" s="270"/>
      <c r="BI139" s="270"/>
      <c r="BJ139" s="270"/>
      <c r="BK139" s="270"/>
      <c r="BL139" s="270"/>
      <c r="BM139" s="270"/>
      <c r="BN139" s="270"/>
      <c r="BO139" s="270"/>
      <c r="BP139" s="270"/>
      <c r="BQ139" s="270"/>
      <c r="BR139" s="270"/>
      <c r="BS139" s="270"/>
    </row>
    <row r="140" spans="1:71" x14ac:dyDescent="0.25">
      <c r="A140" s="270"/>
      <c r="B140" s="270"/>
      <c r="C140" s="270"/>
      <c r="D140" s="270"/>
      <c r="E140" s="270"/>
      <c r="F140" s="270"/>
      <c r="G140" s="270"/>
      <c r="H140" s="270"/>
      <c r="I140" s="270"/>
      <c r="J140" s="270"/>
      <c r="K140" s="270"/>
      <c r="L140" s="270"/>
      <c r="M140" s="270"/>
      <c r="N140" s="270"/>
      <c r="O140" s="270"/>
      <c r="P140" s="270"/>
      <c r="Q140" s="270"/>
      <c r="R140" s="270"/>
      <c r="S140" s="270"/>
      <c r="T140" s="270"/>
      <c r="U140" s="270"/>
      <c r="V140" s="270"/>
      <c r="W140" s="270"/>
      <c r="X140" s="270"/>
      <c r="Y140" s="270"/>
      <c r="Z140" s="270"/>
      <c r="AA140" s="270"/>
      <c r="AB140" s="270"/>
      <c r="AC140" s="270"/>
      <c r="AD140" s="270"/>
      <c r="AE140" s="270"/>
      <c r="AF140" s="270"/>
      <c r="AG140" s="270"/>
      <c r="AH140" s="270"/>
      <c r="AI140" s="270"/>
      <c r="AJ140" s="270"/>
      <c r="AK140" s="270"/>
      <c r="AL140" s="270"/>
      <c r="AM140" s="270"/>
      <c r="AN140" s="270"/>
      <c r="AO140" s="270"/>
      <c r="AP140" s="270"/>
      <c r="AQ140" s="270"/>
      <c r="AR140" s="270"/>
      <c r="AS140" s="270"/>
      <c r="AT140" s="270"/>
      <c r="AU140" s="270"/>
      <c r="AV140" s="270"/>
      <c r="AW140" s="270"/>
      <c r="AX140" s="270"/>
      <c r="AY140" s="270"/>
      <c r="AZ140" s="270"/>
      <c r="BA140" s="270"/>
      <c r="BB140" s="270"/>
      <c r="BC140" s="270"/>
      <c r="BD140" s="270"/>
      <c r="BE140" s="270"/>
      <c r="BF140" s="270"/>
      <c r="BG140" s="270"/>
      <c r="BH140" s="270"/>
      <c r="BI140" s="270"/>
      <c r="BJ140" s="270"/>
      <c r="BK140" s="270"/>
      <c r="BL140" s="270"/>
      <c r="BM140" s="270"/>
      <c r="BN140" s="270"/>
      <c r="BO140" s="270"/>
      <c r="BP140" s="270"/>
      <c r="BQ140" s="270"/>
      <c r="BR140" s="270"/>
      <c r="BS140" s="270"/>
    </row>
    <row r="141" spans="1:71" x14ac:dyDescent="0.25">
      <c r="A141" s="270"/>
      <c r="B141" s="270"/>
      <c r="C141" s="270"/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  <c r="O141" s="270"/>
      <c r="P141" s="270"/>
      <c r="Q141" s="270"/>
      <c r="R141" s="270"/>
      <c r="S141" s="270"/>
      <c r="T141" s="270"/>
      <c r="U141" s="270"/>
      <c r="V141" s="270"/>
      <c r="W141" s="270"/>
      <c r="X141" s="270"/>
      <c r="Y141" s="270"/>
      <c r="Z141" s="270"/>
      <c r="AA141" s="270"/>
      <c r="AB141" s="270"/>
      <c r="AC141" s="270"/>
      <c r="AD141" s="270"/>
      <c r="AE141" s="270"/>
      <c r="AF141" s="270"/>
      <c r="AG141" s="270"/>
      <c r="AH141" s="270"/>
      <c r="AI141" s="270"/>
      <c r="AJ141" s="270"/>
      <c r="AK141" s="270"/>
      <c r="AL141" s="270"/>
      <c r="AM141" s="270"/>
      <c r="AN141" s="270"/>
      <c r="AO141" s="270"/>
      <c r="AP141" s="270"/>
      <c r="AQ141" s="270"/>
      <c r="AR141" s="270"/>
      <c r="AS141" s="270"/>
      <c r="AT141" s="270"/>
      <c r="AU141" s="270"/>
      <c r="AV141" s="270"/>
      <c r="AW141" s="270"/>
      <c r="AX141" s="270"/>
      <c r="AY141" s="270"/>
      <c r="AZ141" s="270"/>
      <c r="BA141" s="270"/>
      <c r="BB141" s="270"/>
      <c r="BC141" s="270"/>
      <c r="BD141" s="270"/>
      <c r="BE141" s="270"/>
      <c r="BF141" s="270"/>
      <c r="BG141" s="270"/>
      <c r="BH141" s="270"/>
      <c r="BI141" s="270"/>
      <c r="BJ141" s="270"/>
      <c r="BK141" s="270"/>
      <c r="BL141" s="270"/>
      <c r="BM141" s="270"/>
      <c r="BN141" s="270"/>
      <c r="BO141" s="270"/>
      <c r="BP141" s="270"/>
      <c r="BQ141" s="270"/>
      <c r="BR141" s="270"/>
      <c r="BS141" s="270"/>
    </row>
    <row r="142" spans="1:71" x14ac:dyDescent="0.25">
      <c r="A142" s="270"/>
      <c r="B142" s="270"/>
      <c r="C142" s="270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  <c r="O142" s="270"/>
      <c r="P142" s="270"/>
      <c r="Q142" s="270"/>
      <c r="R142" s="270"/>
      <c r="S142" s="270"/>
      <c r="T142" s="270"/>
      <c r="U142" s="270"/>
      <c r="V142" s="270"/>
      <c r="W142" s="270"/>
      <c r="X142" s="270"/>
      <c r="Y142" s="270"/>
      <c r="Z142" s="270"/>
      <c r="AA142" s="270"/>
      <c r="AB142" s="270"/>
      <c r="AC142" s="270"/>
      <c r="AD142" s="270"/>
      <c r="AE142" s="270"/>
      <c r="AF142" s="270"/>
      <c r="AG142" s="270"/>
      <c r="AH142" s="270"/>
      <c r="AI142" s="270"/>
      <c r="AJ142" s="270"/>
      <c r="AK142" s="270"/>
      <c r="AL142" s="270"/>
      <c r="AM142" s="270"/>
      <c r="AN142" s="270"/>
      <c r="AO142" s="270"/>
      <c r="AP142" s="270"/>
      <c r="AQ142" s="270"/>
      <c r="AR142" s="270"/>
      <c r="AS142" s="270"/>
      <c r="AT142" s="270"/>
      <c r="AU142" s="270"/>
      <c r="AV142" s="270"/>
      <c r="AW142" s="270"/>
      <c r="AX142" s="270"/>
      <c r="AY142" s="270"/>
      <c r="AZ142" s="270"/>
      <c r="BA142" s="270"/>
      <c r="BB142" s="270"/>
      <c r="BC142" s="270"/>
      <c r="BD142" s="270"/>
      <c r="BE142" s="270"/>
      <c r="BF142" s="270"/>
      <c r="BG142" s="270"/>
      <c r="BH142" s="270"/>
      <c r="BI142" s="270"/>
      <c r="BJ142" s="270"/>
      <c r="BK142" s="270"/>
      <c r="BL142" s="270"/>
      <c r="BM142" s="270"/>
      <c r="BN142" s="270"/>
      <c r="BO142" s="270"/>
      <c r="BP142" s="270"/>
      <c r="BQ142" s="270"/>
      <c r="BR142" s="270"/>
      <c r="BS142" s="270"/>
    </row>
    <row r="143" spans="1:71" x14ac:dyDescent="0.25">
      <c r="A143" s="270"/>
      <c r="B143" s="270"/>
      <c r="C143" s="270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  <c r="O143" s="270"/>
      <c r="P143" s="270"/>
      <c r="Q143" s="270"/>
      <c r="R143" s="270"/>
      <c r="S143" s="270"/>
      <c r="T143" s="270"/>
      <c r="U143" s="270"/>
      <c r="V143" s="270"/>
      <c r="W143" s="270"/>
      <c r="X143" s="270"/>
      <c r="Y143" s="270"/>
      <c r="Z143" s="270"/>
      <c r="AA143" s="270"/>
      <c r="AB143" s="270"/>
      <c r="AC143" s="270"/>
      <c r="AD143" s="270"/>
      <c r="AE143" s="270"/>
      <c r="AF143" s="270"/>
      <c r="AG143" s="270"/>
      <c r="AH143" s="270"/>
      <c r="AI143" s="270"/>
      <c r="AJ143" s="270"/>
      <c r="AK143" s="270"/>
      <c r="AL143" s="270"/>
      <c r="AM143" s="270"/>
      <c r="AN143" s="270"/>
      <c r="AO143" s="270"/>
      <c r="AP143" s="270"/>
      <c r="AQ143" s="270"/>
      <c r="AR143" s="270"/>
      <c r="AS143" s="270"/>
      <c r="AT143" s="270"/>
      <c r="AU143" s="270"/>
      <c r="AV143" s="270"/>
      <c r="AW143" s="270"/>
      <c r="AX143" s="270"/>
      <c r="AY143" s="270"/>
      <c r="AZ143" s="270"/>
      <c r="BA143" s="270"/>
      <c r="BB143" s="270"/>
      <c r="BC143" s="270"/>
      <c r="BD143" s="270"/>
      <c r="BE143" s="270"/>
      <c r="BF143" s="270"/>
      <c r="BG143" s="270"/>
      <c r="BH143" s="270"/>
      <c r="BI143" s="270"/>
      <c r="BJ143" s="270"/>
      <c r="BK143" s="270"/>
      <c r="BL143" s="270"/>
      <c r="BM143" s="270"/>
      <c r="BN143" s="270"/>
      <c r="BO143" s="270"/>
      <c r="BP143" s="270"/>
      <c r="BQ143" s="270"/>
      <c r="BR143" s="270"/>
      <c r="BS143" s="270"/>
    </row>
    <row r="144" spans="1:71" x14ac:dyDescent="0.25">
      <c r="A144" s="270"/>
      <c r="B144" s="270"/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0"/>
      <c r="T144" s="270"/>
      <c r="U144" s="270"/>
      <c r="V144" s="270"/>
      <c r="W144" s="270"/>
      <c r="X144" s="270"/>
      <c r="Y144" s="270"/>
      <c r="Z144" s="270"/>
      <c r="AA144" s="270"/>
      <c r="AB144" s="270"/>
      <c r="AC144" s="270"/>
      <c r="AD144" s="270"/>
      <c r="AE144" s="270"/>
      <c r="AF144" s="270"/>
      <c r="AG144" s="270"/>
      <c r="AH144" s="270"/>
      <c r="AI144" s="270"/>
      <c r="AJ144" s="270"/>
      <c r="AK144" s="270"/>
      <c r="AL144" s="270"/>
      <c r="AM144" s="270"/>
      <c r="AN144" s="270"/>
      <c r="AO144" s="270"/>
      <c r="AP144" s="270"/>
      <c r="AQ144" s="270"/>
      <c r="AR144" s="270"/>
      <c r="AS144" s="270"/>
      <c r="AT144" s="270"/>
      <c r="AU144" s="270"/>
      <c r="AV144" s="270"/>
      <c r="AW144" s="270"/>
      <c r="AX144" s="270"/>
      <c r="AY144" s="270"/>
      <c r="AZ144" s="270"/>
      <c r="BA144" s="270"/>
      <c r="BB144" s="270"/>
      <c r="BC144" s="270"/>
      <c r="BD144" s="270"/>
      <c r="BE144" s="270"/>
      <c r="BF144" s="270"/>
      <c r="BG144" s="270"/>
      <c r="BH144" s="270"/>
      <c r="BI144" s="270"/>
      <c r="BJ144" s="270"/>
      <c r="BK144" s="270"/>
      <c r="BL144" s="270"/>
      <c r="BM144" s="270"/>
      <c r="BN144" s="270"/>
      <c r="BO144" s="270"/>
      <c r="BP144" s="270"/>
      <c r="BQ144" s="270"/>
      <c r="BR144" s="270"/>
      <c r="BS144" s="270"/>
    </row>
    <row r="145" spans="1:71" x14ac:dyDescent="0.25">
      <c r="A145" s="270"/>
      <c r="B145" s="270"/>
      <c r="C145" s="270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  <c r="O145" s="270"/>
      <c r="P145" s="270"/>
      <c r="Q145" s="270"/>
      <c r="R145" s="270"/>
      <c r="S145" s="270"/>
      <c r="T145" s="270"/>
      <c r="U145" s="270"/>
      <c r="V145" s="270"/>
      <c r="W145" s="270"/>
      <c r="X145" s="270"/>
      <c r="Y145" s="270"/>
      <c r="Z145" s="270"/>
      <c r="AA145" s="270"/>
      <c r="AB145" s="270"/>
      <c r="AC145" s="270"/>
      <c r="AD145" s="270"/>
      <c r="AE145" s="270"/>
      <c r="AF145" s="270"/>
      <c r="AG145" s="270"/>
      <c r="AH145" s="270"/>
      <c r="AI145" s="270"/>
      <c r="AJ145" s="270"/>
      <c r="AK145" s="270"/>
      <c r="AL145" s="270"/>
      <c r="AM145" s="270"/>
      <c r="AN145" s="270"/>
      <c r="AO145" s="270"/>
      <c r="AP145" s="270"/>
      <c r="AQ145" s="270"/>
      <c r="AR145" s="270"/>
      <c r="AS145" s="270"/>
      <c r="AT145" s="270"/>
      <c r="AU145" s="270"/>
      <c r="AV145" s="270"/>
      <c r="AW145" s="270"/>
      <c r="AX145" s="270"/>
      <c r="AY145" s="270"/>
      <c r="AZ145" s="270"/>
      <c r="BA145" s="270"/>
      <c r="BB145" s="270"/>
      <c r="BC145" s="270"/>
      <c r="BD145" s="270"/>
      <c r="BE145" s="270"/>
      <c r="BF145" s="270"/>
      <c r="BG145" s="270"/>
      <c r="BH145" s="270"/>
      <c r="BI145" s="270"/>
      <c r="BJ145" s="270"/>
      <c r="BK145" s="270"/>
      <c r="BL145" s="270"/>
      <c r="BM145" s="270"/>
      <c r="BN145" s="270"/>
      <c r="BO145" s="270"/>
      <c r="BP145" s="270"/>
      <c r="BQ145" s="270"/>
      <c r="BR145" s="270"/>
      <c r="BS145" s="270"/>
    </row>
    <row r="146" spans="1:71" x14ac:dyDescent="0.25">
      <c r="A146" s="270"/>
      <c r="B146" s="270"/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  <c r="O146" s="270"/>
      <c r="P146" s="270"/>
      <c r="Q146" s="270"/>
      <c r="R146" s="270"/>
      <c r="S146" s="270"/>
      <c r="T146" s="270"/>
      <c r="U146" s="270"/>
      <c r="V146" s="270"/>
      <c r="W146" s="270"/>
      <c r="X146" s="270"/>
      <c r="Y146" s="270"/>
      <c r="Z146" s="270"/>
      <c r="AA146" s="270"/>
      <c r="AB146" s="270"/>
      <c r="AC146" s="270"/>
      <c r="AD146" s="270"/>
      <c r="AE146" s="270"/>
      <c r="AF146" s="270"/>
      <c r="AG146" s="270"/>
      <c r="AH146" s="270"/>
      <c r="AI146" s="270"/>
      <c r="AJ146" s="270"/>
      <c r="AK146" s="270"/>
      <c r="AL146" s="270"/>
      <c r="AM146" s="270"/>
      <c r="AN146" s="270"/>
      <c r="AO146" s="270"/>
      <c r="AP146" s="270"/>
      <c r="AQ146" s="270"/>
      <c r="AR146" s="270"/>
      <c r="AS146" s="270"/>
      <c r="AT146" s="270"/>
      <c r="AU146" s="270"/>
      <c r="AV146" s="270"/>
      <c r="AW146" s="270"/>
      <c r="AX146" s="270"/>
      <c r="AY146" s="270"/>
      <c r="AZ146" s="270"/>
      <c r="BA146" s="270"/>
      <c r="BB146" s="270"/>
      <c r="BC146" s="270"/>
      <c r="BD146" s="270"/>
      <c r="BE146" s="270"/>
      <c r="BF146" s="270"/>
      <c r="BG146" s="270"/>
      <c r="BH146" s="270"/>
      <c r="BI146" s="270"/>
      <c r="BJ146" s="270"/>
      <c r="BK146" s="270"/>
      <c r="BL146" s="270"/>
      <c r="BM146" s="270"/>
      <c r="BN146" s="270"/>
      <c r="BO146" s="270"/>
      <c r="BP146" s="270"/>
      <c r="BQ146" s="270"/>
      <c r="BR146" s="270"/>
      <c r="BS146" s="270"/>
    </row>
    <row r="147" spans="1:71" x14ac:dyDescent="0.25">
      <c r="A147" s="270"/>
      <c r="B147" s="270"/>
      <c r="C147" s="270"/>
      <c r="D147" s="270"/>
      <c r="E147" s="270"/>
      <c r="F147" s="270"/>
      <c r="G147" s="270"/>
      <c r="H147" s="270"/>
      <c r="I147" s="270"/>
      <c r="J147" s="270"/>
      <c r="K147" s="270"/>
      <c r="L147" s="270"/>
      <c r="M147" s="270"/>
      <c r="N147" s="270"/>
      <c r="O147" s="270"/>
      <c r="P147" s="270"/>
      <c r="Q147" s="270"/>
      <c r="R147" s="270"/>
      <c r="S147" s="270"/>
      <c r="T147" s="270"/>
      <c r="U147" s="270"/>
      <c r="V147" s="270"/>
      <c r="W147" s="270"/>
      <c r="X147" s="270"/>
      <c r="Y147" s="270"/>
      <c r="Z147" s="270"/>
      <c r="AA147" s="270"/>
      <c r="AB147" s="270"/>
      <c r="AC147" s="270"/>
      <c r="AD147" s="270"/>
      <c r="AE147" s="270"/>
      <c r="AF147" s="270"/>
      <c r="AG147" s="270"/>
      <c r="AH147" s="270"/>
      <c r="AI147" s="270"/>
      <c r="AJ147" s="270"/>
      <c r="AK147" s="270"/>
      <c r="AL147" s="270"/>
      <c r="AM147" s="270"/>
      <c r="AN147" s="270"/>
      <c r="AO147" s="270"/>
      <c r="AP147" s="270"/>
      <c r="AQ147" s="270"/>
      <c r="AR147" s="270"/>
      <c r="AS147" s="270"/>
      <c r="AT147" s="270"/>
      <c r="AU147" s="270"/>
      <c r="AV147" s="270"/>
      <c r="AW147" s="270"/>
      <c r="AX147" s="270"/>
      <c r="AY147" s="270"/>
      <c r="AZ147" s="270"/>
      <c r="BA147" s="270"/>
      <c r="BB147" s="270"/>
      <c r="BC147" s="270"/>
      <c r="BD147" s="270"/>
      <c r="BE147" s="270"/>
      <c r="BF147" s="270"/>
      <c r="BG147" s="270"/>
      <c r="BH147" s="270"/>
      <c r="BI147" s="270"/>
      <c r="BJ147" s="270"/>
      <c r="BK147" s="270"/>
      <c r="BL147" s="270"/>
      <c r="BM147" s="270"/>
      <c r="BN147" s="270"/>
      <c r="BO147" s="270"/>
      <c r="BP147" s="270"/>
      <c r="BQ147" s="270"/>
      <c r="BR147" s="270"/>
      <c r="BS147" s="270"/>
    </row>
    <row r="148" spans="1:71" x14ac:dyDescent="0.25">
      <c r="A148" s="270"/>
      <c r="B148" s="270"/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70"/>
      <c r="O148" s="270"/>
      <c r="P148" s="270"/>
      <c r="Q148" s="270"/>
      <c r="R148" s="270"/>
      <c r="S148" s="270"/>
      <c r="T148" s="270"/>
      <c r="U148" s="270"/>
      <c r="V148" s="270"/>
      <c r="W148" s="270"/>
      <c r="X148" s="270"/>
      <c r="Y148" s="270"/>
      <c r="Z148" s="270"/>
      <c r="AA148" s="270"/>
      <c r="AB148" s="270"/>
      <c r="AC148" s="270"/>
      <c r="AD148" s="270"/>
      <c r="AE148" s="270"/>
      <c r="AF148" s="270"/>
      <c r="AG148" s="270"/>
      <c r="AH148" s="270"/>
      <c r="AI148" s="270"/>
      <c r="AJ148" s="270"/>
      <c r="AK148" s="270"/>
      <c r="AL148" s="270"/>
      <c r="AM148" s="270"/>
      <c r="AN148" s="270"/>
      <c r="AO148" s="270"/>
      <c r="AP148" s="270"/>
      <c r="AQ148" s="270"/>
      <c r="AR148" s="270"/>
      <c r="AS148" s="270"/>
      <c r="AT148" s="270"/>
      <c r="AU148" s="270"/>
      <c r="AV148" s="270"/>
      <c r="AW148" s="270"/>
      <c r="AX148" s="270"/>
      <c r="AY148" s="270"/>
      <c r="AZ148" s="270"/>
      <c r="BA148" s="270"/>
      <c r="BB148" s="270"/>
      <c r="BC148" s="270"/>
      <c r="BD148" s="270"/>
      <c r="BE148" s="270"/>
      <c r="BF148" s="270"/>
      <c r="BG148" s="270"/>
      <c r="BH148" s="270"/>
      <c r="BI148" s="270"/>
      <c r="BJ148" s="270"/>
      <c r="BK148" s="270"/>
      <c r="BL148" s="270"/>
      <c r="BM148" s="270"/>
      <c r="BN148" s="270"/>
      <c r="BO148" s="270"/>
      <c r="BP148" s="270"/>
      <c r="BQ148" s="270"/>
      <c r="BR148" s="270"/>
      <c r="BS148" s="270"/>
    </row>
    <row r="149" spans="1:71" x14ac:dyDescent="0.25">
      <c r="A149" s="270"/>
      <c r="B149" s="270"/>
      <c r="C149" s="270"/>
      <c r="D149" s="270"/>
      <c r="E149" s="270"/>
      <c r="F149" s="270"/>
      <c r="G149" s="270"/>
      <c r="H149" s="270"/>
      <c r="I149" s="270"/>
      <c r="J149" s="270"/>
      <c r="K149" s="270"/>
      <c r="L149" s="270"/>
      <c r="M149" s="270"/>
      <c r="N149" s="270"/>
      <c r="O149" s="270"/>
      <c r="P149" s="270"/>
      <c r="Q149" s="270"/>
      <c r="R149" s="270"/>
      <c r="S149" s="270"/>
      <c r="T149" s="270"/>
      <c r="U149" s="270"/>
      <c r="V149" s="270"/>
      <c r="W149" s="270"/>
      <c r="X149" s="270"/>
      <c r="Y149" s="270"/>
      <c r="Z149" s="270"/>
      <c r="AA149" s="270"/>
      <c r="AB149" s="270"/>
      <c r="AC149" s="270"/>
      <c r="AD149" s="270"/>
      <c r="AE149" s="270"/>
      <c r="AF149" s="270"/>
      <c r="AG149" s="270"/>
      <c r="AH149" s="270"/>
      <c r="AI149" s="270"/>
      <c r="AJ149" s="270"/>
      <c r="AK149" s="270"/>
      <c r="AL149" s="270"/>
      <c r="AM149" s="270"/>
      <c r="AN149" s="270"/>
      <c r="AO149" s="270"/>
      <c r="AP149" s="270"/>
      <c r="AQ149" s="270"/>
      <c r="AR149" s="270"/>
      <c r="AS149" s="270"/>
      <c r="AT149" s="270"/>
      <c r="AU149" s="270"/>
      <c r="AV149" s="270"/>
      <c r="AW149" s="270"/>
      <c r="AX149" s="270"/>
      <c r="AY149" s="270"/>
      <c r="AZ149" s="270"/>
      <c r="BA149" s="270"/>
      <c r="BB149" s="270"/>
      <c r="BC149" s="270"/>
      <c r="BD149" s="270"/>
      <c r="BE149" s="270"/>
      <c r="BF149" s="270"/>
      <c r="BG149" s="270"/>
      <c r="BH149" s="270"/>
      <c r="BI149" s="270"/>
      <c r="BJ149" s="270"/>
      <c r="BK149" s="270"/>
      <c r="BL149" s="270"/>
      <c r="BM149" s="270"/>
      <c r="BN149" s="270"/>
      <c r="BO149" s="270"/>
      <c r="BP149" s="270"/>
      <c r="BQ149" s="270"/>
      <c r="BR149" s="270"/>
      <c r="BS149" s="270"/>
    </row>
    <row r="150" spans="1:71" x14ac:dyDescent="0.25">
      <c r="A150" s="270"/>
      <c r="B150" s="270"/>
      <c r="C150" s="270"/>
      <c r="D150" s="270"/>
      <c r="E150" s="270"/>
      <c r="F150" s="270"/>
      <c r="G150" s="270"/>
      <c r="H150" s="270"/>
      <c r="I150" s="270"/>
      <c r="J150" s="270"/>
      <c r="K150" s="270"/>
      <c r="L150" s="270"/>
      <c r="M150" s="270"/>
      <c r="N150" s="270"/>
      <c r="O150" s="270"/>
      <c r="P150" s="270"/>
      <c r="Q150" s="270"/>
      <c r="R150" s="270"/>
      <c r="S150" s="270"/>
      <c r="T150" s="270"/>
      <c r="U150" s="270"/>
      <c r="V150" s="270"/>
      <c r="W150" s="270"/>
      <c r="X150" s="270"/>
      <c r="Y150" s="270"/>
      <c r="Z150" s="270"/>
      <c r="AA150" s="270"/>
      <c r="AB150" s="270"/>
      <c r="AC150" s="270"/>
      <c r="AD150" s="270"/>
      <c r="AE150" s="270"/>
      <c r="AF150" s="270"/>
      <c r="AG150" s="270"/>
      <c r="AH150" s="270"/>
      <c r="AI150" s="270"/>
      <c r="AJ150" s="270"/>
      <c r="AK150" s="270"/>
      <c r="AL150" s="270"/>
      <c r="AM150" s="270"/>
      <c r="AN150" s="270"/>
      <c r="AO150" s="270"/>
      <c r="AP150" s="270"/>
      <c r="AQ150" s="270"/>
      <c r="AR150" s="270"/>
      <c r="AS150" s="270"/>
      <c r="AT150" s="270"/>
      <c r="AU150" s="270"/>
      <c r="AV150" s="270"/>
      <c r="AW150" s="270"/>
      <c r="AX150" s="270"/>
      <c r="AY150" s="270"/>
      <c r="AZ150" s="270"/>
      <c r="BA150" s="270"/>
      <c r="BB150" s="270"/>
      <c r="BC150" s="270"/>
      <c r="BD150" s="270"/>
      <c r="BE150" s="270"/>
      <c r="BF150" s="270"/>
      <c r="BG150" s="270"/>
      <c r="BH150" s="270"/>
      <c r="BI150" s="270"/>
      <c r="BJ150" s="270"/>
      <c r="BK150" s="270"/>
      <c r="BL150" s="270"/>
      <c r="BM150" s="270"/>
      <c r="BN150" s="270"/>
      <c r="BO150" s="270"/>
      <c r="BP150" s="270"/>
      <c r="BQ150" s="270"/>
      <c r="BR150" s="270"/>
      <c r="BS150" s="270"/>
    </row>
    <row r="151" spans="1:71" x14ac:dyDescent="0.25">
      <c r="A151" s="270"/>
      <c r="B151" s="270"/>
      <c r="C151" s="270"/>
      <c r="D151" s="270"/>
      <c r="E151" s="270"/>
      <c r="F151" s="270"/>
      <c r="G151" s="270"/>
      <c r="H151" s="270"/>
      <c r="I151" s="270"/>
      <c r="J151" s="270"/>
      <c r="K151" s="270"/>
      <c r="L151" s="270"/>
      <c r="M151" s="270"/>
      <c r="N151" s="270"/>
      <c r="O151" s="270"/>
      <c r="P151" s="270"/>
      <c r="Q151" s="270"/>
      <c r="R151" s="270"/>
      <c r="S151" s="270"/>
      <c r="T151" s="270"/>
      <c r="U151" s="270"/>
      <c r="V151" s="270"/>
      <c r="W151" s="270"/>
      <c r="X151" s="270"/>
      <c r="Y151" s="270"/>
      <c r="Z151" s="270"/>
      <c r="AA151" s="270"/>
      <c r="AB151" s="270"/>
      <c r="AC151" s="270"/>
      <c r="AD151" s="270"/>
      <c r="AE151" s="270"/>
      <c r="AF151" s="270"/>
      <c r="AG151" s="270"/>
      <c r="AH151" s="270"/>
      <c r="AI151" s="270"/>
      <c r="AJ151" s="270"/>
      <c r="AK151" s="270"/>
      <c r="AL151" s="270"/>
      <c r="AM151" s="270"/>
      <c r="AN151" s="270"/>
      <c r="AO151" s="270"/>
      <c r="AP151" s="270"/>
      <c r="AQ151" s="270"/>
      <c r="AR151" s="270"/>
      <c r="AS151" s="270"/>
      <c r="AT151" s="270"/>
      <c r="AU151" s="270"/>
      <c r="AV151" s="270"/>
      <c r="AW151" s="270"/>
      <c r="AX151" s="270"/>
      <c r="AY151" s="270"/>
      <c r="AZ151" s="270"/>
      <c r="BA151" s="270"/>
      <c r="BB151" s="270"/>
      <c r="BC151" s="270"/>
      <c r="BD151" s="270"/>
      <c r="BE151" s="270"/>
      <c r="BF151" s="270"/>
      <c r="BG151" s="270"/>
      <c r="BH151" s="270"/>
      <c r="BI151" s="270"/>
      <c r="BJ151" s="270"/>
      <c r="BK151" s="270"/>
      <c r="BL151" s="270"/>
      <c r="BM151" s="270"/>
      <c r="BN151" s="270"/>
      <c r="BO151" s="270"/>
      <c r="BP151" s="270"/>
      <c r="BQ151" s="270"/>
      <c r="BR151" s="270"/>
      <c r="BS151" s="270"/>
    </row>
    <row r="152" spans="1:71" x14ac:dyDescent="0.25">
      <c r="A152" s="270"/>
      <c r="B152" s="270"/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  <c r="O152" s="270"/>
      <c r="P152" s="270"/>
      <c r="Q152" s="270"/>
      <c r="R152" s="270"/>
      <c r="S152" s="270"/>
      <c r="T152" s="270"/>
      <c r="U152" s="270"/>
      <c r="V152" s="270"/>
      <c r="W152" s="270"/>
      <c r="X152" s="270"/>
      <c r="Y152" s="270"/>
      <c r="Z152" s="270"/>
      <c r="AA152" s="270"/>
      <c r="AB152" s="270"/>
      <c r="AC152" s="270"/>
      <c r="AD152" s="270"/>
      <c r="AE152" s="270"/>
      <c r="AF152" s="270"/>
      <c r="AG152" s="270"/>
      <c r="AH152" s="270"/>
      <c r="AI152" s="270"/>
      <c r="AJ152" s="270"/>
      <c r="AK152" s="270"/>
      <c r="AL152" s="270"/>
      <c r="AM152" s="270"/>
      <c r="AN152" s="270"/>
      <c r="AO152" s="270"/>
      <c r="AP152" s="270"/>
      <c r="AQ152" s="270"/>
      <c r="AR152" s="270"/>
      <c r="AS152" s="270"/>
      <c r="AT152" s="270"/>
      <c r="AU152" s="270"/>
      <c r="AV152" s="270"/>
      <c r="AW152" s="270"/>
      <c r="AX152" s="270"/>
      <c r="AY152" s="270"/>
      <c r="AZ152" s="270"/>
      <c r="BA152" s="270"/>
      <c r="BB152" s="270"/>
      <c r="BC152" s="270"/>
      <c r="BD152" s="270"/>
      <c r="BE152" s="270"/>
      <c r="BF152" s="270"/>
      <c r="BG152" s="270"/>
      <c r="BH152" s="270"/>
      <c r="BI152" s="270"/>
      <c r="BJ152" s="270"/>
      <c r="BK152" s="270"/>
      <c r="BL152" s="270"/>
      <c r="BM152" s="270"/>
      <c r="BN152" s="270"/>
      <c r="BO152" s="270"/>
      <c r="BP152" s="270"/>
      <c r="BQ152" s="270"/>
      <c r="BR152" s="270"/>
      <c r="BS152" s="270"/>
    </row>
    <row r="153" spans="1:71" x14ac:dyDescent="0.25">
      <c r="A153" s="270"/>
      <c r="B153" s="270"/>
      <c r="C153" s="270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  <c r="O153" s="270"/>
      <c r="P153" s="270"/>
      <c r="Q153" s="270"/>
      <c r="R153" s="270"/>
      <c r="S153" s="270"/>
      <c r="T153" s="270"/>
      <c r="U153" s="270"/>
      <c r="V153" s="270"/>
      <c r="W153" s="270"/>
      <c r="X153" s="270"/>
      <c r="Y153" s="270"/>
      <c r="Z153" s="270"/>
      <c r="AA153" s="270"/>
      <c r="AB153" s="270"/>
      <c r="AC153" s="270"/>
      <c r="AD153" s="270"/>
      <c r="AE153" s="270"/>
      <c r="AF153" s="270"/>
      <c r="AG153" s="270"/>
      <c r="AH153" s="270"/>
      <c r="AI153" s="270"/>
      <c r="AJ153" s="270"/>
      <c r="AK153" s="270"/>
      <c r="AL153" s="270"/>
      <c r="AM153" s="270"/>
      <c r="AN153" s="270"/>
      <c r="AO153" s="270"/>
      <c r="AP153" s="270"/>
      <c r="AQ153" s="270"/>
      <c r="AR153" s="270"/>
      <c r="AS153" s="270"/>
      <c r="AT153" s="270"/>
      <c r="AU153" s="270"/>
      <c r="AV153" s="270"/>
      <c r="AW153" s="270"/>
      <c r="AX153" s="270"/>
      <c r="AY153" s="270"/>
      <c r="AZ153" s="270"/>
      <c r="BA153" s="270"/>
      <c r="BB153" s="270"/>
      <c r="BC153" s="270"/>
      <c r="BD153" s="270"/>
      <c r="BE153" s="270"/>
      <c r="BF153" s="270"/>
      <c r="BG153" s="270"/>
      <c r="BH153" s="270"/>
      <c r="BI153" s="270"/>
      <c r="BJ153" s="270"/>
      <c r="BK153" s="270"/>
      <c r="BL153" s="270"/>
      <c r="BM153" s="270"/>
      <c r="BN153" s="270"/>
      <c r="BO153" s="270"/>
      <c r="BP153" s="270"/>
      <c r="BQ153" s="270"/>
      <c r="BR153" s="270"/>
      <c r="BS153" s="270"/>
    </row>
    <row r="154" spans="1:71" x14ac:dyDescent="0.25">
      <c r="A154" s="270"/>
      <c r="B154" s="270"/>
      <c r="C154" s="270"/>
      <c r="D154" s="270"/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  <c r="O154" s="270"/>
      <c r="P154" s="270"/>
      <c r="Q154" s="270"/>
      <c r="R154" s="270"/>
      <c r="S154" s="270"/>
      <c r="T154" s="270"/>
      <c r="U154" s="270"/>
      <c r="V154" s="270"/>
      <c r="W154" s="270"/>
      <c r="X154" s="270"/>
      <c r="Y154" s="270"/>
      <c r="Z154" s="270"/>
      <c r="AA154" s="270"/>
      <c r="AB154" s="270"/>
      <c r="AC154" s="270"/>
      <c r="AD154" s="270"/>
      <c r="AE154" s="270"/>
      <c r="AF154" s="270"/>
      <c r="AG154" s="270"/>
      <c r="AH154" s="270"/>
      <c r="AI154" s="270"/>
      <c r="AJ154" s="270"/>
      <c r="AK154" s="270"/>
      <c r="AL154" s="270"/>
      <c r="AM154" s="270"/>
      <c r="AN154" s="270"/>
      <c r="AO154" s="270"/>
      <c r="AP154" s="270"/>
      <c r="AQ154" s="270"/>
      <c r="AR154" s="270"/>
      <c r="AS154" s="270"/>
      <c r="AT154" s="270"/>
      <c r="AU154" s="270"/>
      <c r="AV154" s="270"/>
      <c r="AW154" s="270"/>
      <c r="AX154" s="270"/>
      <c r="AY154" s="270"/>
      <c r="AZ154" s="270"/>
      <c r="BA154" s="270"/>
      <c r="BB154" s="270"/>
      <c r="BC154" s="270"/>
      <c r="BD154" s="270"/>
      <c r="BE154" s="270"/>
      <c r="BF154" s="270"/>
      <c r="BG154" s="270"/>
      <c r="BH154" s="270"/>
      <c r="BI154" s="270"/>
      <c r="BJ154" s="270"/>
      <c r="BK154" s="270"/>
      <c r="BL154" s="270"/>
      <c r="BM154" s="270"/>
      <c r="BN154" s="270"/>
      <c r="BO154" s="270"/>
      <c r="BP154" s="270"/>
      <c r="BQ154" s="270"/>
      <c r="BR154" s="270"/>
      <c r="BS154" s="270"/>
    </row>
    <row r="155" spans="1:71" x14ac:dyDescent="0.25">
      <c r="A155" s="270"/>
      <c r="B155" s="270"/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  <c r="O155" s="270"/>
      <c r="P155" s="270"/>
      <c r="Q155" s="270"/>
      <c r="R155" s="270"/>
      <c r="S155" s="270"/>
      <c r="T155" s="270"/>
      <c r="U155" s="270"/>
      <c r="V155" s="270"/>
      <c r="W155" s="270"/>
      <c r="X155" s="270"/>
      <c r="Y155" s="270"/>
      <c r="Z155" s="270"/>
      <c r="AA155" s="270"/>
      <c r="AB155" s="270"/>
      <c r="AC155" s="270"/>
      <c r="AD155" s="270"/>
      <c r="AE155" s="270"/>
      <c r="AF155" s="270"/>
      <c r="AG155" s="270"/>
      <c r="AH155" s="270"/>
      <c r="AI155" s="270"/>
      <c r="AJ155" s="270"/>
      <c r="AK155" s="270"/>
      <c r="AL155" s="270"/>
      <c r="AM155" s="270"/>
      <c r="AN155" s="270"/>
      <c r="AO155" s="270"/>
      <c r="AP155" s="270"/>
      <c r="AQ155" s="270"/>
      <c r="AR155" s="270"/>
      <c r="AS155" s="270"/>
      <c r="AT155" s="270"/>
      <c r="AU155" s="270"/>
      <c r="AV155" s="270"/>
      <c r="AW155" s="270"/>
      <c r="AX155" s="270"/>
      <c r="AY155" s="270"/>
      <c r="AZ155" s="270"/>
      <c r="BA155" s="270"/>
      <c r="BB155" s="270"/>
      <c r="BC155" s="270"/>
      <c r="BD155" s="270"/>
      <c r="BE155" s="270"/>
      <c r="BF155" s="270"/>
      <c r="BG155" s="270"/>
      <c r="BH155" s="270"/>
      <c r="BI155" s="270"/>
      <c r="BJ155" s="270"/>
      <c r="BK155" s="270"/>
      <c r="BL155" s="270"/>
      <c r="BM155" s="270"/>
      <c r="BN155" s="270"/>
      <c r="BO155" s="270"/>
      <c r="BP155" s="270"/>
      <c r="BQ155" s="270"/>
      <c r="BR155" s="270"/>
      <c r="BS155" s="270"/>
    </row>
    <row r="156" spans="1:71" x14ac:dyDescent="0.25">
      <c r="A156" s="270"/>
      <c r="B156" s="270"/>
      <c r="C156" s="270"/>
      <c r="D156" s="270"/>
      <c r="E156" s="270"/>
      <c r="F156" s="270"/>
      <c r="G156" s="270"/>
      <c r="H156" s="270"/>
      <c r="I156" s="270"/>
      <c r="J156" s="270"/>
      <c r="K156" s="270"/>
      <c r="L156" s="270"/>
      <c r="M156" s="270"/>
      <c r="N156" s="270"/>
      <c r="O156" s="270"/>
      <c r="P156" s="270"/>
      <c r="Q156" s="270"/>
      <c r="R156" s="270"/>
      <c r="S156" s="270"/>
      <c r="T156" s="270"/>
      <c r="U156" s="270"/>
      <c r="V156" s="270"/>
      <c r="W156" s="270"/>
      <c r="X156" s="270"/>
      <c r="Y156" s="270"/>
      <c r="Z156" s="270"/>
      <c r="AA156" s="270"/>
      <c r="AB156" s="270"/>
      <c r="AC156" s="270"/>
      <c r="AD156" s="270"/>
      <c r="AE156" s="270"/>
      <c r="AF156" s="270"/>
      <c r="AG156" s="270"/>
      <c r="AH156" s="270"/>
      <c r="AI156" s="270"/>
      <c r="AJ156" s="270"/>
      <c r="AK156" s="270"/>
      <c r="AL156" s="270"/>
      <c r="AM156" s="270"/>
      <c r="AN156" s="270"/>
      <c r="AO156" s="270"/>
      <c r="AP156" s="270"/>
      <c r="AQ156" s="270"/>
      <c r="AR156" s="270"/>
      <c r="AS156" s="270"/>
      <c r="AT156" s="270"/>
      <c r="AU156" s="270"/>
      <c r="AV156" s="270"/>
      <c r="AW156" s="270"/>
      <c r="AX156" s="270"/>
      <c r="AY156" s="270"/>
      <c r="AZ156" s="270"/>
      <c r="BA156" s="270"/>
      <c r="BB156" s="270"/>
      <c r="BC156" s="270"/>
      <c r="BD156" s="270"/>
      <c r="BE156" s="270"/>
      <c r="BF156" s="270"/>
      <c r="BG156" s="270"/>
      <c r="BH156" s="270"/>
      <c r="BI156" s="270"/>
      <c r="BJ156" s="270"/>
      <c r="BK156" s="270"/>
      <c r="BL156" s="270"/>
      <c r="BM156" s="270"/>
      <c r="BN156" s="270"/>
      <c r="BO156" s="270"/>
      <c r="BP156" s="270"/>
      <c r="BQ156" s="270"/>
      <c r="BR156" s="270"/>
      <c r="BS156" s="270"/>
    </row>
    <row r="157" spans="1:71" x14ac:dyDescent="0.25">
      <c r="A157" s="270"/>
      <c r="B157" s="270"/>
      <c r="C157" s="270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  <c r="O157" s="270"/>
      <c r="P157" s="270"/>
      <c r="Q157" s="270"/>
      <c r="R157" s="270"/>
      <c r="S157" s="270"/>
      <c r="T157" s="270"/>
      <c r="U157" s="270"/>
      <c r="V157" s="270"/>
      <c r="W157" s="270"/>
      <c r="X157" s="270"/>
      <c r="Y157" s="270"/>
      <c r="Z157" s="270"/>
      <c r="AA157" s="270"/>
      <c r="AB157" s="270"/>
      <c r="AC157" s="270"/>
      <c r="AD157" s="270"/>
      <c r="AE157" s="270"/>
      <c r="AF157" s="270"/>
      <c r="AG157" s="270"/>
      <c r="AH157" s="270"/>
      <c r="AI157" s="270"/>
      <c r="AJ157" s="270"/>
      <c r="AK157" s="270"/>
      <c r="AL157" s="270"/>
      <c r="AM157" s="270"/>
      <c r="AN157" s="270"/>
      <c r="AO157" s="270"/>
      <c r="AP157" s="270"/>
      <c r="AQ157" s="270"/>
      <c r="AR157" s="270"/>
      <c r="AS157" s="270"/>
      <c r="AT157" s="270"/>
      <c r="AU157" s="270"/>
      <c r="AV157" s="270"/>
      <c r="AW157" s="270"/>
      <c r="AX157" s="270"/>
      <c r="AY157" s="270"/>
      <c r="AZ157" s="270"/>
      <c r="BA157" s="270"/>
      <c r="BB157" s="270"/>
      <c r="BC157" s="270"/>
      <c r="BD157" s="270"/>
      <c r="BE157" s="270"/>
      <c r="BF157" s="270"/>
      <c r="BG157" s="270"/>
      <c r="BH157" s="270"/>
      <c r="BI157" s="270"/>
      <c r="BJ157" s="270"/>
      <c r="BK157" s="270"/>
      <c r="BL157" s="270"/>
      <c r="BM157" s="270"/>
      <c r="BN157" s="270"/>
      <c r="BO157" s="270"/>
      <c r="BP157" s="270"/>
      <c r="BQ157" s="270"/>
      <c r="BR157" s="270"/>
      <c r="BS157" s="270"/>
    </row>
    <row r="158" spans="1:71" x14ac:dyDescent="0.25">
      <c r="A158" s="270"/>
      <c r="B158" s="270"/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  <c r="O158" s="270"/>
      <c r="P158" s="270"/>
      <c r="Q158" s="270"/>
      <c r="R158" s="270"/>
      <c r="S158" s="270"/>
      <c r="T158" s="270"/>
      <c r="U158" s="270"/>
      <c r="V158" s="270"/>
      <c r="W158" s="270"/>
      <c r="X158" s="270"/>
      <c r="Y158" s="270"/>
      <c r="Z158" s="270"/>
      <c r="AA158" s="270"/>
      <c r="AB158" s="270"/>
      <c r="AC158" s="270"/>
      <c r="AD158" s="270"/>
      <c r="AE158" s="270"/>
      <c r="AF158" s="270"/>
      <c r="AG158" s="270"/>
      <c r="AH158" s="270"/>
      <c r="AI158" s="270"/>
      <c r="AJ158" s="270"/>
      <c r="AK158" s="270"/>
      <c r="AL158" s="270"/>
      <c r="AM158" s="270"/>
      <c r="AN158" s="270"/>
      <c r="AO158" s="270"/>
      <c r="AP158" s="270"/>
      <c r="AQ158" s="270"/>
      <c r="AR158" s="270"/>
      <c r="AS158" s="270"/>
      <c r="AT158" s="270"/>
      <c r="AU158" s="270"/>
      <c r="AV158" s="270"/>
      <c r="AW158" s="270"/>
      <c r="AX158" s="270"/>
      <c r="AY158" s="270"/>
      <c r="AZ158" s="270"/>
      <c r="BA158" s="270"/>
      <c r="BB158" s="270"/>
      <c r="BC158" s="270"/>
      <c r="BD158" s="270"/>
      <c r="BE158" s="270"/>
      <c r="BF158" s="270"/>
      <c r="BG158" s="270"/>
      <c r="BH158" s="270"/>
      <c r="BI158" s="270"/>
      <c r="BJ158" s="270"/>
      <c r="BK158" s="270"/>
      <c r="BL158" s="270"/>
      <c r="BM158" s="270"/>
      <c r="BN158" s="270"/>
      <c r="BO158" s="270"/>
      <c r="BP158" s="270"/>
      <c r="BQ158" s="270"/>
      <c r="BR158" s="270"/>
      <c r="BS158" s="270"/>
    </row>
    <row r="159" spans="1:71" x14ac:dyDescent="0.25">
      <c r="A159" s="270"/>
      <c r="B159" s="270"/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  <c r="O159" s="270"/>
      <c r="P159" s="270"/>
      <c r="Q159" s="270"/>
      <c r="R159" s="270"/>
      <c r="S159" s="270"/>
      <c r="T159" s="270"/>
      <c r="U159" s="270"/>
      <c r="V159" s="270"/>
      <c r="W159" s="270"/>
      <c r="X159" s="270"/>
      <c r="Y159" s="270"/>
      <c r="Z159" s="270"/>
      <c r="AA159" s="270"/>
      <c r="AB159" s="270"/>
      <c r="AC159" s="270"/>
      <c r="AD159" s="270"/>
      <c r="AE159" s="270"/>
      <c r="AF159" s="270"/>
      <c r="AG159" s="270"/>
      <c r="AH159" s="270"/>
      <c r="AI159" s="270"/>
      <c r="AJ159" s="270"/>
      <c r="AK159" s="270"/>
      <c r="AL159" s="270"/>
      <c r="AM159" s="270"/>
      <c r="AN159" s="270"/>
      <c r="AO159" s="270"/>
      <c r="AP159" s="270"/>
      <c r="AQ159" s="270"/>
      <c r="AR159" s="270"/>
      <c r="AS159" s="270"/>
      <c r="AT159" s="270"/>
      <c r="AU159" s="270"/>
      <c r="AV159" s="270"/>
      <c r="AW159" s="270"/>
      <c r="AX159" s="270"/>
      <c r="AY159" s="270"/>
      <c r="AZ159" s="270"/>
      <c r="BA159" s="270"/>
      <c r="BB159" s="270"/>
      <c r="BC159" s="270"/>
      <c r="BD159" s="270"/>
      <c r="BE159" s="270"/>
      <c r="BF159" s="270"/>
      <c r="BG159" s="270"/>
      <c r="BH159" s="270"/>
      <c r="BI159" s="270"/>
      <c r="BJ159" s="270"/>
      <c r="BK159" s="270"/>
      <c r="BL159" s="270"/>
      <c r="BM159" s="270"/>
      <c r="BN159" s="270"/>
      <c r="BO159" s="270"/>
      <c r="BP159" s="270"/>
      <c r="BQ159" s="270"/>
      <c r="BR159" s="270"/>
      <c r="BS159" s="270"/>
    </row>
    <row r="160" spans="1:71" x14ac:dyDescent="0.25">
      <c r="A160" s="270"/>
      <c r="B160" s="270"/>
      <c r="C160" s="270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  <c r="O160" s="270"/>
      <c r="P160" s="270"/>
      <c r="Q160" s="270"/>
      <c r="R160" s="270"/>
      <c r="S160" s="270"/>
      <c r="T160" s="270"/>
      <c r="U160" s="270"/>
      <c r="V160" s="270"/>
      <c r="W160" s="270"/>
      <c r="X160" s="270"/>
      <c r="Y160" s="270"/>
      <c r="Z160" s="270"/>
      <c r="AA160" s="270"/>
      <c r="AB160" s="270"/>
      <c r="AC160" s="270"/>
      <c r="AD160" s="270"/>
      <c r="AE160" s="270"/>
      <c r="AF160" s="270"/>
      <c r="AG160" s="270"/>
      <c r="AH160" s="270"/>
      <c r="AI160" s="270"/>
      <c r="AJ160" s="270"/>
      <c r="AK160" s="270"/>
      <c r="AL160" s="270"/>
      <c r="AM160" s="270"/>
      <c r="AN160" s="270"/>
      <c r="AO160" s="270"/>
      <c r="AP160" s="270"/>
      <c r="AQ160" s="270"/>
      <c r="AR160" s="270"/>
      <c r="AS160" s="270"/>
      <c r="AT160" s="270"/>
      <c r="AU160" s="270"/>
      <c r="AV160" s="270"/>
      <c r="AW160" s="270"/>
      <c r="AX160" s="270"/>
      <c r="AY160" s="270"/>
      <c r="AZ160" s="270"/>
      <c r="BA160" s="270"/>
      <c r="BB160" s="270"/>
      <c r="BC160" s="270"/>
      <c r="BD160" s="270"/>
      <c r="BE160" s="270"/>
      <c r="BF160" s="270"/>
      <c r="BG160" s="270"/>
      <c r="BH160" s="270"/>
      <c r="BI160" s="270"/>
      <c r="BJ160" s="270"/>
      <c r="BK160" s="270"/>
      <c r="BL160" s="270"/>
      <c r="BM160" s="270"/>
      <c r="BN160" s="270"/>
      <c r="BO160" s="270"/>
      <c r="BP160" s="270"/>
      <c r="BQ160" s="270"/>
      <c r="BR160" s="270"/>
      <c r="BS160" s="270"/>
    </row>
    <row r="161" spans="1:71" x14ac:dyDescent="0.25">
      <c r="A161" s="270"/>
      <c r="B161" s="270"/>
      <c r="C161" s="270"/>
      <c r="D161" s="27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  <c r="O161" s="270"/>
      <c r="P161" s="270"/>
      <c r="Q161" s="270"/>
      <c r="R161" s="270"/>
      <c r="S161" s="270"/>
      <c r="T161" s="270"/>
      <c r="U161" s="270"/>
      <c r="V161" s="270"/>
      <c r="W161" s="270"/>
      <c r="X161" s="270"/>
      <c r="Y161" s="270"/>
      <c r="Z161" s="270"/>
      <c r="AA161" s="270"/>
      <c r="AB161" s="270"/>
      <c r="AC161" s="270"/>
      <c r="AD161" s="270"/>
      <c r="AE161" s="270"/>
      <c r="AF161" s="270"/>
      <c r="AG161" s="270"/>
      <c r="AH161" s="270"/>
      <c r="AI161" s="270"/>
      <c r="AJ161" s="270"/>
      <c r="AK161" s="270"/>
      <c r="AL161" s="270"/>
      <c r="AM161" s="270"/>
      <c r="AN161" s="270"/>
      <c r="AO161" s="270"/>
      <c r="AP161" s="270"/>
      <c r="AQ161" s="270"/>
      <c r="AR161" s="270"/>
      <c r="AS161" s="270"/>
      <c r="AT161" s="270"/>
      <c r="AU161" s="270"/>
      <c r="AV161" s="270"/>
      <c r="AW161" s="270"/>
      <c r="AX161" s="270"/>
      <c r="AY161" s="270"/>
      <c r="AZ161" s="270"/>
      <c r="BA161" s="270"/>
      <c r="BB161" s="270"/>
      <c r="BC161" s="270"/>
      <c r="BD161" s="270"/>
      <c r="BE161" s="270"/>
      <c r="BF161" s="270"/>
      <c r="BG161" s="270"/>
      <c r="BH161" s="270"/>
      <c r="BI161" s="270"/>
      <c r="BJ161" s="270"/>
      <c r="BK161" s="270"/>
      <c r="BL161" s="270"/>
      <c r="BM161" s="270"/>
      <c r="BN161" s="270"/>
      <c r="BO161" s="270"/>
      <c r="BP161" s="270"/>
      <c r="BQ161" s="270"/>
      <c r="BR161" s="270"/>
      <c r="BS161" s="270"/>
    </row>
    <row r="162" spans="1:71" x14ac:dyDescent="0.25">
      <c r="A162" s="270"/>
      <c r="B162" s="270"/>
      <c r="C162" s="270"/>
      <c r="D162" s="270"/>
      <c r="E162" s="270"/>
      <c r="F162" s="270"/>
      <c r="G162" s="270"/>
      <c r="H162" s="270"/>
      <c r="I162" s="270"/>
      <c r="J162" s="270"/>
      <c r="K162" s="270"/>
      <c r="L162" s="270"/>
      <c r="M162" s="270"/>
      <c r="N162" s="270"/>
      <c r="O162" s="270"/>
      <c r="P162" s="270"/>
      <c r="Q162" s="270"/>
      <c r="R162" s="270"/>
      <c r="S162" s="270"/>
      <c r="T162" s="270"/>
      <c r="U162" s="270"/>
      <c r="V162" s="270"/>
      <c r="W162" s="270"/>
      <c r="X162" s="270"/>
      <c r="Y162" s="270"/>
      <c r="Z162" s="270"/>
      <c r="AA162" s="270"/>
      <c r="AB162" s="270"/>
      <c r="AC162" s="270"/>
      <c r="AD162" s="270"/>
      <c r="AE162" s="270"/>
      <c r="AF162" s="270"/>
      <c r="AG162" s="270"/>
      <c r="AH162" s="270"/>
      <c r="AI162" s="270"/>
      <c r="AJ162" s="270"/>
      <c r="AK162" s="270"/>
      <c r="AL162" s="270"/>
      <c r="AM162" s="270"/>
      <c r="AN162" s="270"/>
      <c r="AO162" s="270"/>
      <c r="AP162" s="270"/>
      <c r="AQ162" s="270"/>
      <c r="AR162" s="270"/>
      <c r="AS162" s="270"/>
      <c r="AT162" s="270"/>
      <c r="AU162" s="270"/>
      <c r="AV162" s="270"/>
      <c r="AW162" s="270"/>
      <c r="AX162" s="270"/>
      <c r="AY162" s="270"/>
      <c r="AZ162" s="270"/>
      <c r="BA162" s="270"/>
      <c r="BB162" s="270"/>
      <c r="BC162" s="270"/>
      <c r="BD162" s="270"/>
      <c r="BE162" s="270"/>
      <c r="BF162" s="270"/>
      <c r="BG162" s="270"/>
      <c r="BH162" s="270"/>
      <c r="BI162" s="270"/>
      <c r="BJ162" s="270"/>
      <c r="BK162" s="270"/>
      <c r="BL162" s="270"/>
      <c r="BM162" s="270"/>
      <c r="BN162" s="270"/>
      <c r="BO162" s="270"/>
      <c r="BP162" s="270"/>
      <c r="BQ162" s="270"/>
      <c r="BR162" s="270"/>
      <c r="BS162" s="270"/>
    </row>
    <row r="163" spans="1:71" x14ac:dyDescent="0.25">
      <c r="A163" s="270"/>
      <c r="B163" s="270"/>
      <c r="C163" s="270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270"/>
      <c r="O163" s="270"/>
      <c r="P163" s="270"/>
      <c r="Q163" s="270"/>
      <c r="R163" s="270"/>
      <c r="S163" s="270"/>
      <c r="T163" s="270"/>
      <c r="U163" s="270"/>
      <c r="V163" s="270"/>
      <c r="W163" s="270"/>
      <c r="X163" s="270"/>
      <c r="Y163" s="270"/>
      <c r="Z163" s="270"/>
      <c r="AA163" s="270"/>
      <c r="AB163" s="270"/>
      <c r="AC163" s="270"/>
      <c r="AD163" s="270"/>
      <c r="AE163" s="270"/>
      <c r="AF163" s="270"/>
      <c r="AG163" s="270"/>
      <c r="AH163" s="270"/>
      <c r="AI163" s="270"/>
      <c r="AJ163" s="270"/>
      <c r="AK163" s="270"/>
      <c r="AL163" s="270"/>
      <c r="AM163" s="270"/>
      <c r="AN163" s="270"/>
      <c r="AO163" s="270"/>
      <c r="AP163" s="270"/>
      <c r="AQ163" s="270"/>
      <c r="AR163" s="270"/>
      <c r="AS163" s="270"/>
      <c r="AT163" s="270"/>
      <c r="AU163" s="270"/>
      <c r="AV163" s="270"/>
      <c r="AW163" s="270"/>
      <c r="AX163" s="270"/>
      <c r="AY163" s="270"/>
      <c r="AZ163" s="270"/>
      <c r="BA163" s="270"/>
      <c r="BB163" s="270"/>
      <c r="BC163" s="270"/>
      <c r="BD163" s="270"/>
      <c r="BE163" s="270"/>
      <c r="BF163" s="270"/>
      <c r="BG163" s="270"/>
      <c r="BH163" s="270"/>
      <c r="BI163" s="270"/>
      <c r="BJ163" s="270"/>
      <c r="BK163" s="270"/>
      <c r="BL163" s="270"/>
      <c r="BM163" s="270"/>
      <c r="BN163" s="270"/>
      <c r="BO163" s="270"/>
      <c r="BP163" s="270"/>
      <c r="BQ163" s="270"/>
      <c r="BR163" s="270"/>
      <c r="BS163" s="270"/>
    </row>
    <row r="164" spans="1:71" x14ac:dyDescent="0.25">
      <c r="A164" s="270"/>
      <c r="B164" s="270"/>
      <c r="C164" s="270"/>
      <c r="D164" s="270"/>
      <c r="E164" s="270"/>
      <c r="F164" s="270"/>
      <c r="G164" s="270"/>
      <c r="H164" s="270"/>
      <c r="I164" s="270"/>
      <c r="J164" s="270"/>
      <c r="K164" s="270"/>
      <c r="L164" s="270"/>
      <c r="M164" s="270"/>
      <c r="N164" s="270"/>
      <c r="O164" s="270"/>
      <c r="P164" s="270"/>
      <c r="Q164" s="270"/>
      <c r="R164" s="270"/>
      <c r="S164" s="270"/>
      <c r="T164" s="270"/>
      <c r="U164" s="270"/>
      <c r="V164" s="270"/>
      <c r="W164" s="270"/>
      <c r="X164" s="270"/>
      <c r="Y164" s="270"/>
      <c r="Z164" s="270"/>
      <c r="AA164" s="270"/>
      <c r="AB164" s="270"/>
      <c r="AC164" s="270"/>
      <c r="AD164" s="270"/>
      <c r="AE164" s="270"/>
      <c r="AF164" s="270"/>
      <c r="AG164" s="270"/>
      <c r="AH164" s="270"/>
      <c r="AI164" s="270"/>
      <c r="AJ164" s="270"/>
      <c r="AK164" s="270"/>
      <c r="AL164" s="270"/>
      <c r="AM164" s="270"/>
      <c r="AN164" s="270"/>
      <c r="AO164" s="270"/>
      <c r="AP164" s="270"/>
      <c r="AQ164" s="270"/>
      <c r="AR164" s="270"/>
      <c r="AS164" s="270"/>
      <c r="AT164" s="270"/>
      <c r="AU164" s="270"/>
      <c r="AV164" s="270"/>
      <c r="AW164" s="270"/>
      <c r="AX164" s="270"/>
      <c r="AY164" s="270"/>
      <c r="AZ164" s="270"/>
      <c r="BA164" s="270"/>
      <c r="BB164" s="270"/>
      <c r="BC164" s="270"/>
      <c r="BD164" s="270"/>
      <c r="BE164" s="270"/>
      <c r="BF164" s="270"/>
      <c r="BG164" s="270"/>
      <c r="BH164" s="270"/>
      <c r="BI164" s="270"/>
      <c r="BJ164" s="270"/>
      <c r="BK164" s="270"/>
      <c r="BL164" s="270"/>
      <c r="BM164" s="270"/>
      <c r="BN164" s="270"/>
      <c r="BO164" s="270"/>
      <c r="BP164" s="270"/>
      <c r="BQ164" s="270"/>
      <c r="BR164" s="270"/>
      <c r="BS164" s="270"/>
    </row>
    <row r="165" spans="1:71" x14ac:dyDescent="0.25">
      <c r="A165" s="270"/>
      <c r="B165" s="270"/>
      <c r="C165" s="270"/>
      <c r="D165" s="270"/>
      <c r="E165" s="270"/>
      <c r="F165" s="270"/>
      <c r="G165" s="270"/>
      <c r="H165" s="270"/>
      <c r="I165" s="270"/>
      <c r="J165" s="270"/>
      <c r="K165" s="270"/>
      <c r="L165" s="270"/>
      <c r="M165" s="270"/>
      <c r="N165" s="270"/>
      <c r="O165" s="270"/>
      <c r="P165" s="270"/>
      <c r="Q165" s="270"/>
      <c r="R165" s="270"/>
      <c r="S165" s="270"/>
      <c r="T165" s="270"/>
      <c r="U165" s="270"/>
      <c r="V165" s="270"/>
      <c r="W165" s="270"/>
      <c r="X165" s="270"/>
      <c r="Y165" s="270"/>
      <c r="Z165" s="270"/>
      <c r="AA165" s="270"/>
      <c r="AB165" s="270"/>
      <c r="AC165" s="270"/>
      <c r="AD165" s="270"/>
      <c r="AE165" s="270"/>
      <c r="AF165" s="270"/>
      <c r="AG165" s="270"/>
      <c r="AH165" s="270"/>
      <c r="AI165" s="270"/>
      <c r="AJ165" s="270"/>
      <c r="AK165" s="270"/>
      <c r="AL165" s="270"/>
      <c r="AM165" s="270"/>
      <c r="AN165" s="270"/>
      <c r="AO165" s="270"/>
      <c r="AP165" s="270"/>
      <c r="AQ165" s="270"/>
      <c r="AR165" s="270"/>
      <c r="AS165" s="270"/>
      <c r="AT165" s="270"/>
      <c r="AU165" s="270"/>
      <c r="AV165" s="270"/>
      <c r="AW165" s="270"/>
      <c r="AX165" s="270"/>
      <c r="AY165" s="270"/>
      <c r="AZ165" s="270"/>
      <c r="BA165" s="270"/>
      <c r="BB165" s="270"/>
      <c r="BC165" s="270"/>
      <c r="BD165" s="270"/>
      <c r="BE165" s="270"/>
      <c r="BF165" s="270"/>
      <c r="BG165" s="270"/>
      <c r="BH165" s="270"/>
      <c r="BI165" s="270"/>
      <c r="BJ165" s="270"/>
      <c r="BK165" s="270"/>
      <c r="BL165" s="270"/>
      <c r="BM165" s="270"/>
      <c r="BN165" s="270"/>
      <c r="BO165" s="270"/>
      <c r="BP165" s="270"/>
      <c r="BQ165" s="270"/>
      <c r="BR165" s="270"/>
      <c r="BS165" s="270"/>
    </row>
    <row r="166" spans="1:71" x14ac:dyDescent="0.25">
      <c r="A166" s="270"/>
      <c r="B166" s="270"/>
      <c r="C166" s="270"/>
      <c r="D166" s="270"/>
      <c r="E166" s="270"/>
      <c r="F166" s="270"/>
      <c r="G166" s="270"/>
      <c r="H166" s="270"/>
      <c r="I166" s="270"/>
      <c r="J166" s="270"/>
      <c r="K166" s="270"/>
      <c r="L166" s="270"/>
      <c r="M166" s="270"/>
      <c r="N166" s="270"/>
      <c r="O166" s="270"/>
      <c r="P166" s="270"/>
      <c r="Q166" s="270"/>
      <c r="R166" s="270"/>
      <c r="S166" s="270"/>
      <c r="T166" s="270"/>
      <c r="U166" s="270"/>
      <c r="V166" s="270"/>
      <c r="W166" s="270"/>
      <c r="X166" s="270"/>
      <c r="Y166" s="270"/>
      <c r="Z166" s="270"/>
      <c r="AA166" s="270"/>
      <c r="AB166" s="270"/>
      <c r="AC166" s="270"/>
      <c r="AD166" s="270"/>
      <c r="AE166" s="270"/>
      <c r="AF166" s="270"/>
      <c r="AG166" s="270"/>
      <c r="AH166" s="270"/>
      <c r="AI166" s="270"/>
      <c r="AJ166" s="270"/>
      <c r="AK166" s="270"/>
      <c r="AL166" s="270"/>
      <c r="AM166" s="270"/>
      <c r="AN166" s="270"/>
      <c r="AO166" s="270"/>
      <c r="AP166" s="270"/>
      <c r="AQ166" s="270"/>
      <c r="AR166" s="270"/>
      <c r="AS166" s="270"/>
      <c r="AT166" s="270"/>
      <c r="AU166" s="270"/>
      <c r="AV166" s="270"/>
      <c r="AW166" s="270"/>
      <c r="AX166" s="270"/>
      <c r="AY166" s="270"/>
      <c r="AZ166" s="270"/>
      <c r="BA166" s="270"/>
      <c r="BB166" s="270"/>
      <c r="BC166" s="270"/>
      <c r="BD166" s="270"/>
      <c r="BE166" s="270"/>
      <c r="BF166" s="270"/>
      <c r="BG166" s="270"/>
      <c r="BH166" s="270"/>
      <c r="BI166" s="270"/>
      <c r="BJ166" s="270"/>
      <c r="BK166" s="270"/>
      <c r="BL166" s="270"/>
      <c r="BM166" s="270"/>
      <c r="BN166" s="270"/>
      <c r="BO166" s="270"/>
      <c r="BP166" s="270"/>
      <c r="BQ166" s="270"/>
      <c r="BR166" s="270"/>
      <c r="BS166" s="270"/>
    </row>
    <row r="167" spans="1:71" x14ac:dyDescent="0.25">
      <c r="A167" s="270"/>
      <c r="B167" s="270"/>
      <c r="C167" s="270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  <c r="O167" s="270"/>
      <c r="P167" s="270"/>
      <c r="Q167" s="270"/>
      <c r="R167" s="270"/>
      <c r="S167" s="270"/>
      <c r="T167" s="270"/>
      <c r="U167" s="270"/>
      <c r="V167" s="270"/>
      <c r="W167" s="270"/>
      <c r="X167" s="270"/>
      <c r="Y167" s="270"/>
      <c r="Z167" s="270"/>
      <c r="AA167" s="270"/>
      <c r="AB167" s="270"/>
      <c r="AC167" s="270"/>
      <c r="AD167" s="270"/>
      <c r="AE167" s="270"/>
      <c r="AF167" s="270"/>
      <c r="AG167" s="270"/>
      <c r="AH167" s="270"/>
      <c r="AI167" s="270"/>
      <c r="AJ167" s="270"/>
      <c r="AK167" s="270"/>
      <c r="AL167" s="270"/>
      <c r="AM167" s="270"/>
      <c r="AN167" s="270"/>
      <c r="AO167" s="270"/>
      <c r="AP167" s="270"/>
      <c r="AQ167" s="270"/>
      <c r="AR167" s="270"/>
      <c r="AS167" s="270"/>
      <c r="AT167" s="270"/>
      <c r="AU167" s="270"/>
      <c r="AV167" s="270"/>
      <c r="AW167" s="270"/>
      <c r="AX167" s="270"/>
      <c r="AY167" s="270"/>
      <c r="AZ167" s="270"/>
      <c r="BA167" s="270"/>
      <c r="BB167" s="270"/>
      <c r="BC167" s="270"/>
      <c r="BD167" s="270"/>
      <c r="BE167" s="270"/>
      <c r="BF167" s="270"/>
      <c r="BG167" s="270"/>
      <c r="BH167" s="270"/>
      <c r="BI167" s="270"/>
      <c r="BJ167" s="270"/>
      <c r="BK167" s="270"/>
      <c r="BL167" s="270"/>
      <c r="BM167" s="270"/>
      <c r="BN167" s="270"/>
      <c r="BO167" s="270"/>
      <c r="BP167" s="270"/>
      <c r="BQ167" s="270"/>
      <c r="BR167" s="270"/>
      <c r="BS167" s="270"/>
    </row>
    <row r="168" spans="1:71" x14ac:dyDescent="0.25">
      <c r="A168" s="270"/>
      <c r="B168" s="270"/>
      <c r="C168" s="270"/>
      <c r="D168" s="270"/>
      <c r="E168" s="270"/>
      <c r="F168" s="270"/>
      <c r="G168" s="270"/>
      <c r="H168" s="270"/>
      <c r="I168" s="270"/>
      <c r="J168" s="270"/>
      <c r="K168" s="270"/>
      <c r="L168" s="270"/>
      <c r="M168" s="270"/>
      <c r="N168" s="270"/>
      <c r="O168" s="270"/>
      <c r="P168" s="270"/>
      <c r="Q168" s="270"/>
      <c r="R168" s="270"/>
      <c r="S168" s="270"/>
      <c r="T168" s="270"/>
      <c r="U168" s="270"/>
      <c r="V168" s="270"/>
      <c r="W168" s="270"/>
      <c r="X168" s="270"/>
      <c r="Y168" s="270"/>
      <c r="Z168" s="270"/>
      <c r="AA168" s="270"/>
      <c r="AB168" s="270"/>
      <c r="AC168" s="270"/>
      <c r="AD168" s="270"/>
      <c r="AE168" s="270"/>
      <c r="AF168" s="270"/>
      <c r="AG168" s="270"/>
      <c r="AH168" s="270"/>
      <c r="AI168" s="270"/>
      <c r="AJ168" s="270"/>
      <c r="AK168" s="270"/>
      <c r="AL168" s="270"/>
      <c r="AM168" s="270"/>
      <c r="AN168" s="270"/>
      <c r="AO168" s="270"/>
      <c r="AP168" s="270"/>
      <c r="AQ168" s="270"/>
      <c r="AR168" s="270"/>
      <c r="AS168" s="270"/>
      <c r="AT168" s="270"/>
      <c r="AU168" s="270"/>
      <c r="AV168" s="270"/>
      <c r="AW168" s="270"/>
      <c r="AX168" s="270"/>
      <c r="AY168" s="270"/>
      <c r="AZ168" s="270"/>
      <c r="BA168" s="270"/>
      <c r="BB168" s="270"/>
      <c r="BC168" s="270"/>
      <c r="BD168" s="270"/>
      <c r="BE168" s="270"/>
      <c r="BF168" s="270"/>
      <c r="BG168" s="270"/>
      <c r="BH168" s="270"/>
      <c r="BI168" s="270"/>
      <c r="BJ168" s="270"/>
      <c r="BK168" s="270"/>
      <c r="BL168" s="270"/>
      <c r="BM168" s="270"/>
      <c r="BN168" s="270"/>
      <c r="BO168" s="270"/>
      <c r="BP168" s="270"/>
      <c r="BQ168" s="270"/>
      <c r="BR168" s="270"/>
      <c r="BS168" s="270"/>
    </row>
    <row r="169" spans="1:71" x14ac:dyDescent="0.25">
      <c r="A169" s="270"/>
      <c r="B169" s="270"/>
      <c r="C169" s="270"/>
      <c r="D169" s="270"/>
      <c r="E169" s="270"/>
      <c r="F169" s="270"/>
      <c r="G169" s="270"/>
      <c r="H169" s="270"/>
      <c r="I169" s="270"/>
      <c r="J169" s="270"/>
      <c r="K169" s="270"/>
      <c r="L169" s="270"/>
      <c r="M169" s="270"/>
      <c r="N169" s="270"/>
      <c r="O169" s="270"/>
      <c r="P169" s="270"/>
      <c r="Q169" s="270"/>
      <c r="R169" s="270"/>
      <c r="S169" s="270"/>
      <c r="T169" s="270"/>
      <c r="U169" s="270"/>
      <c r="V169" s="270"/>
      <c r="W169" s="270"/>
      <c r="X169" s="270"/>
      <c r="Y169" s="270"/>
      <c r="Z169" s="270"/>
      <c r="AA169" s="270"/>
      <c r="AB169" s="270"/>
      <c r="AC169" s="270"/>
      <c r="AD169" s="270"/>
      <c r="AE169" s="270"/>
      <c r="AF169" s="270"/>
      <c r="AG169" s="270"/>
      <c r="AH169" s="270"/>
      <c r="AI169" s="270"/>
      <c r="AJ169" s="270"/>
      <c r="AK169" s="270"/>
      <c r="AL169" s="270"/>
      <c r="AM169" s="270"/>
      <c r="AN169" s="270"/>
      <c r="AO169" s="270"/>
      <c r="AP169" s="270"/>
      <c r="AQ169" s="270"/>
      <c r="AR169" s="270"/>
      <c r="AS169" s="270"/>
      <c r="AT169" s="270"/>
      <c r="AU169" s="270"/>
      <c r="AV169" s="270"/>
      <c r="AW169" s="270"/>
      <c r="AX169" s="270"/>
      <c r="AY169" s="270"/>
      <c r="AZ169" s="270"/>
      <c r="BA169" s="270"/>
      <c r="BB169" s="270"/>
      <c r="BC169" s="270"/>
      <c r="BD169" s="270"/>
      <c r="BE169" s="270"/>
      <c r="BF169" s="270"/>
      <c r="BG169" s="270"/>
      <c r="BH169" s="270"/>
      <c r="BI169" s="270"/>
      <c r="BJ169" s="270"/>
      <c r="BK169" s="270"/>
      <c r="BL169" s="270"/>
      <c r="BM169" s="270"/>
      <c r="BN169" s="270"/>
      <c r="BO169" s="270"/>
      <c r="BP169" s="270"/>
      <c r="BQ169" s="270"/>
      <c r="BR169" s="270"/>
      <c r="BS169" s="270"/>
    </row>
    <row r="170" spans="1:71" x14ac:dyDescent="0.25">
      <c r="A170" s="270"/>
      <c r="B170" s="270"/>
      <c r="C170" s="270"/>
      <c r="D170" s="270"/>
      <c r="E170" s="270"/>
      <c r="F170" s="270"/>
      <c r="G170" s="270"/>
      <c r="H170" s="270"/>
      <c r="I170" s="270"/>
      <c r="J170" s="270"/>
      <c r="K170" s="270"/>
      <c r="L170" s="270"/>
      <c r="M170" s="270"/>
      <c r="N170" s="270"/>
      <c r="O170" s="270"/>
      <c r="P170" s="270"/>
      <c r="Q170" s="270"/>
      <c r="R170" s="270"/>
      <c r="S170" s="270"/>
      <c r="T170" s="270"/>
      <c r="U170" s="270"/>
      <c r="V170" s="270"/>
      <c r="W170" s="270"/>
      <c r="X170" s="270"/>
      <c r="Y170" s="270"/>
      <c r="Z170" s="270"/>
      <c r="AA170" s="270"/>
      <c r="AB170" s="270"/>
      <c r="AC170" s="270"/>
      <c r="AD170" s="270"/>
      <c r="AE170" s="270"/>
      <c r="AF170" s="270"/>
      <c r="AG170" s="270"/>
      <c r="AH170" s="270"/>
      <c r="AI170" s="270"/>
      <c r="AJ170" s="270"/>
      <c r="AK170" s="270"/>
      <c r="AL170" s="270"/>
      <c r="AM170" s="270"/>
      <c r="AN170" s="270"/>
      <c r="AO170" s="270"/>
      <c r="AP170" s="270"/>
      <c r="AQ170" s="270"/>
      <c r="AR170" s="270"/>
      <c r="AS170" s="270"/>
      <c r="AT170" s="270"/>
      <c r="AU170" s="270"/>
      <c r="AV170" s="270"/>
      <c r="AW170" s="270"/>
      <c r="AX170" s="270"/>
      <c r="AY170" s="270"/>
      <c r="AZ170" s="270"/>
      <c r="BA170" s="270"/>
      <c r="BB170" s="270"/>
      <c r="BC170" s="270"/>
      <c r="BD170" s="270"/>
      <c r="BE170" s="270"/>
      <c r="BF170" s="270"/>
      <c r="BG170" s="270"/>
      <c r="BH170" s="270"/>
      <c r="BI170" s="270"/>
      <c r="BJ170" s="270"/>
      <c r="BK170" s="270"/>
      <c r="BL170" s="270"/>
      <c r="BM170" s="270"/>
      <c r="BN170" s="270"/>
      <c r="BO170" s="270"/>
      <c r="BP170" s="270"/>
      <c r="BQ170" s="270"/>
      <c r="BR170" s="270"/>
      <c r="BS170" s="270"/>
    </row>
    <row r="171" spans="1:71" x14ac:dyDescent="0.25">
      <c r="A171" s="270"/>
      <c r="B171" s="270"/>
      <c r="C171" s="270"/>
      <c r="D171" s="270"/>
      <c r="E171" s="270"/>
      <c r="F171" s="270"/>
      <c r="G171" s="270"/>
      <c r="H171" s="270"/>
      <c r="I171" s="270"/>
      <c r="J171" s="270"/>
      <c r="K171" s="270"/>
      <c r="L171" s="270"/>
      <c r="M171" s="270"/>
      <c r="N171" s="270"/>
      <c r="O171" s="270"/>
      <c r="P171" s="270"/>
      <c r="Q171" s="270"/>
      <c r="R171" s="270"/>
      <c r="S171" s="270"/>
      <c r="T171" s="270"/>
      <c r="U171" s="270"/>
      <c r="V171" s="270"/>
      <c r="W171" s="270"/>
      <c r="X171" s="270"/>
      <c r="Y171" s="270"/>
      <c r="Z171" s="270"/>
      <c r="AA171" s="270"/>
      <c r="AB171" s="270"/>
      <c r="AC171" s="270"/>
      <c r="AD171" s="270"/>
      <c r="AE171" s="270"/>
      <c r="AF171" s="270"/>
      <c r="AG171" s="270"/>
      <c r="AH171" s="270"/>
      <c r="AI171" s="270"/>
      <c r="AJ171" s="270"/>
      <c r="AK171" s="270"/>
      <c r="AL171" s="270"/>
      <c r="AM171" s="270"/>
      <c r="AN171" s="270"/>
      <c r="AO171" s="270"/>
      <c r="AP171" s="270"/>
      <c r="AQ171" s="270"/>
      <c r="AR171" s="270"/>
      <c r="AS171" s="270"/>
      <c r="AT171" s="270"/>
      <c r="AU171" s="270"/>
      <c r="AV171" s="270"/>
      <c r="AW171" s="270"/>
      <c r="AX171" s="270"/>
      <c r="AY171" s="270"/>
      <c r="AZ171" s="270"/>
      <c r="BA171" s="270"/>
      <c r="BB171" s="270"/>
      <c r="BC171" s="270"/>
      <c r="BD171" s="270"/>
      <c r="BE171" s="270"/>
      <c r="BF171" s="270"/>
      <c r="BG171" s="270"/>
      <c r="BH171" s="270"/>
      <c r="BI171" s="270"/>
      <c r="BJ171" s="270"/>
      <c r="BK171" s="270"/>
      <c r="BL171" s="270"/>
      <c r="BM171" s="270"/>
      <c r="BN171" s="270"/>
      <c r="BO171" s="270"/>
      <c r="BP171" s="270"/>
      <c r="BQ171" s="270"/>
      <c r="BR171" s="270"/>
      <c r="BS171" s="270"/>
    </row>
    <row r="172" spans="1:71" x14ac:dyDescent="0.25">
      <c r="A172" s="270"/>
      <c r="B172" s="270"/>
      <c r="C172" s="270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270"/>
      <c r="O172" s="270"/>
      <c r="P172" s="270"/>
      <c r="Q172" s="270"/>
      <c r="R172" s="270"/>
      <c r="S172" s="270"/>
      <c r="T172" s="270"/>
      <c r="U172" s="270"/>
      <c r="V172" s="270"/>
      <c r="W172" s="270"/>
      <c r="X172" s="270"/>
      <c r="Y172" s="270"/>
      <c r="Z172" s="270"/>
      <c r="AA172" s="270"/>
      <c r="AB172" s="270"/>
      <c r="AC172" s="270"/>
      <c r="AD172" s="270"/>
      <c r="AE172" s="270"/>
      <c r="AF172" s="270"/>
      <c r="AG172" s="270"/>
      <c r="AH172" s="270"/>
      <c r="AI172" s="270"/>
      <c r="AJ172" s="270"/>
      <c r="AK172" s="270"/>
      <c r="AL172" s="270"/>
      <c r="AM172" s="270"/>
      <c r="AN172" s="270"/>
      <c r="AO172" s="270"/>
      <c r="AP172" s="270"/>
      <c r="AQ172" s="270"/>
      <c r="AR172" s="270"/>
      <c r="AS172" s="270"/>
      <c r="AT172" s="270"/>
      <c r="AU172" s="270"/>
      <c r="AV172" s="270"/>
      <c r="AW172" s="270"/>
      <c r="AX172" s="270"/>
      <c r="AY172" s="270"/>
      <c r="AZ172" s="270"/>
      <c r="BA172" s="270"/>
      <c r="BB172" s="270"/>
      <c r="BC172" s="270"/>
      <c r="BD172" s="270"/>
      <c r="BE172" s="270"/>
      <c r="BF172" s="270"/>
      <c r="BG172" s="270"/>
      <c r="BH172" s="270"/>
      <c r="BI172" s="270"/>
      <c r="BJ172" s="270"/>
      <c r="BK172" s="270"/>
      <c r="BL172" s="270"/>
      <c r="BM172" s="270"/>
      <c r="BN172" s="270"/>
      <c r="BO172" s="270"/>
      <c r="BP172" s="270"/>
      <c r="BQ172" s="270"/>
      <c r="BR172" s="270"/>
      <c r="BS172" s="270"/>
    </row>
    <row r="173" spans="1:71" x14ac:dyDescent="0.25">
      <c r="A173" s="270"/>
      <c r="B173" s="270"/>
      <c r="C173" s="270"/>
      <c r="D173" s="270"/>
      <c r="E173" s="270"/>
      <c r="F173" s="270"/>
      <c r="G173" s="270"/>
      <c r="H173" s="270"/>
      <c r="I173" s="270"/>
      <c r="J173" s="270"/>
      <c r="K173" s="270"/>
      <c r="L173" s="270"/>
      <c r="M173" s="270"/>
      <c r="N173" s="270"/>
      <c r="O173" s="270"/>
      <c r="P173" s="270"/>
      <c r="Q173" s="270"/>
      <c r="R173" s="270"/>
      <c r="S173" s="270"/>
      <c r="T173" s="270"/>
      <c r="U173" s="270"/>
      <c r="V173" s="270"/>
      <c r="W173" s="270"/>
      <c r="X173" s="270"/>
      <c r="Y173" s="270"/>
      <c r="Z173" s="270"/>
      <c r="AA173" s="270"/>
      <c r="AB173" s="270"/>
      <c r="AC173" s="270"/>
      <c r="AD173" s="270"/>
      <c r="AE173" s="270"/>
      <c r="AF173" s="270"/>
      <c r="AG173" s="270"/>
      <c r="AH173" s="270"/>
      <c r="AI173" s="270"/>
      <c r="AJ173" s="270"/>
      <c r="AK173" s="270"/>
      <c r="AL173" s="270"/>
      <c r="AM173" s="270"/>
      <c r="AN173" s="270"/>
      <c r="AO173" s="270"/>
      <c r="AP173" s="270"/>
      <c r="AQ173" s="270"/>
      <c r="AR173" s="270"/>
      <c r="AS173" s="270"/>
      <c r="AT173" s="270"/>
      <c r="AU173" s="270"/>
      <c r="AV173" s="270"/>
      <c r="AW173" s="270"/>
      <c r="AX173" s="270"/>
      <c r="AY173" s="270"/>
      <c r="AZ173" s="270"/>
      <c r="BA173" s="270"/>
      <c r="BB173" s="270"/>
      <c r="BC173" s="270"/>
      <c r="BD173" s="270"/>
      <c r="BE173" s="270"/>
      <c r="BF173" s="270"/>
      <c r="BG173" s="270"/>
      <c r="BH173" s="270"/>
      <c r="BI173" s="270"/>
      <c r="BJ173" s="270"/>
      <c r="BK173" s="270"/>
      <c r="BL173" s="270"/>
      <c r="BM173" s="270"/>
      <c r="BN173" s="270"/>
      <c r="BO173" s="270"/>
      <c r="BP173" s="270"/>
      <c r="BQ173" s="270"/>
      <c r="BR173" s="270"/>
      <c r="BS173" s="270"/>
    </row>
    <row r="174" spans="1:71" x14ac:dyDescent="0.25">
      <c r="A174" s="270"/>
      <c r="B174" s="270"/>
      <c r="C174" s="270"/>
      <c r="D174" s="270"/>
      <c r="E174" s="270"/>
      <c r="F174" s="270"/>
      <c r="G174" s="270"/>
      <c r="H174" s="270"/>
      <c r="I174" s="270"/>
      <c r="J174" s="270"/>
      <c r="K174" s="270"/>
      <c r="L174" s="270"/>
      <c r="M174" s="270"/>
      <c r="N174" s="270"/>
      <c r="O174" s="270"/>
      <c r="P174" s="270"/>
      <c r="Q174" s="270"/>
      <c r="R174" s="270"/>
      <c r="S174" s="270"/>
      <c r="T174" s="270"/>
      <c r="U174" s="270"/>
      <c r="V174" s="270"/>
      <c r="W174" s="270"/>
      <c r="X174" s="270"/>
      <c r="Y174" s="270"/>
      <c r="Z174" s="270"/>
      <c r="AA174" s="270"/>
      <c r="AB174" s="270"/>
      <c r="AC174" s="270"/>
      <c r="AD174" s="270"/>
      <c r="AE174" s="270"/>
      <c r="AF174" s="270"/>
      <c r="AG174" s="270"/>
      <c r="AH174" s="270"/>
      <c r="AI174" s="270"/>
      <c r="AJ174" s="270"/>
      <c r="AK174" s="270"/>
      <c r="AL174" s="270"/>
      <c r="AM174" s="270"/>
      <c r="AN174" s="270"/>
      <c r="AO174" s="270"/>
      <c r="AP174" s="270"/>
      <c r="AQ174" s="270"/>
      <c r="AR174" s="270"/>
      <c r="AS174" s="270"/>
      <c r="AT174" s="270"/>
      <c r="AU174" s="270"/>
      <c r="AV174" s="270"/>
      <c r="AW174" s="270"/>
      <c r="AX174" s="270"/>
      <c r="AY174" s="270"/>
      <c r="AZ174" s="270"/>
      <c r="BA174" s="270"/>
      <c r="BB174" s="270"/>
      <c r="BC174" s="270"/>
      <c r="BD174" s="270"/>
      <c r="BE174" s="270"/>
      <c r="BF174" s="270"/>
      <c r="BG174" s="270"/>
      <c r="BH174" s="270"/>
      <c r="BI174" s="270"/>
      <c r="BJ174" s="270"/>
      <c r="BK174" s="270"/>
      <c r="BL174" s="270"/>
      <c r="BM174" s="270"/>
      <c r="BN174" s="270"/>
      <c r="BO174" s="270"/>
      <c r="BP174" s="270"/>
      <c r="BQ174" s="270"/>
      <c r="BR174" s="270"/>
      <c r="BS174" s="270"/>
    </row>
    <row r="175" spans="1:71" x14ac:dyDescent="0.25">
      <c r="A175" s="270"/>
      <c r="B175" s="270"/>
      <c r="C175" s="270"/>
      <c r="D175" s="270"/>
      <c r="E175" s="270"/>
      <c r="F175" s="270"/>
      <c r="G175" s="270"/>
      <c r="H175" s="270"/>
      <c r="I175" s="270"/>
      <c r="J175" s="270"/>
      <c r="K175" s="270"/>
      <c r="L175" s="270"/>
      <c r="M175" s="270"/>
      <c r="N175" s="270"/>
      <c r="O175" s="270"/>
      <c r="P175" s="270"/>
      <c r="Q175" s="270"/>
      <c r="R175" s="270"/>
      <c r="S175" s="270"/>
      <c r="T175" s="270"/>
      <c r="U175" s="270"/>
      <c r="V175" s="270"/>
      <c r="W175" s="270"/>
      <c r="X175" s="270"/>
      <c r="Y175" s="270"/>
      <c r="Z175" s="270"/>
      <c r="AA175" s="270"/>
      <c r="AB175" s="270"/>
      <c r="AC175" s="270"/>
      <c r="AD175" s="270"/>
      <c r="AE175" s="270"/>
      <c r="AF175" s="270"/>
      <c r="AG175" s="270"/>
      <c r="AH175" s="270"/>
      <c r="AI175" s="270"/>
      <c r="AJ175" s="270"/>
      <c r="AK175" s="270"/>
      <c r="AL175" s="270"/>
      <c r="AM175" s="270"/>
      <c r="AN175" s="270"/>
      <c r="AO175" s="270"/>
      <c r="AP175" s="270"/>
      <c r="AQ175" s="270"/>
      <c r="AR175" s="270"/>
      <c r="AS175" s="270"/>
      <c r="AT175" s="270"/>
      <c r="AU175" s="270"/>
      <c r="AV175" s="270"/>
      <c r="AW175" s="270"/>
      <c r="AX175" s="270"/>
      <c r="AY175" s="270"/>
      <c r="AZ175" s="270"/>
      <c r="BA175" s="270"/>
      <c r="BB175" s="270"/>
      <c r="BC175" s="270"/>
      <c r="BD175" s="270"/>
      <c r="BE175" s="270"/>
      <c r="BF175" s="270"/>
      <c r="BG175" s="270"/>
      <c r="BH175" s="270"/>
      <c r="BI175" s="270"/>
      <c r="BJ175" s="270"/>
      <c r="BK175" s="270"/>
      <c r="BL175" s="270"/>
      <c r="BM175" s="270"/>
      <c r="BN175" s="270"/>
      <c r="BO175" s="270"/>
      <c r="BP175" s="270"/>
      <c r="BQ175" s="270"/>
      <c r="BR175" s="270"/>
      <c r="BS175" s="270"/>
    </row>
    <row r="176" spans="1:71" x14ac:dyDescent="0.25">
      <c r="A176" s="270"/>
      <c r="B176" s="270"/>
      <c r="C176" s="270"/>
      <c r="D176" s="270"/>
      <c r="E176" s="270"/>
      <c r="F176" s="270"/>
      <c r="G176" s="270"/>
      <c r="H176" s="270"/>
      <c r="I176" s="270"/>
      <c r="J176" s="270"/>
      <c r="K176" s="270"/>
      <c r="L176" s="270"/>
      <c r="M176" s="270"/>
      <c r="N176" s="270"/>
      <c r="O176" s="270"/>
      <c r="P176" s="270"/>
      <c r="Q176" s="270"/>
      <c r="R176" s="270"/>
      <c r="S176" s="270"/>
      <c r="T176" s="270"/>
      <c r="U176" s="270"/>
      <c r="V176" s="270"/>
      <c r="W176" s="270"/>
      <c r="X176" s="270"/>
      <c r="Y176" s="270"/>
      <c r="Z176" s="270"/>
      <c r="AA176" s="270"/>
      <c r="AB176" s="270"/>
      <c r="AC176" s="270"/>
      <c r="AD176" s="270"/>
      <c r="AE176" s="270"/>
      <c r="AF176" s="270"/>
      <c r="AG176" s="270"/>
      <c r="AH176" s="270"/>
      <c r="AI176" s="270"/>
      <c r="AJ176" s="270"/>
      <c r="AK176" s="270"/>
      <c r="AL176" s="270"/>
      <c r="AM176" s="270"/>
      <c r="AN176" s="270"/>
      <c r="AO176" s="270"/>
      <c r="AP176" s="270"/>
      <c r="AQ176" s="270"/>
      <c r="AR176" s="270"/>
      <c r="AS176" s="270"/>
      <c r="AT176" s="270"/>
      <c r="AU176" s="270"/>
      <c r="AV176" s="270"/>
      <c r="AW176" s="270"/>
      <c r="AX176" s="270"/>
      <c r="AY176" s="270"/>
      <c r="AZ176" s="270"/>
      <c r="BA176" s="270"/>
      <c r="BB176" s="270"/>
      <c r="BC176" s="270"/>
      <c r="BD176" s="270"/>
      <c r="BE176" s="270"/>
      <c r="BF176" s="270"/>
      <c r="BG176" s="270"/>
      <c r="BH176" s="270"/>
      <c r="BI176" s="270"/>
      <c r="BJ176" s="270"/>
      <c r="BK176" s="270"/>
      <c r="BL176" s="270"/>
      <c r="BM176" s="270"/>
      <c r="BN176" s="270"/>
      <c r="BO176" s="270"/>
      <c r="BP176" s="270"/>
      <c r="BQ176" s="270"/>
      <c r="BR176" s="270"/>
      <c r="BS176" s="270"/>
    </row>
    <row r="177" spans="1:71" x14ac:dyDescent="0.25">
      <c r="A177" s="270"/>
      <c r="B177" s="270"/>
      <c r="C177" s="270"/>
      <c r="D177" s="270"/>
      <c r="E177" s="270"/>
      <c r="F177" s="270"/>
      <c r="G177" s="270"/>
      <c r="H177" s="270"/>
      <c r="I177" s="270"/>
      <c r="J177" s="270"/>
      <c r="K177" s="270"/>
      <c r="L177" s="270"/>
      <c r="M177" s="270"/>
      <c r="N177" s="270"/>
      <c r="O177" s="270"/>
      <c r="P177" s="270"/>
      <c r="Q177" s="270"/>
      <c r="R177" s="270"/>
      <c r="S177" s="270"/>
      <c r="T177" s="270"/>
      <c r="U177" s="270"/>
      <c r="V177" s="270"/>
      <c r="W177" s="270"/>
      <c r="X177" s="270"/>
      <c r="Y177" s="270"/>
      <c r="Z177" s="270"/>
      <c r="AA177" s="270"/>
      <c r="AB177" s="270"/>
      <c r="AC177" s="270"/>
      <c r="AD177" s="270"/>
      <c r="AE177" s="270"/>
      <c r="AF177" s="270"/>
      <c r="AG177" s="270"/>
      <c r="AH177" s="270"/>
      <c r="AI177" s="270"/>
      <c r="AJ177" s="270"/>
      <c r="AK177" s="270"/>
      <c r="AL177" s="270"/>
      <c r="AM177" s="270"/>
      <c r="AN177" s="270"/>
      <c r="AO177" s="270"/>
      <c r="AP177" s="270"/>
      <c r="AQ177" s="270"/>
      <c r="AR177" s="270"/>
      <c r="AS177" s="270"/>
      <c r="AT177" s="270"/>
      <c r="AU177" s="270"/>
      <c r="AV177" s="270"/>
      <c r="AW177" s="270"/>
      <c r="AX177" s="270"/>
      <c r="AY177" s="270"/>
      <c r="AZ177" s="270"/>
      <c r="BA177" s="270"/>
      <c r="BB177" s="270"/>
      <c r="BC177" s="270"/>
      <c r="BD177" s="270"/>
      <c r="BE177" s="270"/>
      <c r="BF177" s="270"/>
      <c r="BG177" s="270"/>
      <c r="BH177" s="270"/>
      <c r="BI177" s="270"/>
      <c r="BJ177" s="270"/>
      <c r="BK177" s="270"/>
      <c r="BL177" s="270"/>
      <c r="BM177" s="270"/>
      <c r="BN177" s="270"/>
      <c r="BO177" s="270"/>
      <c r="BP177" s="270"/>
      <c r="BQ177" s="270"/>
      <c r="BR177" s="270"/>
      <c r="BS177" s="270"/>
    </row>
    <row r="178" spans="1:71" x14ac:dyDescent="0.25">
      <c r="A178" s="270"/>
      <c r="B178" s="270"/>
      <c r="C178" s="270"/>
      <c r="D178" s="270"/>
      <c r="E178" s="270"/>
      <c r="F178" s="270"/>
      <c r="G178" s="270"/>
      <c r="H178" s="270"/>
      <c r="I178" s="270"/>
      <c r="J178" s="270"/>
      <c r="K178" s="270"/>
      <c r="L178" s="270"/>
      <c r="M178" s="270"/>
      <c r="N178" s="270"/>
      <c r="O178" s="270"/>
      <c r="P178" s="270"/>
      <c r="Q178" s="270"/>
      <c r="R178" s="270"/>
      <c r="S178" s="270"/>
      <c r="T178" s="270"/>
      <c r="U178" s="270"/>
      <c r="V178" s="270"/>
      <c r="W178" s="270"/>
      <c r="X178" s="270"/>
      <c r="Y178" s="270"/>
      <c r="Z178" s="270"/>
      <c r="AA178" s="270"/>
      <c r="AB178" s="270"/>
      <c r="AC178" s="270"/>
      <c r="AD178" s="270"/>
      <c r="AE178" s="270"/>
      <c r="AF178" s="270"/>
      <c r="AG178" s="270"/>
      <c r="AH178" s="270"/>
      <c r="AI178" s="270"/>
      <c r="AJ178" s="270"/>
      <c r="AK178" s="270"/>
      <c r="AL178" s="270"/>
      <c r="AM178" s="270"/>
      <c r="AN178" s="270"/>
      <c r="AO178" s="270"/>
      <c r="AP178" s="270"/>
      <c r="AQ178" s="270"/>
      <c r="AR178" s="270"/>
      <c r="AS178" s="270"/>
      <c r="AT178" s="270"/>
      <c r="AU178" s="270"/>
      <c r="AV178" s="270"/>
      <c r="AW178" s="270"/>
      <c r="AX178" s="270"/>
      <c r="AY178" s="270"/>
      <c r="AZ178" s="270"/>
      <c r="BA178" s="270"/>
      <c r="BB178" s="270"/>
      <c r="BC178" s="270"/>
      <c r="BD178" s="270"/>
      <c r="BE178" s="270"/>
      <c r="BF178" s="270"/>
      <c r="BG178" s="270"/>
      <c r="BH178" s="270"/>
      <c r="BI178" s="270"/>
      <c r="BJ178" s="270"/>
      <c r="BK178" s="270"/>
      <c r="BL178" s="270"/>
      <c r="BM178" s="270"/>
      <c r="BN178" s="270"/>
      <c r="BO178" s="270"/>
      <c r="BP178" s="270"/>
      <c r="BQ178" s="270"/>
      <c r="BR178" s="270"/>
      <c r="BS178" s="270"/>
    </row>
    <row r="179" spans="1:71" x14ac:dyDescent="0.25">
      <c r="A179" s="270"/>
      <c r="B179" s="270"/>
      <c r="C179" s="270"/>
      <c r="D179" s="270"/>
      <c r="E179" s="270"/>
      <c r="F179" s="270"/>
      <c r="G179" s="270"/>
      <c r="H179" s="270"/>
      <c r="I179" s="270"/>
      <c r="J179" s="270"/>
      <c r="K179" s="270"/>
      <c r="L179" s="270"/>
      <c r="M179" s="270"/>
      <c r="N179" s="270"/>
      <c r="O179" s="270"/>
      <c r="P179" s="270"/>
      <c r="Q179" s="270"/>
      <c r="R179" s="270"/>
      <c r="S179" s="270"/>
      <c r="T179" s="270"/>
      <c r="U179" s="270"/>
      <c r="V179" s="270"/>
      <c r="W179" s="270"/>
      <c r="X179" s="270"/>
      <c r="Y179" s="270"/>
      <c r="Z179" s="270"/>
      <c r="AA179" s="270"/>
      <c r="AB179" s="270"/>
      <c r="AC179" s="270"/>
      <c r="AD179" s="270"/>
      <c r="AE179" s="270"/>
      <c r="AF179" s="270"/>
      <c r="AG179" s="270"/>
      <c r="AH179" s="270"/>
      <c r="AI179" s="270"/>
      <c r="AJ179" s="270"/>
      <c r="AK179" s="270"/>
      <c r="AL179" s="270"/>
      <c r="AM179" s="270"/>
      <c r="AN179" s="270"/>
      <c r="AO179" s="270"/>
      <c r="AP179" s="270"/>
      <c r="AQ179" s="270"/>
      <c r="AR179" s="270"/>
      <c r="AS179" s="270"/>
      <c r="AT179" s="270"/>
      <c r="AU179" s="270"/>
      <c r="AV179" s="270"/>
      <c r="AW179" s="270"/>
      <c r="AX179" s="270"/>
      <c r="AY179" s="270"/>
      <c r="AZ179" s="270"/>
      <c r="BA179" s="270"/>
      <c r="BB179" s="270"/>
      <c r="BC179" s="270"/>
      <c r="BD179" s="270"/>
      <c r="BE179" s="270"/>
      <c r="BF179" s="270"/>
      <c r="BG179" s="270"/>
      <c r="BH179" s="270"/>
      <c r="BI179" s="270"/>
      <c r="BJ179" s="270"/>
      <c r="BK179" s="270"/>
      <c r="BL179" s="270"/>
      <c r="BM179" s="270"/>
      <c r="BN179" s="270"/>
      <c r="BO179" s="270"/>
      <c r="BP179" s="270"/>
      <c r="BQ179" s="270"/>
      <c r="BR179" s="270"/>
      <c r="BS179" s="270"/>
    </row>
    <row r="180" spans="1:71" x14ac:dyDescent="0.25">
      <c r="A180" s="270"/>
      <c r="B180" s="270"/>
      <c r="C180" s="270"/>
      <c r="D180" s="270"/>
      <c r="E180" s="270"/>
      <c r="F180" s="270"/>
      <c r="G180" s="270"/>
      <c r="H180" s="270"/>
      <c r="I180" s="270"/>
      <c r="J180" s="270"/>
      <c r="K180" s="270"/>
      <c r="L180" s="270"/>
      <c r="M180" s="270"/>
      <c r="N180" s="270"/>
      <c r="O180" s="270"/>
      <c r="P180" s="270"/>
      <c r="Q180" s="270"/>
      <c r="R180" s="270"/>
      <c r="S180" s="270"/>
      <c r="T180" s="270"/>
      <c r="U180" s="270"/>
      <c r="V180" s="270"/>
      <c r="W180" s="270"/>
      <c r="X180" s="270"/>
      <c r="Y180" s="270"/>
      <c r="Z180" s="270"/>
      <c r="AA180" s="270"/>
      <c r="AB180" s="270"/>
      <c r="AC180" s="270"/>
      <c r="AD180" s="270"/>
      <c r="AE180" s="270"/>
      <c r="AF180" s="270"/>
      <c r="AG180" s="270"/>
      <c r="AH180" s="270"/>
      <c r="AI180" s="270"/>
      <c r="AJ180" s="270"/>
      <c r="AK180" s="270"/>
      <c r="AL180" s="270"/>
      <c r="AM180" s="270"/>
      <c r="AN180" s="270"/>
      <c r="AO180" s="270"/>
      <c r="AP180" s="270"/>
      <c r="AQ180" s="270"/>
      <c r="AR180" s="270"/>
      <c r="AS180" s="270"/>
      <c r="AT180" s="270"/>
      <c r="AU180" s="270"/>
      <c r="AV180" s="270"/>
      <c r="AW180" s="270"/>
      <c r="AX180" s="270"/>
      <c r="AY180" s="270"/>
      <c r="AZ180" s="270"/>
      <c r="BA180" s="270"/>
      <c r="BB180" s="270"/>
      <c r="BC180" s="270"/>
      <c r="BD180" s="270"/>
      <c r="BE180" s="270"/>
      <c r="BF180" s="270"/>
      <c r="BG180" s="270"/>
      <c r="BH180" s="270"/>
      <c r="BI180" s="270"/>
      <c r="BJ180" s="270"/>
      <c r="BK180" s="270"/>
      <c r="BL180" s="270"/>
      <c r="BM180" s="270"/>
      <c r="BN180" s="270"/>
      <c r="BO180" s="270"/>
      <c r="BP180" s="270"/>
      <c r="BQ180" s="270"/>
      <c r="BR180" s="270"/>
      <c r="BS180" s="270"/>
    </row>
    <row r="181" spans="1:71" x14ac:dyDescent="0.25">
      <c r="A181" s="270"/>
      <c r="B181" s="270"/>
      <c r="C181" s="270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270"/>
      <c r="O181" s="270"/>
      <c r="P181" s="270"/>
      <c r="Q181" s="270"/>
      <c r="R181" s="270"/>
      <c r="S181" s="270"/>
      <c r="T181" s="270"/>
      <c r="U181" s="270"/>
      <c r="V181" s="270"/>
      <c r="W181" s="270"/>
      <c r="X181" s="270"/>
      <c r="Y181" s="270"/>
      <c r="Z181" s="270"/>
      <c r="AA181" s="270"/>
      <c r="AB181" s="270"/>
      <c r="AC181" s="270"/>
      <c r="AD181" s="270"/>
      <c r="AE181" s="270"/>
      <c r="AF181" s="270"/>
      <c r="AG181" s="270"/>
      <c r="AH181" s="270"/>
      <c r="AI181" s="270"/>
      <c r="AJ181" s="270"/>
      <c r="AK181" s="270"/>
      <c r="AL181" s="270"/>
      <c r="AM181" s="270"/>
      <c r="AN181" s="270"/>
      <c r="AO181" s="270"/>
      <c r="AP181" s="270"/>
      <c r="AQ181" s="270"/>
      <c r="AR181" s="270"/>
      <c r="AS181" s="270"/>
      <c r="AT181" s="270"/>
      <c r="AU181" s="270"/>
      <c r="AV181" s="270"/>
      <c r="AW181" s="270"/>
      <c r="AX181" s="270"/>
      <c r="AY181" s="270"/>
      <c r="AZ181" s="270"/>
      <c r="BA181" s="270"/>
      <c r="BB181" s="270"/>
      <c r="BC181" s="270"/>
      <c r="BD181" s="270"/>
      <c r="BE181" s="270"/>
      <c r="BF181" s="270"/>
      <c r="BG181" s="270"/>
      <c r="BH181" s="270"/>
      <c r="BI181" s="270"/>
      <c r="BJ181" s="270"/>
      <c r="BK181" s="270"/>
      <c r="BL181" s="270"/>
      <c r="BM181" s="270"/>
      <c r="BN181" s="270"/>
      <c r="BO181" s="270"/>
      <c r="BP181" s="270"/>
      <c r="BQ181" s="270"/>
      <c r="BR181" s="270"/>
      <c r="BS181" s="270"/>
    </row>
    <row r="182" spans="1:71" x14ac:dyDescent="0.25">
      <c r="A182" s="270"/>
      <c r="B182" s="270"/>
      <c r="C182" s="27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  <c r="O182" s="270"/>
      <c r="P182" s="270"/>
      <c r="Q182" s="270"/>
      <c r="R182" s="270"/>
      <c r="S182" s="270"/>
      <c r="T182" s="270"/>
      <c r="U182" s="270"/>
      <c r="V182" s="270"/>
      <c r="W182" s="270"/>
      <c r="X182" s="270"/>
      <c r="Y182" s="270"/>
      <c r="Z182" s="270"/>
      <c r="AA182" s="270"/>
      <c r="AB182" s="270"/>
      <c r="AC182" s="270"/>
      <c r="AD182" s="270"/>
      <c r="AE182" s="270"/>
      <c r="AF182" s="270"/>
      <c r="AG182" s="270"/>
      <c r="AH182" s="270"/>
      <c r="AI182" s="270"/>
      <c r="AJ182" s="270"/>
      <c r="AK182" s="270"/>
      <c r="AL182" s="270"/>
      <c r="AM182" s="270"/>
      <c r="AN182" s="270"/>
      <c r="AO182" s="270"/>
      <c r="AP182" s="270"/>
      <c r="AQ182" s="270"/>
      <c r="AR182" s="270"/>
      <c r="AS182" s="270"/>
      <c r="AT182" s="270"/>
      <c r="AU182" s="270"/>
      <c r="AV182" s="270"/>
      <c r="AW182" s="270"/>
      <c r="AX182" s="270"/>
      <c r="AY182" s="270"/>
      <c r="AZ182" s="270"/>
      <c r="BA182" s="270"/>
      <c r="BB182" s="270"/>
      <c r="BC182" s="270"/>
      <c r="BD182" s="270"/>
      <c r="BE182" s="270"/>
      <c r="BF182" s="270"/>
      <c r="BG182" s="270"/>
      <c r="BH182" s="270"/>
      <c r="BI182" s="270"/>
      <c r="BJ182" s="270"/>
      <c r="BK182" s="270"/>
      <c r="BL182" s="270"/>
      <c r="BM182" s="270"/>
      <c r="BN182" s="270"/>
      <c r="BO182" s="270"/>
      <c r="BP182" s="270"/>
      <c r="BQ182" s="270"/>
      <c r="BR182" s="270"/>
      <c r="BS182" s="270"/>
    </row>
    <row r="183" spans="1:71" x14ac:dyDescent="0.25">
      <c r="A183" s="270"/>
      <c r="B183" s="270"/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  <c r="O183" s="270"/>
      <c r="P183" s="270"/>
      <c r="Q183" s="270"/>
      <c r="R183" s="270"/>
      <c r="S183" s="270"/>
      <c r="T183" s="270"/>
      <c r="U183" s="270"/>
      <c r="V183" s="270"/>
      <c r="W183" s="270"/>
      <c r="X183" s="270"/>
      <c r="Y183" s="270"/>
      <c r="Z183" s="270"/>
      <c r="AA183" s="270"/>
      <c r="AB183" s="270"/>
      <c r="AC183" s="270"/>
      <c r="AD183" s="270"/>
      <c r="AE183" s="270"/>
      <c r="AF183" s="270"/>
      <c r="AG183" s="270"/>
      <c r="AH183" s="270"/>
      <c r="AI183" s="270"/>
      <c r="AJ183" s="270"/>
      <c r="AK183" s="270"/>
      <c r="AL183" s="270"/>
      <c r="AM183" s="270"/>
      <c r="AN183" s="270"/>
      <c r="AO183" s="270"/>
      <c r="AP183" s="270"/>
      <c r="AQ183" s="270"/>
      <c r="AR183" s="270"/>
      <c r="AS183" s="270"/>
      <c r="AT183" s="270"/>
      <c r="AU183" s="270"/>
      <c r="AV183" s="270"/>
      <c r="AW183" s="270"/>
      <c r="AX183" s="270"/>
      <c r="AY183" s="270"/>
      <c r="AZ183" s="270"/>
      <c r="BA183" s="270"/>
      <c r="BB183" s="270"/>
      <c r="BC183" s="270"/>
      <c r="BD183" s="270"/>
      <c r="BE183" s="270"/>
      <c r="BF183" s="270"/>
      <c r="BG183" s="270"/>
      <c r="BH183" s="270"/>
      <c r="BI183" s="270"/>
      <c r="BJ183" s="270"/>
      <c r="BK183" s="270"/>
      <c r="BL183" s="270"/>
      <c r="BM183" s="270"/>
      <c r="BN183" s="270"/>
      <c r="BO183" s="270"/>
      <c r="BP183" s="270"/>
      <c r="BQ183" s="270"/>
      <c r="BR183" s="270"/>
      <c r="BS183" s="270"/>
    </row>
    <row r="184" spans="1:71" x14ac:dyDescent="0.25">
      <c r="A184" s="270"/>
      <c r="B184" s="270"/>
      <c r="C184" s="270"/>
      <c r="D184" s="270"/>
      <c r="E184" s="270"/>
      <c r="F184" s="270"/>
      <c r="G184" s="270"/>
      <c r="H184" s="270"/>
      <c r="I184" s="270"/>
      <c r="J184" s="270"/>
      <c r="K184" s="270"/>
      <c r="L184" s="270"/>
      <c r="M184" s="270"/>
      <c r="N184" s="270"/>
      <c r="O184" s="270"/>
      <c r="P184" s="270"/>
      <c r="Q184" s="270"/>
      <c r="R184" s="270"/>
      <c r="S184" s="270"/>
      <c r="T184" s="270"/>
      <c r="U184" s="270"/>
      <c r="V184" s="270"/>
      <c r="W184" s="270"/>
      <c r="X184" s="270"/>
      <c r="Y184" s="270"/>
      <c r="Z184" s="270"/>
      <c r="AA184" s="270"/>
      <c r="AB184" s="270"/>
      <c r="AC184" s="270"/>
      <c r="AD184" s="270"/>
      <c r="AE184" s="270"/>
      <c r="AF184" s="270"/>
      <c r="AG184" s="270"/>
      <c r="AH184" s="270"/>
      <c r="AI184" s="270"/>
      <c r="AJ184" s="270"/>
      <c r="AK184" s="270"/>
      <c r="AL184" s="270"/>
      <c r="AM184" s="270"/>
      <c r="AN184" s="270"/>
      <c r="AO184" s="270"/>
      <c r="AP184" s="270"/>
      <c r="AQ184" s="270"/>
      <c r="AR184" s="270"/>
      <c r="AS184" s="270"/>
      <c r="AT184" s="270"/>
      <c r="AU184" s="270"/>
      <c r="AV184" s="270"/>
      <c r="AW184" s="270"/>
      <c r="AX184" s="270"/>
      <c r="AY184" s="270"/>
      <c r="AZ184" s="270"/>
      <c r="BA184" s="270"/>
      <c r="BB184" s="270"/>
      <c r="BC184" s="270"/>
      <c r="BD184" s="270"/>
      <c r="BE184" s="270"/>
      <c r="BF184" s="270"/>
      <c r="BG184" s="270"/>
      <c r="BH184" s="270"/>
      <c r="BI184" s="270"/>
      <c r="BJ184" s="270"/>
      <c r="BK184" s="270"/>
      <c r="BL184" s="270"/>
      <c r="BM184" s="270"/>
      <c r="BN184" s="270"/>
      <c r="BO184" s="270"/>
      <c r="BP184" s="270"/>
      <c r="BQ184" s="270"/>
      <c r="BR184" s="270"/>
      <c r="BS184" s="270"/>
    </row>
    <row r="185" spans="1:71" x14ac:dyDescent="0.25">
      <c r="A185" s="270"/>
      <c r="B185" s="270"/>
      <c r="C185" s="270"/>
      <c r="D185" s="270"/>
      <c r="E185" s="270"/>
      <c r="F185" s="270"/>
      <c r="G185" s="270"/>
      <c r="H185" s="270"/>
      <c r="I185" s="270"/>
      <c r="J185" s="270"/>
      <c r="K185" s="270"/>
      <c r="L185" s="270"/>
      <c r="M185" s="270"/>
      <c r="N185" s="270"/>
      <c r="O185" s="270"/>
      <c r="P185" s="270"/>
      <c r="Q185" s="270"/>
      <c r="R185" s="270"/>
      <c r="S185" s="270"/>
      <c r="T185" s="270"/>
      <c r="U185" s="270"/>
      <c r="V185" s="270"/>
      <c r="W185" s="270"/>
      <c r="X185" s="270"/>
      <c r="Y185" s="270"/>
      <c r="Z185" s="270"/>
      <c r="AA185" s="270"/>
      <c r="AB185" s="270"/>
      <c r="AC185" s="270"/>
      <c r="AD185" s="270"/>
      <c r="AE185" s="270"/>
      <c r="AF185" s="270"/>
      <c r="AG185" s="270"/>
      <c r="AH185" s="270"/>
      <c r="AI185" s="270"/>
      <c r="AJ185" s="270"/>
      <c r="AK185" s="270"/>
      <c r="AL185" s="270"/>
      <c r="AM185" s="270"/>
      <c r="AN185" s="270"/>
      <c r="AO185" s="270"/>
      <c r="AP185" s="270"/>
      <c r="AQ185" s="270"/>
      <c r="AR185" s="270"/>
      <c r="AS185" s="270"/>
      <c r="AT185" s="270"/>
      <c r="AU185" s="270"/>
      <c r="AV185" s="270"/>
      <c r="AW185" s="270"/>
      <c r="AX185" s="270"/>
      <c r="AY185" s="270"/>
      <c r="AZ185" s="270"/>
      <c r="BA185" s="270"/>
      <c r="BB185" s="270"/>
      <c r="BC185" s="270"/>
      <c r="BD185" s="270"/>
      <c r="BE185" s="270"/>
      <c r="BF185" s="270"/>
      <c r="BG185" s="270"/>
      <c r="BH185" s="270"/>
      <c r="BI185" s="270"/>
      <c r="BJ185" s="270"/>
      <c r="BK185" s="270"/>
      <c r="BL185" s="270"/>
      <c r="BM185" s="270"/>
      <c r="BN185" s="270"/>
      <c r="BO185" s="270"/>
      <c r="BP185" s="270"/>
      <c r="BQ185" s="270"/>
      <c r="BR185" s="270"/>
      <c r="BS185" s="270"/>
    </row>
    <row r="186" spans="1:71" x14ac:dyDescent="0.25">
      <c r="A186" s="270"/>
      <c r="B186" s="270"/>
      <c r="C186" s="270"/>
      <c r="D186" s="270"/>
      <c r="E186" s="270"/>
      <c r="F186" s="270"/>
      <c r="G186" s="270"/>
      <c r="H186" s="270"/>
      <c r="I186" s="270"/>
      <c r="J186" s="270"/>
      <c r="K186" s="270"/>
      <c r="L186" s="270"/>
      <c r="M186" s="270"/>
      <c r="N186" s="270"/>
      <c r="O186" s="270"/>
      <c r="P186" s="270"/>
      <c r="Q186" s="270"/>
      <c r="R186" s="270"/>
      <c r="S186" s="270"/>
      <c r="T186" s="270"/>
      <c r="U186" s="270"/>
      <c r="V186" s="270"/>
      <c r="W186" s="270"/>
      <c r="X186" s="270"/>
      <c r="Y186" s="270"/>
      <c r="Z186" s="270"/>
      <c r="AA186" s="270"/>
      <c r="AB186" s="270"/>
      <c r="AC186" s="270"/>
      <c r="AD186" s="270"/>
      <c r="AE186" s="270"/>
      <c r="AF186" s="270"/>
      <c r="AG186" s="270"/>
      <c r="AH186" s="270"/>
      <c r="AI186" s="270"/>
      <c r="AJ186" s="270"/>
      <c r="AK186" s="270"/>
      <c r="AL186" s="270"/>
      <c r="AM186" s="270"/>
      <c r="AN186" s="270"/>
      <c r="AO186" s="270"/>
      <c r="AP186" s="270"/>
      <c r="AQ186" s="270"/>
      <c r="AR186" s="270"/>
      <c r="AS186" s="270"/>
      <c r="AT186" s="270"/>
      <c r="AU186" s="270"/>
      <c r="AV186" s="270"/>
      <c r="AW186" s="270"/>
      <c r="AX186" s="270"/>
      <c r="AY186" s="270"/>
      <c r="AZ186" s="270"/>
      <c r="BA186" s="270"/>
      <c r="BB186" s="270"/>
      <c r="BC186" s="270"/>
      <c r="BD186" s="270"/>
      <c r="BE186" s="270"/>
      <c r="BF186" s="270"/>
      <c r="BG186" s="270"/>
      <c r="BH186" s="270"/>
      <c r="BI186" s="270"/>
      <c r="BJ186" s="270"/>
      <c r="BK186" s="270"/>
      <c r="BL186" s="270"/>
      <c r="BM186" s="270"/>
      <c r="BN186" s="270"/>
      <c r="BO186" s="270"/>
      <c r="BP186" s="270"/>
      <c r="BQ186" s="270"/>
      <c r="BR186" s="270"/>
      <c r="BS186" s="270"/>
    </row>
    <row r="187" spans="1:71" x14ac:dyDescent="0.25">
      <c r="A187" s="270"/>
      <c r="B187" s="270"/>
      <c r="C187" s="270"/>
      <c r="D187" s="270"/>
      <c r="E187" s="270"/>
      <c r="F187" s="270"/>
      <c r="G187" s="270"/>
      <c r="H187" s="270"/>
      <c r="I187" s="270"/>
      <c r="J187" s="270"/>
      <c r="K187" s="270"/>
      <c r="L187" s="270"/>
      <c r="M187" s="270"/>
      <c r="N187" s="270"/>
      <c r="O187" s="270"/>
      <c r="P187" s="270"/>
      <c r="Q187" s="270"/>
      <c r="R187" s="270"/>
      <c r="S187" s="270"/>
      <c r="T187" s="270"/>
      <c r="U187" s="270"/>
      <c r="V187" s="270"/>
      <c r="W187" s="270"/>
      <c r="X187" s="270"/>
      <c r="Y187" s="270"/>
      <c r="Z187" s="270"/>
      <c r="AA187" s="270"/>
      <c r="AB187" s="270"/>
      <c r="AC187" s="270"/>
      <c r="AD187" s="270"/>
      <c r="AE187" s="270"/>
      <c r="AF187" s="270"/>
      <c r="AG187" s="270"/>
      <c r="AH187" s="270"/>
      <c r="AI187" s="270"/>
      <c r="AJ187" s="270"/>
      <c r="AK187" s="270"/>
      <c r="AL187" s="270"/>
      <c r="AM187" s="270"/>
      <c r="AN187" s="270"/>
      <c r="AO187" s="270"/>
      <c r="AP187" s="270"/>
      <c r="AQ187" s="270"/>
      <c r="AR187" s="270"/>
      <c r="AS187" s="270"/>
      <c r="AT187" s="270"/>
      <c r="AU187" s="270"/>
      <c r="AV187" s="270"/>
      <c r="AW187" s="270"/>
      <c r="AX187" s="270"/>
      <c r="AY187" s="270"/>
      <c r="AZ187" s="270"/>
      <c r="BA187" s="270"/>
      <c r="BB187" s="270"/>
      <c r="BC187" s="270"/>
      <c r="BD187" s="270"/>
      <c r="BE187" s="270"/>
      <c r="BF187" s="270"/>
      <c r="BG187" s="270"/>
      <c r="BH187" s="270"/>
      <c r="BI187" s="270"/>
      <c r="BJ187" s="270"/>
      <c r="BK187" s="270"/>
      <c r="BL187" s="270"/>
      <c r="BM187" s="270"/>
      <c r="BN187" s="270"/>
      <c r="BO187" s="270"/>
      <c r="BP187" s="270"/>
      <c r="BQ187" s="270"/>
      <c r="BR187" s="270"/>
      <c r="BS187" s="270"/>
    </row>
    <row r="188" spans="1:71" x14ac:dyDescent="0.25">
      <c r="A188" s="270"/>
      <c r="B188" s="270"/>
      <c r="C188" s="270"/>
      <c r="D188" s="270"/>
      <c r="E188" s="270"/>
      <c r="F188" s="270"/>
      <c r="G188" s="270"/>
      <c r="H188" s="270"/>
      <c r="I188" s="270"/>
      <c r="J188" s="270"/>
      <c r="K188" s="270"/>
      <c r="L188" s="270"/>
      <c r="M188" s="270"/>
      <c r="N188" s="270"/>
      <c r="O188" s="270"/>
      <c r="P188" s="270"/>
      <c r="Q188" s="270"/>
      <c r="R188" s="270"/>
      <c r="S188" s="270"/>
      <c r="T188" s="270"/>
      <c r="U188" s="270"/>
      <c r="V188" s="270"/>
      <c r="W188" s="270"/>
      <c r="X188" s="270"/>
      <c r="Y188" s="270"/>
      <c r="Z188" s="270"/>
      <c r="AA188" s="270"/>
      <c r="AB188" s="270"/>
      <c r="AC188" s="270"/>
      <c r="AD188" s="270"/>
      <c r="AE188" s="270"/>
      <c r="AF188" s="270"/>
      <c r="AG188" s="270"/>
      <c r="AH188" s="270"/>
      <c r="AI188" s="270"/>
      <c r="AJ188" s="270"/>
      <c r="AK188" s="270"/>
      <c r="AL188" s="270"/>
      <c r="AM188" s="270"/>
      <c r="AN188" s="270"/>
      <c r="AO188" s="270"/>
      <c r="AP188" s="270"/>
      <c r="AQ188" s="270"/>
      <c r="AR188" s="270"/>
      <c r="AS188" s="270"/>
      <c r="AT188" s="270"/>
      <c r="AU188" s="270"/>
      <c r="AV188" s="270"/>
      <c r="AW188" s="270"/>
      <c r="AX188" s="270"/>
      <c r="AY188" s="270"/>
      <c r="AZ188" s="270"/>
      <c r="BA188" s="270"/>
      <c r="BB188" s="270"/>
      <c r="BC188" s="270"/>
      <c r="BD188" s="270"/>
      <c r="BE188" s="270"/>
      <c r="BF188" s="270"/>
      <c r="BG188" s="270"/>
      <c r="BH188" s="270"/>
      <c r="BI188" s="270"/>
      <c r="BJ188" s="270"/>
      <c r="BK188" s="270"/>
      <c r="BL188" s="270"/>
      <c r="BM188" s="270"/>
      <c r="BN188" s="270"/>
      <c r="BO188" s="270"/>
      <c r="BP188" s="270"/>
      <c r="BQ188" s="270"/>
      <c r="BR188" s="270"/>
      <c r="BS188" s="270"/>
    </row>
    <row r="189" spans="1:71" x14ac:dyDescent="0.25">
      <c r="A189" s="270"/>
      <c r="B189" s="270"/>
      <c r="C189" s="270"/>
      <c r="D189" s="270"/>
      <c r="E189" s="270"/>
      <c r="F189" s="270"/>
      <c r="G189" s="270"/>
      <c r="H189" s="270"/>
      <c r="I189" s="270"/>
      <c r="J189" s="270"/>
      <c r="K189" s="270"/>
      <c r="L189" s="270"/>
      <c r="M189" s="270"/>
      <c r="N189" s="270"/>
      <c r="O189" s="270"/>
      <c r="P189" s="270"/>
      <c r="Q189" s="270"/>
      <c r="R189" s="270"/>
      <c r="S189" s="270"/>
      <c r="T189" s="270"/>
      <c r="U189" s="270"/>
      <c r="V189" s="270"/>
      <c r="W189" s="270"/>
      <c r="X189" s="270"/>
      <c r="Y189" s="270"/>
      <c r="Z189" s="270"/>
      <c r="AA189" s="270"/>
      <c r="AB189" s="270"/>
      <c r="AC189" s="270"/>
      <c r="AD189" s="270"/>
      <c r="AE189" s="270"/>
      <c r="AF189" s="270"/>
      <c r="AG189" s="270"/>
      <c r="AH189" s="270"/>
      <c r="AI189" s="270"/>
      <c r="AJ189" s="270"/>
      <c r="AK189" s="270"/>
      <c r="AL189" s="270"/>
      <c r="AM189" s="270"/>
      <c r="AN189" s="270"/>
      <c r="AO189" s="270"/>
      <c r="AP189" s="270"/>
      <c r="AQ189" s="270"/>
      <c r="AR189" s="270"/>
      <c r="AS189" s="270"/>
      <c r="AT189" s="270"/>
      <c r="AU189" s="270"/>
      <c r="AV189" s="270"/>
      <c r="AW189" s="270"/>
      <c r="AX189" s="270"/>
      <c r="AY189" s="270"/>
      <c r="AZ189" s="270"/>
      <c r="BA189" s="270"/>
      <c r="BB189" s="270"/>
      <c r="BC189" s="270"/>
      <c r="BD189" s="270"/>
      <c r="BE189" s="270"/>
      <c r="BF189" s="270"/>
      <c r="BG189" s="270"/>
      <c r="BH189" s="270"/>
      <c r="BI189" s="270"/>
      <c r="BJ189" s="270"/>
      <c r="BK189" s="270"/>
      <c r="BL189" s="270"/>
      <c r="BM189" s="270"/>
      <c r="BN189" s="270"/>
      <c r="BO189" s="270"/>
      <c r="BP189" s="270"/>
      <c r="BQ189" s="270"/>
      <c r="BR189" s="270"/>
      <c r="BS189" s="270"/>
    </row>
    <row r="190" spans="1:71" x14ac:dyDescent="0.25">
      <c r="A190" s="270"/>
      <c r="B190" s="270"/>
      <c r="C190" s="270"/>
      <c r="D190" s="270"/>
      <c r="E190" s="270"/>
      <c r="F190" s="270"/>
      <c r="G190" s="270"/>
      <c r="H190" s="270"/>
      <c r="I190" s="270"/>
      <c r="J190" s="270"/>
      <c r="K190" s="270"/>
      <c r="L190" s="270"/>
      <c r="M190" s="270"/>
      <c r="N190" s="270"/>
      <c r="O190" s="270"/>
      <c r="P190" s="270"/>
      <c r="Q190" s="270"/>
      <c r="R190" s="270"/>
      <c r="S190" s="270"/>
      <c r="T190" s="270"/>
      <c r="U190" s="270"/>
      <c r="V190" s="270"/>
      <c r="W190" s="270"/>
      <c r="X190" s="270"/>
      <c r="Y190" s="270"/>
      <c r="Z190" s="270"/>
      <c r="AA190" s="270"/>
      <c r="AB190" s="270"/>
      <c r="AC190" s="270"/>
      <c r="AD190" s="270"/>
      <c r="AE190" s="270"/>
      <c r="AF190" s="270"/>
      <c r="AG190" s="270"/>
      <c r="AH190" s="270"/>
      <c r="AI190" s="270"/>
      <c r="AJ190" s="270"/>
      <c r="AK190" s="270"/>
      <c r="AL190" s="270"/>
      <c r="AM190" s="270"/>
      <c r="AN190" s="270"/>
      <c r="AO190" s="270"/>
      <c r="AP190" s="270"/>
      <c r="AQ190" s="270"/>
      <c r="AR190" s="270"/>
      <c r="AS190" s="270"/>
      <c r="AT190" s="270"/>
      <c r="AU190" s="270"/>
      <c r="AV190" s="270"/>
      <c r="AW190" s="270"/>
      <c r="AX190" s="270"/>
      <c r="AY190" s="270"/>
      <c r="AZ190" s="270"/>
      <c r="BA190" s="270"/>
      <c r="BB190" s="270"/>
      <c r="BC190" s="270"/>
      <c r="BD190" s="270"/>
      <c r="BE190" s="270"/>
      <c r="BF190" s="270"/>
      <c r="BG190" s="270"/>
      <c r="BH190" s="270"/>
      <c r="BI190" s="270"/>
      <c r="BJ190" s="270"/>
      <c r="BK190" s="270"/>
      <c r="BL190" s="270"/>
      <c r="BM190" s="270"/>
      <c r="BN190" s="270"/>
      <c r="BO190" s="270"/>
      <c r="BP190" s="270"/>
      <c r="BQ190" s="270"/>
      <c r="BR190" s="270"/>
      <c r="BS190" s="270"/>
    </row>
    <row r="191" spans="1:71" x14ac:dyDescent="0.25">
      <c r="A191" s="270"/>
      <c r="B191" s="270"/>
      <c r="C191" s="270"/>
      <c r="D191" s="270"/>
      <c r="E191" s="270"/>
      <c r="F191" s="270"/>
      <c r="G191" s="270"/>
      <c r="H191" s="270"/>
      <c r="I191" s="270"/>
      <c r="J191" s="270"/>
      <c r="K191" s="270"/>
      <c r="L191" s="270"/>
      <c r="M191" s="270"/>
      <c r="N191" s="270"/>
      <c r="O191" s="270"/>
      <c r="P191" s="270"/>
      <c r="Q191" s="270"/>
      <c r="R191" s="270"/>
      <c r="S191" s="270"/>
      <c r="T191" s="270"/>
      <c r="U191" s="270"/>
      <c r="V191" s="270"/>
      <c r="W191" s="270"/>
      <c r="X191" s="270"/>
      <c r="Y191" s="270"/>
      <c r="Z191" s="270"/>
      <c r="AA191" s="270"/>
      <c r="AB191" s="270"/>
      <c r="AC191" s="270"/>
      <c r="AD191" s="270"/>
      <c r="AE191" s="270"/>
      <c r="AF191" s="270"/>
      <c r="AG191" s="270"/>
      <c r="AH191" s="270"/>
      <c r="AI191" s="270"/>
      <c r="AJ191" s="270"/>
      <c r="AK191" s="270"/>
      <c r="AL191" s="270"/>
      <c r="AM191" s="270"/>
      <c r="AN191" s="270"/>
      <c r="AO191" s="270"/>
      <c r="AP191" s="270"/>
      <c r="AQ191" s="270"/>
      <c r="AR191" s="270"/>
      <c r="AS191" s="270"/>
      <c r="AT191" s="270"/>
      <c r="AU191" s="270"/>
      <c r="AV191" s="270"/>
      <c r="AW191" s="270"/>
      <c r="AX191" s="270"/>
      <c r="AY191" s="270"/>
      <c r="AZ191" s="270"/>
      <c r="BA191" s="270"/>
      <c r="BB191" s="270"/>
      <c r="BC191" s="270"/>
      <c r="BD191" s="270"/>
      <c r="BE191" s="270"/>
      <c r="BF191" s="270"/>
      <c r="BG191" s="270"/>
      <c r="BH191" s="270"/>
      <c r="BI191" s="270"/>
      <c r="BJ191" s="270"/>
      <c r="BK191" s="270"/>
      <c r="BL191" s="270"/>
      <c r="BM191" s="270"/>
      <c r="BN191" s="270"/>
      <c r="BO191" s="270"/>
      <c r="BP191" s="270"/>
      <c r="BQ191" s="270"/>
      <c r="BR191" s="270"/>
      <c r="BS191" s="270"/>
    </row>
    <row r="192" spans="1:71" x14ac:dyDescent="0.25">
      <c r="A192" s="270"/>
      <c r="B192" s="270"/>
      <c r="C192" s="270"/>
      <c r="D192" s="270"/>
      <c r="E192" s="270"/>
      <c r="F192" s="270"/>
      <c r="G192" s="270"/>
      <c r="H192" s="270"/>
      <c r="I192" s="270"/>
      <c r="J192" s="270"/>
      <c r="K192" s="270"/>
      <c r="L192" s="270"/>
      <c r="M192" s="270"/>
      <c r="N192" s="270"/>
      <c r="O192" s="270"/>
      <c r="P192" s="270"/>
      <c r="Q192" s="270"/>
      <c r="R192" s="270"/>
      <c r="S192" s="270"/>
      <c r="T192" s="270"/>
      <c r="U192" s="270"/>
      <c r="V192" s="270"/>
      <c r="W192" s="270"/>
      <c r="X192" s="270"/>
      <c r="Y192" s="270"/>
      <c r="Z192" s="270"/>
      <c r="AA192" s="270"/>
      <c r="AB192" s="270"/>
      <c r="AC192" s="270"/>
      <c r="AD192" s="270"/>
      <c r="AE192" s="270"/>
      <c r="AF192" s="270"/>
      <c r="AG192" s="270"/>
      <c r="AH192" s="270"/>
      <c r="AI192" s="270"/>
      <c r="AJ192" s="270"/>
      <c r="AK192" s="270"/>
      <c r="AL192" s="270"/>
      <c r="AM192" s="270"/>
      <c r="AN192" s="270"/>
      <c r="AO192" s="270"/>
      <c r="AP192" s="270"/>
      <c r="AQ192" s="270"/>
      <c r="AR192" s="270"/>
      <c r="AS192" s="270"/>
      <c r="AT192" s="270"/>
      <c r="AU192" s="270"/>
      <c r="AV192" s="270"/>
      <c r="AW192" s="270"/>
      <c r="AX192" s="270"/>
      <c r="AY192" s="270"/>
      <c r="AZ192" s="270"/>
      <c r="BA192" s="270"/>
      <c r="BB192" s="270"/>
      <c r="BC192" s="270"/>
      <c r="BD192" s="270"/>
      <c r="BE192" s="270"/>
      <c r="BF192" s="270"/>
      <c r="BG192" s="270"/>
      <c r="BH192" s="270"/>
      <c r="BI192" s="270"/>
      <c r="BJ192" s="270"/>
      <c r="BK192" s="270"/>
      <c r="BL192" s="270"/>
      <c r="BM192" s="270"/>
      <c r="BN192" s="270"/>
      <c r="BO192" s="270"/>
      <c r="BP192" s="270"/>
      <c r="BQ192" s="270"/>
      <c r="BR192" s="270"/>
      <c r="BS192" s="270"/>
    </row>
    <row r="193" spans="1:71" x14ac:dyDescent="0.25">
      <c r="A193" s="270"/>
      <c r="B193" s="270"/>
      <c r="C193" s="270"/>
      <c r="D193" s="270"/>
      <c r="E193" s="270"/>
      <c r="F193" s="270"/>
      <c r="G193" s="270"/>
      <c r="H193" s="270"/>
      <c r="I193" s="270"/>
      <c r="J193" s="270"/>
      <c r="K193" s="270"/>
      <c r="L193" s="270"/>
      <c r="M193" s="270"/>
      <c r="N193" s="270"/>
      <c r="O193" s="270"/>
      <c r="P193" s="270"/>
      <c r="Q193" s="270"/>
      <c r="R193" s="270"/>
      <c r="S193" s="270"/>
      <c r="T193" s="270"/>
      <c r="U193" s="270"/>
      <c r="V193" s="270"/>
      <c r="W193" s="270"/>
      <c r="X193" s="270"/>
      <c r="Y193" s="270"/>
      <c r="Z193" s="270"/>
      <c r="AA193" s="270"/>
      <c r="AB193" s="270"/>
      <c r="AC193" s="270"/>
      <c r="AD193" s="270"/>
      <c r="AE193" s="270"/>
      <c r="AF193" s="270"/>
      <c r="AG193" s="270"/>
      <c r="AH193" s="270"/>
      <c r="AI193" s="270"/>
      <c r="AJ193" s="270"/>
      <c r="AK193" s="270"/>
      <c r="AL193" s="270"/>
      <c r="AM193" s="270"/>
      <c r="AN193" s="270"/>
      <c r="AO193" s="270"/>
      <c r="AP193" s="270"/>
      <c r="AQ193" s="270"/>
      <c r="AR193" s="270"/>
      <c r="AS193" s="270"/>
      <c r="AT193" s="270"/>
      <c r="AU193" s="270"/>
      <c r="AV193" s="270"/>
      <c r="AW193" s="270"/>
      <c r="AX193" s="270"/>
      <c r="AY193" s="270"/>
      <c r="AZ193" s="270"/>
      <c r="BA193" s="270"/>
      <c r="BB193" s="270"/>
      <c r="BC193" s="270"/>
      <c r="BD193" s="270"/>
      <c r="BE193" s="270"/>
      <c r="BF193" s="270"/>
      <c r="BG193" s="270"/>
      <c r="BH193" s="270"/>
      <c r="BI193" s="270"/>
      <c r="BJ193" s="270"/>
      <c r="BK193" s="270"/>
      <c r="BL193" s="270"/>
      <c r="BM193" s="270"/>
      <c r="BN193" s="270"/>
      <c r="BO193" s="270"/>
      <c r="BP193" s="270"/>
      <c r="BQ193" s="270"/>
      <c r="BR193" s="270"/>
      <c r="BS193" s="270"/>
    </row>
    <row r="194" spans="1:71" x14ac:dyDescent="0.25">
      <c r="A194" s="270"/>
      <c r="B194" s="270"/>
      <c r="C194" s="270"/>
      <c r="D194" s="270"/>
      <c r="E194" s="270"/>
      <c r="F194" s="270"/>
      <c r="G194" s="270"/>
      <c r="H194" s="270"/>
      <c r="I194" s="270"/>
      <c r="J194" s="270"/>
      <c r="K194" s="270"/>
      <c r="L194" s="270"/>
      <c r="M194" s="270"/>
      <c r="N194" s="270"/>
      <c r="O194" s="270"/>
      <c r="P194" s="270"/>
      <c r="Q194" s="270"/>
      <c r="R194" s="270"/>
      <c r="S194" s="270"/>
      <c r="T194" s="270"/>
      <c r="U194" s="270"/>
      <c r="V194" s="270"/>
      <c r="W194" s="270"/>
      <c r="X194" s="270"/>
      <c r="Y194" s="270"/>
      <c r="Z194" s="270"/>
      <c r="AA194" s="270"/>
      <c r="AB194" s="270"/>
      <c r="AC194" s="270"/>
      <c r="AD194" s="270"/>
      <c r="AE194" s="270"/>
      <c r="AF194" s="270"/>
      <c r="AG194" s="270"/>
      <c r="AH194" s="270"/>
      <c r="AI194" s="270"/>
      <c r="AJ194" s="270"/>
      <c r="AK194" s="270"/>
      <c r="AL194" s="270"/>
      <c r="AM194" s="270"/>
      <c r="AN194" s="270"/>
      <c r="AO194" s="270"/>
      <c r="AP194" s="270"/>
      <c r="AQ194" s="270"/>
      <c r="AR194" s="270"/>
      <c r="AS194" s="270"/>
      <c r="AT194" s="270"/>
      <c r="AU194" s="270"/>
      <c r="AV194" s="270"/>
      <c r="AW194" s="270"/>
      <c r="AX194" s="270"/>
      <c r="AY194" s="270"/>
      <c r="AZ194" s="270"/>
      <c r="BA194" s="270"/>
      <c r="BB194" s="270"/>
      <c r="BC194" s="270"/>
      <c r="BD194" s="270"/>
      <c r="BE194" s="270"/>
      <c r="BF194" s="270"/>
      <c r="BG194" s="270"/>
      <c r="BH194" s="270"/>
      <c r="BI194" s="270"/>
      <c r="BJ194" s="270"/>
      <c r="BK194" s="270"/>
      <c r="BL194" s="270"/>
      <c r="BM194" s="270"/>
      <c r="BN194" s="270"/>
      <c r="BO194" s="270"/>
      <c r="BP194" s="270"/>
      <c r="BQ194" s="270"/>
      <c r="BR194" s="270"/>
      <c r="BS194" s="270"/>
    </row>
    <row r="195" spans="1:71" x14ac:dyDescent="0.25">
      <c r="A195" s="270"/>
      <c r="B195" s="270"/>
      <c r="C195" s="270"/>
      <c r="D195" s="270"/>
      <c r="E195" s="270"/>
      <c r="F195" s="270"/>
      <c r="G195" s="270"/>
      <c r="H195" s="270"/>
      <c r="I195" s="270"/>
      <c r="J195" s="270"/>
      <c r="K195" s="270"/>
      <c r="L195" s="270"/>
      <c r="M195" s="270"/>
      <c r="N195" s="270"/>
      <c r="O195" s="270"/>
      <c r="P195" s="270"/>
      <c r="Q195" s="270"/>
      <c r="R195" s="270"/>
      <c r="S195" s="270"/>
      <c r="T195" s="270"/>
      <c r="U195" s="270"/>
      <c r="V195" s="270"/>
      <c r="W195" s="270"/>
      <c r="X195" s="270"/>
      <c r="Y195" s="270"/>
      <c r="Z195" s="270"/>
      <c r="AA195" s="270"/>
      <c r="AB195" s="270"/>
      <c r="AC195" s="270"/>
      <c r="AD195" s="270"/>
      <c r="AE195" s="270"/>
      <c r="AF195" s="270"/>
      <c r="AG195" s="270"/>
      <c r="AH195" s="270"/>
      <c r="AI195" s="270"/>
      <c r="AJ195" s="270"/>
      <c r="AK195" s="270"/>
      <c r="AL195" s="270"/>
      <c r="AM195" s="270"/>
      <c r="AN195" s="270"/>
      <c r="AO195" s="270"/>
      <c r="AP195" s="270"/>
      <c r="AQ195" s="270"/>
      <c r="AR195" s="270"/>
      <c r="AS195" s="270"/>
      <c r="AT195" s="270"/>
      <c r="AU195" s="270"/>
      <c r="AV195" s="270"/>
      <c r="AW195" s="270"/>
      <c r="AX195" s="270"/>
      <c r="AY195" s="270"/>
      <c r="AZ195" s="270"/>
      <c r="BA195" s="270"/>
      <c r="BB195" s="270"/>
      <c r="BC195" s="270"/>
      <c r="BD195" s="270"/>
      <c r="BE195" s="270"/>
      <c r="BF195" s="270"/>
      <c r="BG195" s="270"/>
      <c r="BH195" s="270"/>
      <c r="BI195" s="270"/>
      <c r="BJ195" s="270"/>
      <c r="BK195" s="270"/>
      <c r="BL195" s="270"/>
      <c r="BM195" s="270"/>
      <c r="BN195" s="270"/>
      <c r="BO195" s="270"/>
      <c r="BP195" s="270"/>
      <c r="BQ195" s="270"/>
      <c r="BR195" s="270"/>
      <c r="BS195" s="270"/>
    </row>
    <row r="196" spans="1:71" x14ac:dyDescent="0.25">
      <c r="A196" s="270"/>
      <c r="B196" s="270"/>
      <c r="C196" s="270"/>
      <c r="D196" s="270"/>
      <c r="E196" s="270"/>
      <c r="F196" s="270"/>
      <c r="G196" s="270"/>
      <c r="H196" s="270"/>
      <c r="I196" s="270"/>
      <c r="J196" s="270"/>
      <c r="K196" s="270"/>
      <c r="L196" s="270"/>
      <c r="M196" s="270"/>
      <c r="N196" s="270"/>
      <c r="O196" s="270"/>
      <c r="P196" s="270"/>
      <c r="Q196" s="270"/>
      <c r="R196" s="270"/>
      <c r="S196" s="270"/>
      <c r="T196" s="270"/>
      <c r="U196" s="270"/>
      <c r="V196" s="270"/>
      <c r="W196" s="270"/>
      <c r="X196" s="270"/>
      <c r="Y196" s="270"/>
      <c r="Z196" s="270"/>
      <c r="AA196" s="270"/>
      <c r="AB196" s="270"/>
      <c r="AC196" s="270"/>
      <c r="AD196" s="270"/>
      <c r="AE196" s="270"/>
      <c r="AF196" s="270"/>
      <c r="AG196" s="270"/>
      <c r="AH196" s="270"/>
      <c r="AI196" s="270"/>
      <c r="AJ196" s="270"/>
      <c r="AK196" s="270"/>
      <c r="AL196" s="270"/>
      <c r="AM196" s="270"/>
      <c r="AN196" s="270"/>
      <c r="AO196" s="270"/>
      <c r="AP196" s="270"/>
      <c r="AQ196" s="270"/>
      <c r="AR196" s="270"/>
      <c r="AS196" s="270"/>
      <c r="AT196" s="270"/>
      <c r="AU196" s="270"/>
      <c r="AV196" s="270"/>
      <c r="AW196" s="270"/>
      <c r="AX196" s="270"/>
      <c r="AY196" s="270"/>
      <c r="AZ196" s="270"/>
      <c r="BA196" s="270"/>
      <c r="BB196" s="270"/>
      <c r="BC196" s="270"/>
      <c r="BD196" s="270"/>
      <c r="BE196" s="270"/>
      <c r="BF196" s="270"/>
      <c r="BG196" s="270"/>
      <c r="BH196" s="270"/>
      <c r="BI196" s="270"/>
      <c r="BJ196" s="270"/>
      <c r="BK196" s="270"/>
      <c r="BL196" s="270"/>
      <c r="BM196" s="270"/>
      <c r="BN196" s="270"/>
      <c r="BO196" s="270"/>
      <c r="BP196" s="270"/>
      <c r="BQ196" s="270"/>
      <c r="BR196" s="270"/>
      <c r="BS196" s="270"/>
    </row>
    <row r="197" spans="1:71" x14ac:dyDescent="0.25">
      <c r="A197" s="270"/>
      <c r="B197" s="270"/>
      <c r="C197" s="270"/>
      <c r="D197" s="270"/>
      <c r="E197" s="270"/>
      <c r="F197" s="270"/>
      <c r="G197" s="270"/>
      <c r="H197" s="270"/>
      <c r="I197" s="270"/>
      <c r="J197" s="270"/>
      <c r="K197" s="270"/>
      <c r="L197" s="270"/>
      <c r="M197" s="27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70"/>
      <c r="AA197" s="270"/>
      <c r="AB197" s="270"/>
      <c r="AC197" s="270"/>
      <c r="AD197" s="270"/>
      <c r="AE197" s="270"/>
      <c r="AF197" s="270"/>
      <c r="AG197" s="270"/>
      <c r="AH197" s="270"/>
      <c r="AI197" s="270"/>
      <c r="AJ197" s="270"/>
      <c r="AK197" s="270"/>
      <c r="AL197" s="270"/>
      <c r="AM197" s="270"/>
      <c r="AN197" s="270"/>
      <c r="AO197" s="270"/>
      <c r="AP197" s="270"/>
      <c r="AQ197" s="270"/>
      <c r="AR197" s="270"/>
      <c r="AS197" s="270"/>
      <c r="AT197" s="270"/>
      <c r="AU197" s="270"/>
      <c r="AV197" s="270"/>
      <c r="AW197" s="270"/>
      <c r="AX197" s="270"/>
      <c r="AY197" s="270"/>
      <c r="AZ197" s="270"/>
      <c r="BA197" s="270"/>
      <c r="BB197" s="270"/>
      <c r="BC197" s="270"/>
      <c r="BD197" s="270"/>
      <c r="BE197" s="270"/>
      <c r="BF197" s="270"/>
      <c r="BG197" s="270"/>
      <c r="BH197" s="270"/>
      <c r="BI197" s="270"/>
      <c r="BJ197" s="270"/>
      <c r="BK197" s="270"/>
      <c r="BL197" s="270"/>
      <c r="BM197" s="270"/>
      <c r="BN197" s="270"/>
      <c r="BO197" s="270"/>
      <c r="BP197" s="270"/>
      <c r="BQ197" s="270"/>
      <c r="BR197" s="270"/>
      <c r="BS197" s="270"/>
    </row>
    <row r="198" spans="1:71" x14ac:dyDescent="0.25">
      <c r="A198" s="270"/>
      <c r="B198" s="270"/>
      <c r="C198" s="270"/>
      <c r="D198" s="270"/>
      <c r="E198" s="270"/>
      <c r="F198" s="270"/>
      <c r="G198" s="270"/>
      <c r="H198" s="270"/>
      <c r="I198" s="270"/>
      <c r="J198" s="270"/>
      <c r="K198" s="270"/>
      <c r="L198" s="270"/>
      <c r="M198" s="27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70"/>
      <c r="AA198" s="270"/>
      <c r="AB198" s="270"/>
      <c r="AC198" s="270"/>
      <c r="AD198" s="270"/>
      <c r="AE198" s="270"/>
      <c r="AF198" s="270"/>
      <c r="AG198" s="270"/>
      <c r="AH198" s="270"/>
      <c r="AI198" s="270"/>
      <c r="AJ198" s="270"/>
      <c r="AK198" s="270"/>
      <c r="AL198" s="270"/>
      <c r="AM198" s="270"/>
      <c r="AN198" s="270"/>
      <c r="AO198" s="270"/>
      <c r="AP198" s="270"/>
      <c r="AQ198" s="270"/>
      <c r="AR198" s="270"/>
      <c r="AS198" s="270"/>
      <c r="AT198" s="270"/>
      <c r="AU198" s="270"/>
      <c r="AV198" s="270"/>
      <c r="AW198" s="270"/>
      <c r="AX198" s="270"/>
      <c r="AY198" s="270"/>
      <c r="AZ198" s="270"/>
      <c r="BA198" s="270"/>
      <c r="BB198" s="270"/>
      <c r="BC198" s="270"/>
      <c r="BD198" s="270"/>
      <c r="BE198" s="270"/>
      <c r="BF198" s="270"/>
      <c r="BG198" s="270"/>
      <c r="BH198" s="270"/>
      <c r="BI198" s="270"/>
      <c r="BJ198" s="270"/>
      <c r="BK198" s="270"/>
      <c r="BL198" s="270"/>
      <c r="BM198" s="270"/>
      <c r="BN198" s="270"/>
      <c r="BO198" s="270"/>
      <c r="BP198" s="270"/>
      <c r="BQ198" s="270"/>
      <c r="BR198" s="270"/>
      <c r="BS198" s="270"/>
    </row>
    <row r="199" spans="1:71" x14ac:dyDescent="0.25">
      <c r="A199" s="270"/>
      <c r="B199" s="270"/>
      <c r="C199" s="270"/>
      <c r="D199" s="270"/>
      <c r="E199" s="270"/>
      <c r="F199" s="270"/>
      <c r="G199" s="270"/>
      <c r="H199" s="270"/>
      <c r="I199" s="270"/>
      <c r="J199" s="270"/>
      <c r="K199" s="270"/>
      <c r="L199" s="270"/>
      <c r="M199" s="270"/>
      <c r="N199" s="270"/>
      <c r="O199" s="270"/>
      <c r="P199" s="270"/>
      <c r="Q199" s="270"/>
      <c r="R199" s="270"/>
      <c r="S199" s="270"/>
      <c r="T199" s="270"/>
      <c r="U199" s="270"/>
      <c r="V199" s="270"/>
      <c r="W199" s="270"/>
      <c r="X199" s="270"/>
      <c r="Y199" s="270"/>
      <c r="Z199" s="270"/>
      <c r="AA199" s="270"/>
      <c r="AB199" s="270"/>
      <c r="AC199" s="270"/>
      <c r="AD199" s="270"/>
      <c r="AE199" s="270"/>
      <c r="AF199" s="270"/>
      <c r="AG199" s="270"/>
      <c r="AH199" s="270"/>
      <c r="AI199" s="270"/>
      <c r="AJ199" s="270"/>
      <c r="AK199" s="270"/>
      <c r="AL199" s="270"/>
      <c r="AM199" s="270"/>
      <c r="AN199" s="270"/>
      <c r="AO199" s="270"/>
      <c r="AP199" s="270"/>
      <c r="AQ199" s="270"/>
      <c r="AR199" s="270"/>
      <c r="AS199" s="270"/>
      <c r="AT199" s="270"/>
      <c r="AU199" s="270"/>
      <c r="AV199" s="270"/>
      <c r="AW199" s="270"/>
      <c r="AX199" s="270"/>
      <c r="AY199" s="270"/>
      <c r="AZ199" s="270"/>
      <c r="BA199" s="270"/>
      <c r="BB199" s="270"/>
      <c r="BC199" s="270"/>
      <c r="BD199" s="270"/>
      <c r="BE199" s="270"/>
      <c r="BF199" s="270"/>
      <c r="BG199" s="270"/>
      <c r="BH199" s="270"/>
      <c r="BI199" s="270"/>
      <c r="BJ199" s="270"/>
      <c r="BK199" s="270"/>
      <c r="BL199" s="270"/>
      <c r="BM199" s="270"/>
      <c r="BN199" s="270"/>
      <c r="BO199" s="270"/>
      <c r="BP199" s="270"/>
      <c r="BQ199" s="270"/>
      <c r="BR199" s="270"/>
      <c r="BS199" s="270"/>
    </row>
    <row r="200" spans="1:71" x14ac:dyDescent="0.25">
      <c r="A200" s="578">
        <v>0</v>
      </c>
      <c r="B200" s="433"/>
      <c r="C200" s="433"/>
      <c r="D200" s="433"/>
      <c r="E200" s="433"/>
      <c r="F200" s="433"/>
      <c r="G200" s="433"/>
      <c r="H200" s="433"/>
      <c r="I200" s="433"/>
      <c r="J200" s="433"/>
      <c r="K200" s="433"/>
      <c r="L200" s="433"/>
      <c r="M200" s="433"/>
      <c r="N200" s="433"/>
      <c r="O200" s="433"/>
      <c r="P200" s="433"/>
      <c r="Q200" s="433"/>
      <c r="R200" s="433"/>
      <c r="S200" s="433"/>
      <c r="T200" s="433"/>
      <c r="U200" s="433"/>
      <c r="V200" s="433"/>
      <c r="W200" s="433"/>
      <c r="X200" s="433"/>
      <c r="Y200" s="433"/>
      <c r="Z200" s="433"/>
      <c r="AA200" s="433"/>
      <c r="AB200" s="433"/>
      <c r="AC200" s="433"/>
      <c r="AD200" s="433"/>
      <c r="AE200" s="433"/>
      <c r="AF200" s="433"/>
      <c r="AG200" s="433"/>
      <c r="AH200" s="433"/>
      <c r="AI200" s="433"/>
      <c r="AJ200" s="433"/>
      <c r="AK200" s="433"/>
      <c r="AL200" s="433"/>
      <c r="AM200" s="433"/>
      <c r="AN200" s="433"/>
      <c r="AO200" s="433"/>
      <c r="AP200" s="433"/>
      <c r="AQ200" s="433"/>
      <c r="AR200" s="433"/>
      <c r="AS200" s="433"/>
      <c r="AT200" s="433"/>
      <c r="AU200" s="433"/>
      <c r="AV200" s="433"/>
      <c r="AW200" s="433"/>
      <c r="AX200" s="433"/>
      <c r="AY200" s="433"/>
      <c r="AZ200" s="433"/>
      <c r="BA200" s="433"/>
      <c r="BB200" s="433"/>
      <c r="BC200" s="433"/>
      <c r="BD200" s="577">
        <v>0</v>
      </c>
      <c r="BE200" s="270"/>
      <c r="BF200" s="270"/>
      <c r="BG200" s="270"/>
      <c r="BH200" s="270"/>
      <c r="BI200" s="270"/>
      <c r="BJ200" s="270"/>
      <c r="BK200" s="270"/>
      <c r="BL200" s="270"/>
      <c r="BM200" s="270"/>
      <c r="BN200" s="270"/>
      <c r="BO200" s="270"/>
      <c r="BP200" s="270"/>
      <c r="BQ200" s="270"/>
      <c r="BR200" s="270"/>
      <c r="BS200" s="270"/>
    </row>
    <row r="219" spans="1:56" x14ac:dyDescent="0.25">
      <c r="A219" s="158">
        <v>0</v>
      </c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7"/>
      <c r="U219" s="157"/>
      <c r="V219" s="157"/>
      <c r="W219" s="157"/>
      <c r="X219" s="157"/>
      <c r="Y219" s="157"/>
      <c r="Z219" s="157"/>
      <c r="AA219" s="157"/>
      <c r="AB219" s="157"/>
      <c r="AC219" s="157"/>
      <c r="AD219" s="157"/>
      <c r="AE219" s="157"/>
      <c r="AF219" s="157"/>
      <c r="AG219" s="157"/>
      <c r="AH219" s="157"/>
      <c r="AI219" s="157"/>
      <c r="AJ219" s="157"/>
      <c r="AK219" s="157"/>
      <c r="AL219" s="157"/>
      <c r="AM219" s="157"/>
      <c r="AN219" s="157"/>
      <c r="AO219" s="157"/>
      <c r="AP219" s="157"/>
      <c r="AQ219" s="157"/>
      <c r="AR219" s="157"/>
      <c r="AS219" s="157"/>
      <c r="AT219" s="157"/>
      <c r="AU219" s="157"/>
      <c r="AV219" s="157"/>
      <c r="AW219" s="157"/>
      <c r="AX219" s="157"/>
      <c r="AY219" s="157"/>
      <c r="AZ219" s="157"/>
      <c r="BA219" s="157"/>
      <c r="BB219" s="157"/>
      <c r="BC219" s="157"/>
      <c r="BD219" s="159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B15" sqref="B15"/>
    </sheetView>
  </sheetViews>
  <sheetFormatPr baseColWidth="10" defaultRowHeight="12.75" x14ac:dyDescent="0.2"/>
  <cols>
    <col min="1" max="1" width="30.7109375" style="146" customWidth="1"/>
    <col min="2" max="2" width="13.7109375" style="146" customWidth="1"/>
    <col min="3" max="3" width="14.28515625" style="146" customWidth="1"/>
    <col min="4" max="4" width="12" style="146" customWidth="1"/>
    <col min="5" max="5" width="14.5703125" style="146" customWidth="1"/>
    <col min="6" max="11" width="13.7109375" style="146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16384" width="11.42578125" style="148"/>
  </cols>
  <sheetData>
    <row r="1" spans="1:7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1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1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1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1" s="3" customFormat="1" ht="12.75" customHeight="1" x14ac:dyDescent="0.15">
      <c r="A5" s="5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1" s="3" customFormat="1" ht="39.950000000000003" customHeight="1" x14ac:dyDescent="0.15">
      <c r="A6" s="613" t="s">
        <v>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6"/>
      <c r="N6" s="7"/>
    </row>
    <row r="7" spans="1:71" s="3" customFormat="1" ht="30" customHeight="1" x14ac:dyDescent="0.2">
      <c r="A7" s="8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/>
      <c r="N7" s="10"/>
    </row>
    <row r="8" spans="1:71" s="12" customFormat="1" ht="21" customHeight="1" x14ac:dyDescent="0.15">
      <c r="A8" s="607" t="s">
        <v>3</v>
      </c>
      <c r="B8" s="614" t="s">
        <v>4</v>
      </c>
      <c r="C8" s="615"/>
      <c r="D8" s="614" t="s">
        <v>5</v>
      </c>
      <c r="E8" s="616"/>
      <c r="F8" s="616"/>
      <c r="G8" s="616"/>
      <c r="H8" s="617"/>
      <c r="I8" s="614" t="s">
        <v>6</v>
      </c>
      <c r="J8" s="616"/>
      <c r="K8" s="617"/>
      <c r="L8" s="618" t="s">
        <v>7</v>
      </c>
      <c r="M8" s="619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71" s="12" customFormat="1" ht="63" x14ac:dyDescent="0.15">
      <c r="A9" s="603"/>
      <c r="B9" s="13" t="s">
        <v>8</v>
      </c>
      <c r="C9" s="14" t="s">
        <v>9</v>
      </c>
      <c r="D9" s="15" t="s">
        <v>10</v>
      </c>
      <c r="E9" s="16" t="s">
        <v>11</v>
      </c>
      <c r="F9" s="16" t="s">
        <v>12</v>
      </c>
      <c r="G9" s="16" t="s">
        <v>13</v>
      </c>
      <c r="H9" s="17" t="s">
        <v>14</v>
      </c>
      <c r="I9" s="15" t="s">
        <v>15</v>
      </c>
      <c r="J9" s="16" t="s">
        <v>16</v>
      </c>
      <c r="K9" s="17" t="s">
        <v>17</v>
      </c>
      <c r="L9" s="18" t="s">
        <v>18</v>
      </c>
      <c r="M9" s="18" t="s">
        <v>19</v>
      </c>
      <c r="N9" s="10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</row>
    <row r="10" spans="1:71" s="12" customFormat="1" ht="15.95" customHeight="1" x14ac:dyDescent="0.15">
      <c r="A10" s="19" t="s">
        <v>20</v>
      </c>
      <c r="B10" s="20">
        <f>SUM(B11:B14)</f>
        <v>228</v>
      </c>
      <c r="C10" s="21">
        <f>SUM(C11:C14)</f>
        <v>154</v>
      </c>
      <c r="D10" s="22">
        <f>SUM(D11:D14)</f>
        <v>208</v>
      </c>
      <c r="E10" s="20">
        <f>SUM(E11:E14)</f>
        <v>60</v>
      </c>
      <c r="F10" s="20">
        <f t="shared" ref="F10:K10" si="0">SUM(F11:F14)</f>
        <v>107</v>
      </c>
      <c r="G10" s="20">
        <f t="shared" si="0"/>
        <v>1</v>
      </c>
      <c r="H10" s="21">
        <f t="shared" si="0"/>
        <v>40</v>
      </c>
      <c r="I10" s="23">
        <f t="shared" si="0"/>
        <v>20</v>
      </c>
      <c r="J10" s="20">
        <f t="shared" si="0"/>
        <v>6</v>
      </c>
      <c r="K10" s="21">
        <f t="shared" si="0"/>
        <v>14</v>
      </c>
      <c r="L10" s="24">
        <f>SUM(L11:L14)</f>
        <v>0</v>
      </c>
      <c r="M10" s="24">
        <f>SUM(M11:M14)</f>
        <v>211</v>
      </c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3"/>
      <c r="Y10" s="27"/>
      <c r="Z10" s="27"/>
      <c r="AA10" s="3"/>
      <c r="AB10" s="3"/>
      <c r="AC10" s="3"/>
      <c r="AD10" s="3"/>
      <c r="AE10" s="3"/>
      <c r="AF10" s="3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</row>
    <row r="11" spans="1:71" s="12" customFormat="1" ht="15.95" customHeight="1" x14ac:dyDescent="0.15">
      <c r="A11" s="28" t="s">
        <v>21</v>
      </c>
      <c r="B11" s="29">
        <v>114</v>
      </c>
      <c r="C11" s="30">
        <v>104</v>
      </c>
      <c r="D11" s="31">
        <f>SUM(E11:H11)</f>
        <v>94</v>
      </c>
      <c r="E11" s="32">
        <v>55</v>
      </c>
      <c r="F11" s="32"/>
      <c r="G11" s="32"/>
      <c r="H11" s="33">
        <v>39</v>
      </c>
      <c r="I11" s="31">
        <f>SUM(J11:K11)</f>
        <v>19</v>
      </c>
      <c r="J11" s="32">
        <v>5</v>
      </c>
      <c r="K11" s="33">
        <v>14</v>
      </c>
      <c r="L11" s="30"/>
      <c r="M11" s="30">
        <v>112</v>
      </c>
      <c r="N11" s="34" t="str">
        <f>$BA11&amp;" "&amp;$BB11</f>
        <v xml:space="preserve"> </v>
      </c>
      <c r="O11" s="26"/>
      <c r="P11" s="26"/>
      <c r="Q11" s="26"/>
      <c r="R11" s="26"/>
      <c r="S11" s="26"/>
      <c r="T11" s="26"/>
      <c r="U11" s="26"/>
      <c r="V11" s="26"/>
      <c r="W11" s="26"/>
      <c r="X11" s="3"/>
      <c r="AC11" s="3"/>
      <c r="AD11" s="3"/>
      <c r="AE11" s="3"/>
      <c r="AF11" s="3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35" t="str">
        <f>IF($B11=0,"",IF($C11="",IF($B11="",""," No olvide escribir la columna Beneficiarios."),""))</f>
        <v/>
      </c>
      <c r="BB11" s="35" t="str">
        <f>IF($B11&lt;$C11," El número de Beneficiarias NO puede ser mayor que el Total.","")</f>
        <v/>
      </c>
      <c r="BD11" s="36">
        <f>IF($B11&lt;$C11,1,0)</f>
        <v>0</v>
      </c>
      <c r="BE11" s="36">
        <f>IF($B11=0,"",IF($C11="",IF($B11="","",1),0))</f>
        <v>0</v>
      </c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</row>
    <row r="12" spans="1:71" s="12" customFormat="1" ht="15.95" customHeight="1" x14ac:dyDescent="0.15">
      <c r="A12" s="37" t="s">
        <v>22</v>
      </c>
      <c r="B12" s="38">
        <v>5</v>
      </c>
      <c r="C12" s="39">
        <v>4</v>
      </c>
      <c r="D12" s="40">
        <f>SUM(E12:H12)</f>
        <v>5</v>
      </c>
      <c r="E12" s="41">
        <v>4</v>
      </c>
      <c r="F12" s="41"/>
      <c r="G12" s="41"/>
      <c r="H12" s="42">
        <v>1</v>
      </c>
      <c r="I12" s="40">
        <f>SUM(J12:K12)</f>
        <v>1</v>
      </c>
      <c r="J12" s="41">
        <v>1</v>
      </c>
      <c r="K12" s="42"/>
      <c r="L12" s="39"/>
      <c r="M12" s="39">
        <v>5</v>
      </c>
      <c r="N12" s="34" t="str">
        <f>$BA12&amp;" "&amp;$BB12</f>
        <v xml:space="preserve"> </v>
      </c>
      <c r="O12" s="26"/>
      <c r="P12" s="26"/>
      <c r="Q12" s="26"/>
      <c r="R12" s="26"/>
      <c r="S12" s="26"/>
      <c r="T12" s="26"/>
      <c r="U12" s="26"/>
      <c r="V12" s="26"/>
      <c r="W12" s="26"/>
      <c r="X12" s="3"/>
      <c r="AC12" s="3"/>
      <c r="AD12" s="3"/>
      <c r="AE12" s="3"/>
      <c r="AF12" s="3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35" t="str">
        <f>IF($B12=0,"",IF($C12="",IF($B12="",""," No olvide escribir la columna Beneficiarios."),""))</f>
        <v/>
      </c>
      <c r="BB12" s="35" t="str">
        <f>IF($B12&lt;$C12," El número de Beneficiarias NO puede ser mayor que el Total.","")</f>
        <v/>
      </c>
      <c r="BD12" s="36">
        <f>IF($B12&lt;$C12,1,0)</f>
        <v>0</v>
      </c>
      <c r="BE12" s="36">
        <f>IF($B12=0,"",IF($C12="",IF($B12="","",1),0))</f>
        <v>0</v>
      </c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</row>
    <row r="13" spans="1:71" s="12" customFormat="1" ht="15.95" customHeight="1" x14ac:dyDescent="0.15">
      <c r="A13" s="37" t="s">
        <v>23</v>
      </c>
      <c r="B13" s="38">
        <v>75</v>
      </c>
      <c r="C13" s="39">
        <v>12</v>
      </c>
      <c r="D13" s="40">
        <f>SUM(E13:H13)</f>
        <v>75</v>
      </c>
      <c r="E13" s="41"/>
      <c r="F13" s="41">
        <v>75</v>
      </c>
      <c r="G13" s="41"/>
      <c r="H13" s="42"/>
      <c r="I13" s="40">
        <f>SUM(J13:K13)</f>
        <v>0</v>
      </c>
      <c r="J13" s="41"/>
      <c r="K13" s="42"/>
      <c r="L13" s="39"/>
      <c r="M13" s="39">
        <v>62</v>
      </c>
      <c r="N13" s="34" t="str">
        <f>$BA13&amp;" "&amp;$BB13</f>
        <v xml:space="preserve"> </v>
      </c>
      <c r="O13" s="26"/>
      <c r="P13" s="26"/>
      <c r="Q13" s="26"/>
      <c r="R13" s="26"/>
      <c r="S13" s="26"/>
      <c r="T13" s="26"/>
      <c r="U13" s="26"/>
      <c r="V13" s="26"/>
      <c r="W13" s="26"/>
      <c r="X13" s="3"/>
      <c r="AC13" s="3"/>
      <c r="AD13" s="3"/>
      <c r="AE13" s="3"/>
      <c r="AF13" s="3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35" t="str">
        <f>IF($B13=0,"",IF($C13="",IF($B13="",""," No olvide escribir la columna Beneficiarios."),""))</f>
        <v/>
      </c>
      <c r="BB13" s="35" t="str">
        <f>IF($B13&lt;$C13," El número de Beneficiarias NO puede ser mayor que el Total.","")</f>
        <v/>
      </c>
      <c r="BD13" s="36">
        <f>IF($B13&lt;$C13,1,0)</f>
        <v>0</v>
      </c>
      <c r="BE13" s="36">
        <f>IF($B13=0,"",IF($C13="",IF($B13="","",1),0))</f>
        <v>0</v>
      </c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</row>
    <row r="14" spans="1:71" s="12" customFormat="1" ht="15.95" customHeight="1" thickBot="1" x14ac:dyDescent="0.2">
      <c r="A14" s="43" t="s">
        <v>24</v>
      </c>
      <c r="B14" s="44">
        <v>34</v>
      </c>
      <c r="C14" s="45">
        <v>34</v>
      </c>
      <c r="D14" s="46">
        <f>SUM(E14:H14)</f>
        <v>34</v>
      </c>
      <c r="E14" s="47">
        <v>1</v>
      </c>
      <c r="F14" s="47">
        <v>32</v>
      </c>
      <c r="G14" s="47">
        <v>1</v>
      </c>
      <c r="H14" s="48"/>
      <c r="I14" s="46">
        <f>SUM(J14:K14)</f>
        <v>0</v>
      </c>
      <c r="J14" s="47"/>
      <c r="K14" s="48"/>
      <c r="L14" s="45"/>
      <c r="M14" s="45">
        <v>32</v>
      </c>
      <c r="N14" s="34" t="str">
        <f>$BA14&amp;" "&amp;$BB14</f>
        <v xml:space="preserve"> </v>
      </c>
      <c r="O14" s="26"/>
      <c r="P14" s="26"/>
      <c r="Q14" s="26"/>
      <c r="R14" s="26"/>
      <c r="S14" s="26"/>
      <c r="T14" s="26"/>
      <c r="U14" s="26"/>
      <c r="V14" s="26"/>
      <c r="W14" s="26"/>
      <c r="X14" s="3"/>
      <c r="AC14" s="3"/>
      <c r="AD14" s="3"/>
      <c r="AE14" s="3"/>
      <c r="AF14" s="3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35" t="str">
        <f>IF($B14=0,"",IF($C14="",IF($B14="",""," No olvide escribir la columna Beneficiarios."),""))</f>
        <v/>
      </c>
      <c r="BB14" s="35" t="str">
        <f>IF($B14&lt;$C14," El número de Beneficiarias NO puede ser mayor que el Total.","")</f>
        <v/>
      </c>
      <c r="BD14" s="36">
        <f>IF($B14&lt;$C14,1,0)</f>
        <v>0</v>
      </c>
      <c r="BE14" s="36">
        <f>IF($B14=0,"",IF($C14="",IF($B14="","",1),0))</f>
        <v>0</v>
      </c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</row>
    <row r="15" spans="1:71" s="12" customFormat="1" ht="15.95" customHeight="1" thickTop="1" thickBot="1" x14ac:dyDescent="0.2">
      <c r="A15" s="49" t="s">
        <v>25</v>
      </c>
      <c r="B15" s="50">
        <v>14</v>
      </c>
      <c r="C15" s="51">
        <v>12</v>
      </c>
      <c r="D15" s="52">
        <f>SUM(E15:H15)</f>
        <v>14</v>
      </c>
      <c r="E15" s="53"/>
      <c r="F15" s="53"/>
      <c r="G15" s="53">
        <v>14</v>
      </c>
      <c r="H15" s="54"/>
      <c r="I15" s="52">
        <f>SUM(J15:K15)</f>
        <v>0</v>
      </c>
      <c r="J15" s="55"/>
      <c r="K15" s="56"/>
      <c r="L15" s="57"/>
      <c r="M15" s="58"/>
      <c r="N15" s="34" t="str">
        <f>$BA15&amp;" "&amp;$BB15</f>
        <v xml:space="preserve"> </v>
      </c>
      <c r="O15" s="26"/>
      <c r="P15" s="26"/>
      <c r="Q15" s="26"/>
      <c r="R15" s="26"/>
      <c r="S15" s="26"/>
      <c r="T15" s="26"/>
      <c r="U15" s="26"/>
      <c r="V15" s="26"/>
      <c r="W15" s="26"/>
      <c r="X15" s="3"/>
      <c r="AC15" s="3"/>
      <c r="AD15" s="3"/>
      <c r="AE15" s="3"/>
      <c r="AF15" s="3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35" t="str">
        <f>IF($B15=0,"",IF($C15="",IF($B15="",""," No olvide escribir la columna Beneficiarios."),""))</f>
        <v/>
      </c>
      <c r="BB15" s="35" t="str">
        <f>IF($B15&lt;$C15," El número de Beneficiarias NO puede ser mayor que el Total.","")</f>
        <v/>
      </c>
      <c r="BD15" s="36">
        <f>IF($B15&lt;$C15,1,0)</f>
        <v>0</v>
      </c>
      <c r="BE15" s="36">
        <f>IF($B15=0,"",IF($C15="",IF($B15="","",1),0))</f>
        <v>0</v>
      </c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</row>
    <row r="16" spans="1:71" s="12" customFormat="1" ht="15.95" customHeight="1" thickTop="1" x14ac:dyDescent="0.15">
      <c r="A16" s="49" t="s">
        <v>26</v>
      </c>
      <c r="B16" s="59"/>
      <c r="C16" s="60"/>
      <c r="D16" s="61"/>
      <c r="E16" s="62"/>
      <c r="F16" s="62"/>
      <c r="G16" s="62"/>
      <c r="H16" s="60"/>
      <c r="I16" s="61"/>
      <c r="J16" s="62"/>
      <c r="K16" s="60"/>
      <c r="L16" s="63"/>
      <c r="M16" s="58"/>
      <c r="N16" s="34" t="str">
        <f>$BA16</f>
        <v/>
      </c>
      <c r="O16" s="26"/>
      <c r="P16" s="26"/>
      <c r="Q16" s="26"/>
      <c r="R16" s="26"/>
      <c r="S16" s="26"/>
      <c r="T16" s="26"/>
      <c r="U16" s="26"/>
      <c r="V16" s="26"/>
      <c r="W16" s="26"/>
      <c r="X16" s="3"/>
      <c r="AC16" s="3"/>
      <c r="AD16" s="3"/>
      <c r="AE16" s="3"/>
      <c r="AF16" s="3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35" t="str">
        <f>IF(B16&lt;=B11,""," El parto Normal Vertical DEBE estar incluido en el parto Normal. ")</f>
        <v/>
      </c>
      <c r="BB16" s="64"/>
      <c r="BC16" s="11"/>
      <c r="BD16" s="36">
        <f>IF(B16&lt;=B11,0,1)</f>
        <v>0</v>
      </c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</row>
    <row r="17" spans="1:70" s="12" customFormat="1" ht="21" x14ac:dyDescent="0.15">
      <c r="A17" s="65" t="s">
        <v>27</v>
      </c>
      <c r="B17" s="66">
        <v>1</v>
      </c>
      <c r="C17" s="67"/>
      <c r="D17" s="68"/>
      <c r="E17" s="69"/>
      <c r="F17" s="69"/>
      <c r="G17" s="69"/>
      <c r="H17" s="67"/>
      <c r="I17" s="68"/>
      <c r="J17" s="69"/>
      <c r="K17" s="67"/>
      <c r="L17" s="70"/>
      <c r="M17" s="71"/>
      <c r="N17" s="34"/>
      <c r="O17" s="26"/>
      <c r="P17" s="26"/>
      <c r="Q17" s="26"/>
      <c r="R17" s="26"/>
      <c r="S17" s="26"/>
      <c r="T17" s="26"/>
      <c r="U17" s="26"/>
      <c r="V17" s="26"/>
      <c r="W17" s="26"/>
      <c r="X17" s="3"/>
      <c r="AC17" s="3"/>
      <c r="AD17" s="3"/>
      <c r="AE17" s="3"/>
      <c r="AF17" s="3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64"/>
      <c r="BB17" s="64"/>
      <c r="BC17" s="11"/>
      <c r="BD17" s="3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1:70" s="12" customFormat="1" ht="10.5" x14ac:dyDescent="0.15">
      <c r="A18" s="72" t="s">
        <v>28</v>
      </c>
      <c r="B18" s="66"/>
      <c r="C18" s="67"/>
      <c r="D18" s="68"/>
      <c r="E18" s="69"/>
      <c r="F18" s="69"/>
      <c r="G18" s="69"/>
      <c r="H18" s="67"/>
      <c r="I18" s="68"/>
      <c r="J18" s="69"/>
      <c r="K18" s="67"/>
      <c r="L18" s="70"/>
      <c r="M18" s="71"/>
      <c r="N18" s="34"/>
      <c r="O18" s="26"/>
      <c r="P18" s="26"/>
      <c r="Q18" s="26"/>
      <c r="R18" s="26"/>
      <c r="S18" s="26"/>
      <c r="T18" s="26"/>
      <c r="U18" s="26"/>
      <c r="V18" s="26"/>
      <c r="W18" s="26"/>
      <c r="X18" s="3"/>
      <c r="AC18" s="3"/>
      <c r="AD18" s="3"/>
      <c r="AE18" s="3"/>
      <c r="AF18" s="3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64"/>
      <c r="BB18" s="64"/>
      <c r="BC18" s="11"/>
      <c r="BD18" s="3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</row>
    <row r="19" spans="1:70" s="3" customFormat="1" ht="11.25" x14ac:dyDescent="0.15">
      <c r="A19" s="73" t="s">
        <v>29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5"/>
      <c r="N19" s="26"/>
      <c r="O19" s="26"/>
      <c r="P19" s="26"/>
      <c r="Q19" s="26"/>
      <c r="R19" s="26"/>
      <c r="S19" s="26"/>
      <c r="T19" s="26"/>
      <c r="U19" s="26"/>
      <c r="V19" s="26"/>
      <c r="BA19" s="27"/>
      <c r="BB19" s="27"/>
    </row>
    <row r="20" spans="1:70" s="3" customFormat="1" ht="14.25" x14ac:dyDescent="0.2">
      <c r="A20" s="77" t="s">
        <v>30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</row>
    <row r="21" spans="1:70" s="12" customFormat="1" ht="10.5" x14ac:dyDescent="0.15">
      <c r="A21" s="83" t="s">
        <v>31</v>
      </c>
      <c r="B21" s="84" t="s">
        <v>8</v>
      </c>
      <c r="C21" s="84" t="s">
        <v>32</v>
      </c>
      <c r="D21" s="85"/>
      <c r="E21" s="85"/>
      <c r="F21" s="2"/>
      <c r="G21" s="2"/>
      <c r="H21" s="2"/>
      <c r="I21" s="2"/>
      <c r="J21" s="2"/>
      <c r="K21" s="2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AB21" s="3"/>
      <c r="AC21" s="3"/>
      <c r="AD21" s="3"/>
      <c r="AE21" s="3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3"/>
      <c r="BB21" s="3"/>
      <c r="BC21" s="3"/>
      <c r="BD21" s="3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</row>
    <row r="22" spans="1:70" s="12" customFormat="1" ht="11.25" x14ac:dyDescent="0.15">
      <c r="A22" s="86" t="s">
        <v>33</v>
      </c>
      <c r="B22" s="87">
        <v>5</v>
      </c>
      <c r="C22" s="87">
        <v>5</v>
      </c>
      <c r="D22" s="88" t="str">
        <f>$BA22&amp;" "&amp;$BB22</f>
        <v xml:space="preserve"> </v>
      </c>
      <c r="E22" s="89"/>
      <c r="F22" s="2" t="s">
        <v>34</v>
      </c>
      <c r="G22" s="90" t="s">
        <v>34</v>
      </c>
      <c r="H22" s="90"/>
      <c r="I22" s="91"/>
      <c r="J22" s="2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  <c r="V22" s="27"/>
      <c r="W22" s="27"/>
      <c r="AB22" s="3"/>
      <c r="AC22" s="3"/>
      <c r="AD22" s="3"/>
      <c r="AE22" s="3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35" t="str">
        <f>IF($B22=0,"",IF($C22="",IF($B22="",""," No olvide escribir la columna Beneficiarios."),""))</f>
        <v/>
      </c>
      <c r="BB22" s="35" t="str">
        <f>IF($B22&lt;$C22," El número de Beneficiarios NO puede ser mayor que el Total.","")</f>
        <v/>
      </c>
      <c r="BC22" s="3"/>
      <c r="BD22" s="36">
        <f>IF($B22=0,"",IF($C22="",IF($B22="","",1),0))</f>
        <v>0</v>
      </c>
      <c r="BE22" s="36">
        <f>IF($B22&lt;$C22,1,0)</f>
        <v>0</v>
      </c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</row>
    <row r="23" spans="1:70" s="12" customFormat="1" ht="11.25" x14ac:dyDescent="0.15">
      <c r="A23" s="92" t="s">
        <v>35</v>
      </c>
      <c r="B23" s="93">
        <v>169</v>
      </c>
      <c r="C23" s="93">
        <v>99</v>
      </c>
      <c r="D23" s="88" t="str">
        <f>$BA23&amp;" "&amp;$BB23&amp;" "&amp;$BC23</f>
        <v xml:space="preserve">  </v>
      </c>
      <c r="E23" s="94"/>
      <c r="F23" s="3"/>
      <c r="G23" s="3"/>
      <c r="H23" s="3"/>
      <c r="I23" s="2"/>
      <c r="J23" s="2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27"/>
      <c r="W23" s="27"/>
      <c r="AB23" s="3"/>
      <c r="AC23" s="3"/>
      <c r="AD23" s="3"/>
      <c r="AE23" s="3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35" t="str">
        <f>IF((B22+B23)&lt;=B10,""," El total de Acompañamientos NO debe ser mayor que el total de Partos")</f>
        <v/>
      </c>
      <c r="BB23" s="35" t="str">
        <f>IF($B23&lt;$C23," El número de Beneficiarios NO puede ser mayor que el Total.","")</f>
        <v/>
      </c>
      <c r="BC23" s="35" t="str">
        <f>IF($B23=0,"",IF($C23="",IF($B23="",""," No olvide escribir la columna Beneficiarios."),""))</f>
        <v/>
      </c>
      <c r="BD23" s="36">
        <f>IF($B23=0,"",IF($C23="",IF($B23="","",1),0))</f>
        <v>0</v>
      </c>
      <c r="BE23" s="36">
        <f>IF($B23&lt;$C23,1,0)</f>
        <v>0</v>
      </c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70" s="3" customFormat="1" ht="14.25" x14ac:dyDescent="0.2">
      <c r="A24" s="598" t="s">
        <v>36</v>
      </c>
      <c r="B24" s="599"/>
      <c r="C24" s="599"/>
      <c r="D24" s="599"/>
      <c r="E24" s="599"/>
      <c r="F24" s="599"/>
      <c r="G24" s="599"/>
      <c r="H24" s="599"/>
      <c r="I24" s="599"/>
      <c r="J24" s="599"/>
      <c r="K24" s="81"/>
      <c r="L24" s="95"/>
      <c r="M24" s="96"/>
      <c r="N24" s="96"/>
      <c r="BD24" s="36">
        <f>IF((B22+B23)&lt;=B10,0,1)</f>
        <v>0</v>
      </c>
    </row>
    <row r="25" spans="1:70" s="3" customFormat="1" ht="14.25" x14ac:dyDescent="0.2">
      <c r="A25" s="598" t="s">
        <v>37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81"/>
      <c r="L25" s="95"/>
      <c r="M25" s="96"/>
      <c r="N25" s="96"/>
    </row>
    <row r="26" spans="1:70" s="12" customFormat="1" ht="10.5" x14ac:dyDescent="0.15">
      <c r="A26" s="600" t="s">
        <v>38</v>
      </c>
      <c r="B26" s="602" t="s">
        <v>8</v>
      </c>
      <c r="C26" s="604" t="s">
        <v>39</v>
      </c>
      <c r="D26" s="605"/>
      <c r="E26" s="605"/>
      <c r="F26" s="605"/>
      <c r="G26" s="605"/>
      <c r="H26" s="605"/>
      <c r="I26" s="606"/>
      <c r="J26" s="3"/>
      <c r="K26" s="2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AB26" s="3"/>
      <c r="AC26" s="3"/>
      <c r="AD26" s="3"/>
      <c r="AE26" s="3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3"/>
      <c r="BB26" s="3"/>
      <c r="BC26" s="3"/>
      <c r="BD26" s="3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</row>
    <row r="27" spans="1:70" s="12" customFormat="1" ht="21" x14ac:dyDescent="0.15">
      <c r="A27" s="601"/>
      <c r="B27" s="603"/>
      <c r="C27" s="97" t="s">
        <v>40</v>
      </c>
      <c r="D27" s="98" t="s">
        <v>41</v>
      </c>
      <c r="E27" s="16" t="s">
        <v>42</v>
      </c>
      <c r="F27" s="16" t="s">
        <v>43</v>
      </c>
      <c r="G27" s="16" t="s">
        <v>44</v>
      </c>
      <c r="H27" s="98" t="s">
        <v>45</v>
      </c>
      <c r="I27" s="17" t="s">
        <v>46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AB27" s="3"/>
      <c r="AC27" s="3"/>
      <c r="AD27" s="3"/>
      <c r="AE27" s="3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3"/>
      <c r="BB27" s="3"/>
      <c r="BC27" s="3"/>
      <c r="BD27" s="3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</row>
    <row r="28" spans="1:70" s="12" customFormat="1" ht="10.5" x14ac:dyDescent="0.15">
      <c r="A28" s="99" t="s">
        <v>47</v>
      </c>
      <c r="B28" s="100">
        <f>SUM(C28:I28)</f>
        <v>229</v>
      </c>
      <c r="C28" s="66">
        <v>2</v>
      </c>
      <c r="D28" s="101">
        <v>2</v>
      </c>
      <c r="E28" s="101">
        <v>2</v>
      </c>
      <c r="F28" s="101">
        <v>5</v>
      </c>
      <c r="G28" s="101">
        <v>35</v>
      </c>
      <c r="H28" s="101">
        <v>149</v>
      </c>
      <c r="I28" s="102">
        <v>34</v>
      </c>
      <c r="J28" s="103" t="str">
        <f>$BA28&amp;""&amp;$BB28&amp;""&amp;$BA29</f>
        <v/>
      </c>
      <c r="K28" s="9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AB28" s="3"/>
      <c r="AC28" s="3"/>
      <c r="AD28" s="3"/>
      <c r="AE28" s="3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35" t="str">
        <f>IF(SUM(G28:I28)&gt;=M10,""," Los nacidos vivos de 2.500 y más gramos NO DEBE ser menor al Total de partos con Apego Precoz de RN del mismo peso. ")</f>
        <v/>
      </c>
      <c r="BB28" s="35" t="str">
        <f>IF(B28&lt;&gt;SUM(C28:I28)," NO ALTERE LAS FÓRMULAS, el Total de Nacidos Vivos NO ES IGUAL a la suma de los Nacidos Vivos según su peso al nacer. ","")</f>
        <v/>
      </c>
      <c r="BC28" s="3"/>
      <c r="BD28" s="36">
        <f>IF(SUM(F28:I28)&gt;=M10,0,1)</f>
        <v>0</v>
      </c>
      <c r="BE28" s="36">
        <f>IF(B28&lt;&gt;SUM(C28:I28),1,0)</f>
        <v>0</v>
      </c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</row>
    <row r="29" spans="1:70" s="3" customFormat="1" ht="14.25" x14ac:dyDescent="0.2">
      <c r="A29" s="104" t="s">
        <v>48</v>
      </c>
      <c r="B29" s="105"/>
      <c r="C29" s="106"/>
      <c r="D29" s="106"/>
      <c r="E29" s="106"/>
      <c r="F29" s="106"/>
      <c r="G29" s="106"/>
      <c r="H29" s="106"/>
      <c r="I29" s="106"/>
      <c r="J29" s="106"/>
      <c r="K29" s="81"/>
      <c r="L29" s="95"/>
      <c r="M29" s="96"/>
      <c r="N29" s="96"/>
      <c r="BA29" s="35" t="str">
        <f>IF(SUM(C28:F28)&gt;=L10,""," Los nacidos vivos de menor o igual a 2.499 gramos NO DEBE ser menor al Total de partos con Apego Precoz de RN del mismo peso. ")</f>
        <v/>
      </c>
      <c r="BD29" s="36">
        <f>IF(SUM(C28:F28)&gt;=L10,0,1)</f>
        <v>0</v>
      </c>
    </row>
    <row r="30" spans="1:70" s="12" customFormat="1" ht="10.5" x14ac:dyDescent="0.15">
      <c r="A30" s="600" t="s">
        <v>38</v>
      </c>
      <c r="B30" s="602" t="s">
        <v>8</v>
      </c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AB30" s="3"/>
      <c r="AC30" s="3"/>
      <c r="AD30" s="3"/>
      <c r="AE30" s="3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3"/>
      <c r="BB30" s="3"/>
      <c r="BC30" s="3"/>
      <c r="BD30" s="3"/>
      <c r="BE30" s="11"/>
      <c r="BF30" s="11"/>
      <c r="BG30" s="11"/>
      <c r="BH30" s="11"/>
      <c r="BI30" s="11"/>
      <c r="BJ30" s="11"/>
      <c r="BK30" s="11"/>
    </row>
    <row r="31" spans="1:70" s="12" customFormat="1" ht="10.5" x14ac:dyDescent="0.15">
      <c r="A31" s="601"/>
      <c r="B31" s="60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AB31" s="3"/>
      <c r="AC31" s="3"/>
      <c r="AD31" s="3"/>
      <c r="AE31" s="3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3"/>
      <c r="BB31" s="3"/>
      <c r="BC31" s="3"/>
      <c r="BD31" s="3"/>
      <c r="BE31" s="11"/>
      <c r="BF31" s="11"/>
      <c r="BG31" s="11"/>
      <c r="BH31" s="11"/>
      <c r="BI31" s="11"/>
      <c r="BJ31" s="11"/>
      <c r="BK31" s="11"/>
    </row>
    <row r="32" spans="1:70" s="12" customFormat="1" ht="11.25" x14ac:dyDescent="0.15">
      <c r="A32" s="107" t="s">
        <v>47</v>
      </c>
      <c r="B32" s="87">
        <v>4</v>
      </c>
      <c r="C32" s="108" t="str">
        <f>$BA32</f>
        <v/>
      </c>
      <c r="D32" s="109"/>
      <c r="E32" s="110"/>
      <c r="F32" s="110"/>
      <c r="G32" s="111"/>
      <c r="H32" s="11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AB32" s="3"/>
      <c r="AC32" s="3"/>
      <c r="AD32" s="3"/>
      <c r="AE32" s="3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35" t="str">
        <f>IF($B32&lt;=$B28,"","Total Nacidos Vivos con malformación congénita no debe ser MAYOR a Nacidos Vivos Según Peso Al Nacer")</f>
        <v/>
      </c>
      <c r="BC32" s="3"/>
      <c r="BD32" s="36">
        <f>IF($B32&lt;=$B28,0,1)</f>
        <v>0</v>
      </c>
      <c r="BE32" s="11"/>
      <c r="BF32" s="11"/>
      <c r="BG32" s="11"/>
      <c r="BH32" s="11"/>
      <c r="BI32" s="11"/>
      <c r="BJ32" s="11"/>
      <c r="BK32" s="11"/>
    </row>
    <row r="33" spans="1:70" s="12" customFormat="1" ht="11.25" x14ac:dyDescent="0.15">
      <c r="A33" s="112" t="s">
        <v>49</v>
      </c>
      <c r="B33" s="113"/>
      <c r="C33" s="114"/>
      <c r="D33" s="114"/>
      <c r="E33" s="114"/>
      <c r="F33" s="115"/>
      <c r="G33" s="114"/>
      <c r="H33" s="114"/>
      <c r="I33" s="114"/>
      <c r="J33" s="3"/>
      <c r="K33" s="94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AB33" s="3"/>
      <c r="AC33" s="3"/>
      <c r="AD33" s="3"/>
      <c r="AE33" s="3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3"/>
      <c r="BB33" s="3"/>
      <c r="BC33" s="3"/>
      <c r="BD33" s="3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</row>
    <row r="34" spans="1:70" s="3" customFormat="1" ht="14.25" x14ac:dyDescent="0.2">
      <c r="A34" s="9" t="s">
        <v>50</v>
      </c>
      <c r="B34" s="116"/>
      <c r="C34" s="117"/>
      <c r="D34" s="117"/>
      <c r="E34" s="117"/>
      <c r="F34" s="118"/>
      <c r="G34" s="117"/>
      <c r="H34" s="117"/>
      <c r="I34" s="117"/>
      <c r="J34" s="117"/>
      <c r="K34" s="9"/>
      <c r="L34" s="95"/>
      <c r="M34" s="96"/>
      <c r="N34" s="96"/>
    </row>
    <row r="35" spans="1:70" s="12" customFormat="1" ht="42" x14ac:dyDescent="0.15">
      <c r="A35" s="19" t="s">
        <v>38</v>
      </c>
      <c r="B35" s="119" t="s">
        <v>51</v>
      </c>
      <c r="C35" s="18" t="s">
        <v>52</v>
      </c>
      <c r="D35" s="120"/>
      <c r="E35" s="120"/>
      <c r="F35" s="121"/>
      <c r="G35" s="120"/>
      <c r="H35" s="120"/>
      <c r="I35" s="120"/>
      <c r="J35" s="120"/>
      <c r="K35" s="94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AB35" s="3"/>
      <c r="AC35" s="3"/>
      <c r="AD35" s="3"/>
      <c r="AE35" s="3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3"/>
      <c r="BB35" s="3"/>
      <c r="BC35" s="3"/>
      <c r="BD35" s="3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</row>
    <row r="36" spans="1:70" s="12" customFormat="1" ht="11.25" x14ac:dyDescent="0.15">
      <c r="A36" s="99" t="s">
        <v>47</v>
      </c>
      <c r="B36" s="122">
        <v>6</v>
      </c>
      <c r="C36" s="123">
        <v>5</v>
      </c>
      <c r="D36" s="120"/>
      <c r="E36" s="120"/>
      <c r="F36" s="121"/>
      <c r="G36" s="120"/>
      <c r="H36" s="120"/>
      <c r="I36" s="120"/>
      <c r="J36" s="120"/>
      <c r="K36" s="94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AB36" s="3"/>
      <c r="AC36" s="3"/>
      <c r="AD36" s="3"/>
      <c r="AE36" s="3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3"/>
      <c r="BB36" s="3"/>
      <c r="BC36" s="3"/>
      <c r="BD36" s="3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</row>
    <row r="37" spans="1:70" s="3" customFormat="1" ht="14.25" x14ac:dyDescent="0.2">
      <c r="A37" s="9" t="s">
        <v>53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6" t="s">
        <v>34</v>
      </c>
      <c r="N37" s="96"/>
    </row>
    <row r="38" spans="1:70" s="12" customFormat="1" ht="10.5" x14ac:dyDescent="0.15">
      <c r="A38" s="607" t="s">
        <v>54</v>
      </c>
      <c r="B38" s="600" t="s">
        <v>55</v>
      </c>
      <c r="C38" s="609" t="s">
        <v>56</v>
      </c>
      <c r="D38" s="610"/>
      <c r="E38" s="611"/>
      <c r="F38" s="61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AB38" s="3"/>
      <c r="AC38" s="3"/>
      <c r="AD38" s="3"/>
      <c r="AE38" s="3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3"/>
      <c r="BB38" s="3"/>
      <c r="BC38" s="3"/>
      <c r="BD38" s="3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</row>
    <row r="39" spans="1:70" s="12" customFormat="1" ht="21" x14ac:dyDescent="0.15">
      <c r="A39" s="608"/>
      <c r="B39" s="601"/>
      <c r="C39" s="15" t="s">
        <v>57</v>
      </c>
      <c r="D39" s="124" t="s">
        <v>58</v>
      </c>
      <c r="E39" s="125" t="s">
        <v>59</v>
      </c>
      <c r="F39" s="61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AB39" s="3"/>
      <c r="AC39" s="3"/>
      <c r="AD39" s="3"/>
      <c r="AE39" s="3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3"/>
      <c r="BB39" s="3"/>
      <c r="BC39" s="3"/>
      <c r="BD39" s="3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</row>
    <row r="40" spans="1:70" s="12" customFormat="1" ht="10.5" x14ac:dyDescent="0.15">
      <c r="A40" s="126" t="s">
        <v>60</v>
      </c>
      <c r="B40" s="127">
        <f>SUM(C40:E40)</f>
        <v>33</v>
      </c>
      <c r="C40" s="128"/>
      <c r="D40" s="129">
        <v>7</v>
      </c>
      <c r="E40" s="130">
        <v>26</v>
      </c>
      <c r="F40" s="103" t="str">
        <f>$BA40</f>
        <v/>
      </c>
      <c r="G40" s="1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AB40" s="3"/>
      <c r="AC40" s="3"/>
      <c r="AD40" s="3"/>
      <c r="AE40" s="3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35" t="str">
        <f>IF(B40&lt;&gt;SUM(C40:E40)," NO ALTERE LAS FÓRMULAS, el Total de esterilizaciones de mujeres NO ES IGUAL a la suma de los grupos de edad. ","")</f>
        <v/>
      </c>
      <c r="BB40" s="3"/>
      <c r="BC40" s="3"/>
      <c r="BD40" s="36">
        <f>IF(B40&lt;&gt;SUM(C40:E40),1,0)</f>
        <v>0</v>
      </c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</row>
    <row r="41" spans="1:70" s="12" customFormat="1" ht="10.5" x14ac:dyDescent="0.15">
      <c r="A41" s="132" t="s">
        <v>61</v>
      </c>
      <c r="B41" s="133">
        <f>SUM(C41:E41)</f>
        <v>0</v>
      </c>
      <c r="C41" s="134"/>
      <c r="D41" s="135"/>
      <c r="E41" s="136"/>
      <c r="F41" s="103" t="str">
        <f>$BA41</f>
        <v/>
      </c>
      <c r="G41" s="1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AB41" s="3"/>
      <c r="AC41" s="3"/>
      <c r="AD41" s="3"/>
      <c r="AE41" s="3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35" t="str">
        <f>IF(B41&lt;&gt;SUM(C41:E41)," NO ALTERE LAS FÓRMULAS, el Total de esterilizaciones de hombres NO ES IGUAL a la suma de los grupos de edad. ","")</f>
        <v/>
      </c>
      <c r="BB41" s="3"/>
      <c r="BC41" s="3"/>
      <c r="BD41" s="36">
        <f>IF(B41&lt;&gt;SUM(C41:E41),1,0)</f>
        <v>0</v>
      </c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</row>
    <row r="42" spans="1:70" s="3" customFormat="1" ht="14.25" x14ac:dyDescent="0.2">
      <c r="A42" s="137" t="s">
        <v>62</v>
      </c>
      <c r="B42" s="138"/>
      <c r="C42" s="138"/>
      <c r="D42" s="139"/>
      <c r="E42" s="138"/>
    </row>
    <row r="43" spans="1:70" s="12" customFormat="1" ht="31.5" x14ac:dyDescent="0.2">
      <c r="A43" s="140" t="s">
        <v>63</v>
      </c>
      <c r="B43" s="141" t="s">
        <v>64</v>
      </c>
      <c r="C43" s="141" t="s">
        <v>65</v>
      </c>
      <c r="D43" s="138"/>
      <c r="E43" s="13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AB43" s="3"/>
      <c r="AC43" s="3"/>
      <c r="AD43" s="3"/>
      <c r="AE43" s="3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3"/>
      <c r="BB43" s="3"/>
      <c r="BC43" s="3"/>
      <c r="BD43" s="3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</row>
    <row r="44" spans="1:70" s="12" customFormat="1" x14ac:dyDescent="0.2">
      <c r="A44" s="142" t="s">
        <v>66</v>
      </c>
      <c r="B44" s="87">
        <v>110</v>
      </c>
      <c r="C44" s="87">
        <v>50</v>
      </c>
      <c r="D44" s="138"/>
      <c r="E44" s="13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AB44" s="3"/>
      <c r="AC44" s="3"/>
      <c r="AD44" s="3"/>
      <c r="AE44" s="3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3"/>
      <c r="BB44" s="3"/>
      <c r="BC44" s="3"/>
      <c r="BD44" s="3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</row>
    <row r="45" spans="1:70" s="12" customFormat="1" ht="21" x14ac:dyDescent="0.2">
      <c r="A45" s="143" t="s">
        <v>67</v>
      </c>
      <c r="B45" s="113">
        <v>101</v>
      </c>
      <c r="C45" s="113">
        <v>38</v>
      </c>
      <c r="D45" s="138"/>
      <c r="E45" s="138"/>
      <c r="F45" s="144"/>
      <c r="G45" s="144"/>
      <c r="H45" s="144"/>
      <c r="I45" s="144"/>
      <c r="J45" s="144"/>
      <c r="K45" s="144"/>
      <c r="L45" s="14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AB45" s="3"/>
      <c r="AC45" s="3"/>
      <c r="AD45" s="3"/>
      <c r="AE45" s="3"/>
      <c r="BA45" s="3"/>
      <c r="BB45" s="3"/>
      <c r="BC45" s="3"/>
      <c r="BD45" s="3"/>
    </row>
    <row r="46" spans="1:70" s="145" customFormat="1" x14ac:dyDescent="0.2">
      <c r="F46" s="146"/>
      <c r="G46" s="146"/>
      <c r="H46" s="146"/>
      <c r="I46" s="146"/>
      <c r="J46" s="146"/>
      <c r="K46" s="146"/>
      <c r="L46" s="146"/>
    </row>
    <row r="47" spans="1:70" x14ac:dyDescent="0.2">
      <c r="A47" s="145"/>
      <c r="B47" s="145"/>
      <c r="C47" s="145"/>
      <c r="D47" s="145"/>
      <c r="E47" s="145"/>
    </row>
    <row r="48" spans="1:70" x14ac:dyDescent="0.2">
      <c r="A48" s="145"/>
      <c r="B48" s="145"/>
      <c r="C48" s="145"/>
      <c r="D48" s="145"/>
      <c r="E48" s="145"/>
    </row>
    <row r="49" spans="1:5" s="148" customFormat="1" ht="10.5" x14ac:dyDescent="0.15">
      <c r="A49" s="145"/>
      <c r="B49" s="145"/>
      <c r="C49" s="145"/>
      <c r="D49" s="145"/>
      <c r="E49" s="145"/>
    </row>
    <row r="50" spans="1:5" s="148" customFormat="1" ht="10.5" x14ac:dyDescent="0.15">
      <c r="A50" s="145"/>
      <c r="B50" s="145"/>
      <c r="C50" s="145"/>
      <c r="D50" s="145"/>
      <c r="E50" s="145"/>
    </row>
    <row r="51" spans="1:5" s="148" customFormat="1" ht="10.5" x14ac:dyDescent="0.15">
      <c r="A51" s="145"/>
      <c r="B51" s="145"/>
      <c r="C51" s="145"/>
      <c r="D51" s="145"/>
      <c r="E51" s="145"/>
    </row>
    <row r="52" spans="1:5" s="148" customFormat="1" ht="10.5" x14ac:dyDescent="0.15">
      <c r="A52" s="145"/>
      <c r="B52" s="145"/>
      <c r="C52" s="145"/>
      <c r="D52" s="145"/>
      <c r="E52" s="145"/>
    </row>
    <row r="53" spans="1:5" s="148" customFormat="1" ht="10.5" x14ac:dyDescent="0.15">
      <c r="A53" s="145"/>
      <c r="B53" s="145"/>
      <c r="C53" s="145"/>
      <c r="D53" s="145"/>
      <c r="E53" s="145"/>
    </row>
    <row r="200" spans="1:56" x14ac:dyDescent="0.2">
      <c r="A200" s="149">
        <f>SUM(A7:L45)</f>
        <v>2847</v>
      </c>
      <c r="BD200" s="150">
        <v>0</v>
      </c>
    </row>
  </sheetData>
  <mergeCells count="17">
    <mergeCell ref="A6:L6"/>
    <mergeCell ref="A8:A9"/>
    <mergeCell ref="B8:C8"/>
    <mergeCell ref="D8:H8"/>
    <mergeCell ref="I8:K8"/>
    <mergeCell ref="L8:M8"/>
    <mergeCell ref="A38:A39"/>
    <mergeCell ref="B38:B39"/>
    <mergeCell ref="C38:E38"/>
    <mergeCell ref="F38:F39"/>
    <mergeCell ref="A24:J24"/>
    <mergeCell ref="A25:J25"/>
    <mergeCell ref="A26:A27"/>
    <mergeCell ref="B26:B27"/>
    <mergeCell ref="C26:I26"/>
    <mergeCell ref="A30:A31"/>
    <mergeCell ref="B30:B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22" workbookViewId="0">
      <selection activeCell="B32" sqref="B32"/>
    </sheetView>
  </sheetViews>
  <sheetFormatPr baseColWidth="10" defaultRowHeight="12.75" x14ac:dyDescent="0.2"/>
  <cols>
    <col min="1" max="1" width="30.7109375" style="447" customWidth="1"/>
    <col min="2" max="2" width="13.7109375" style="447" customWidth="1"/>
    <col min="3" max="3" width="14.28515625" style="447" customWidth="1"/>
    <col min="4" max="4" width="12" style="447" customWidth="1"/>
    <col min="5" max="5" width="14.5703125" style="447" customWidth="1"/>
    <col min="6" max="11" width="13.7109375" style="447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437" customFormat="1" ht="12.75" customHeight="1" x14ac:dyDescent="0.15">
      <c r="A1" s="565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71" s="437" customFormat="1" ht="12.75" customHeight="1" x14ac:dyDescent="0.15">
      <c r="A2" s="565" t="str">
        <f>CONCATENATE("COMUNA: ",[2]NOMBRE!B2," - ","( ",[2]NOMBRE!C2,[2]NOMBRE!D2,[2]NOMBRE!E2,[2]NOMBRE!F2,[2]NOMBRE!G2," )")</f>
        <v>COMUNA: LINARES - ( 07401 )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71" s="437" customFormat="1" ht="12.75" customHeight="1" x14ac:dyDescent="0.2">
      <c r="A3" s="565" t="str">
        <f>CONCATENATE("ESTABLECIMIENTO: ",[2]NOMBRE!B3," - ","( ",[2]NOMBRE!C3,[2]NOMBRE!D3,[2]NOMBRE!E3,[2]NOMBRE!F3,[2]NOMBRE!G3," )")</f>
        <v>ESTABLECIMIENTO: HOSPITAL LINARES - ( 16108 )</v>
      </c>
      <c r="B3" s="436"/>
      <c r="C3" s="436"/>
      <c r="D3" s="438"/>
      <c r="E3" s="436"/>
      <c r="F3" s="436"/>
      <c r="G3" s="436"/>
      <c r="H3" s="436"/>
      <c r="I3" s="436"/>
      <c r="J3" s="436"/>
      <c r="K3" s="436"/>
    </row>
    <row r="4" spans="1:71" s="437" customFormat="1" ht="12.75" customHeight="1" x14ac:dyDescent="0.15">
      <c r="A4" s="565" t="str">
        <f>CONCATENATE("MES: ",[2]NOMBRE!B6," - ","( ",[2]NOMBRE!C6,[2]NOMBRE!D6," )")</f>
        <v>MES: FEBRERO - ( 02 )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</row>
    <row r="5" spans="1:71" s="437" customFormat="1" ht="12.75" customHeight="1" x14ac:dyDescent="0.15">
      <c r="A5" s="435" t="str">
        <f>CONCATENATE("AÑO: ",[2]NOMBRE!B7)</f>
        <v>AÑO: 2013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</row>
    <row r="6" spans="1:71" s="437" customFormat="1" ht="39.950000000000003" customHeight="1" x14ac:dyDescent="0.15">
      <c r="A6" s="613" t="s">
        <v>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473"/>
      <c r="N6" s="457"/>
    </row>
    <row r="7" spans="1:71" s="437" customFormat="1" ht="30" customHeight="1" x14ac:dyDescent="0.2">
      <c r="A7" s="477" t="s">
        <v>2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9"/>
      <c r="N7" s="479"/>
    </row>
    <row r="8" spans="1:71" s="474" customFormat="1" ht="21" customHeight="1" x14ac:dyDescent="0.15">
      <c r="A8" s="607" t="s">
        <v>3</v>
      </c>
      <c r="B8" s="614" t="s">
        <v>4</v>
      </c>
      <c r="C8" s="615"/>
      <c r="D8" s="614" t="s">
        <v>5</v>
      </c>
      <c r="E8" s="616"/>
      <c r="F8" s="616"/>
      <c r="G8" s="616"/>
      <c r="H8" s="617"/>
      <c r="I8" s="614" t="s">
        <v>6</v>
      </c>
      <c r="J8" s="616"/>
      <c r="K8" s="617"/>
      <c r="L8" s="618" t="s">
        <v>7</v>
      </c>
      <c r="M8" s="619"/>
      <c r="N8" s="479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452"/>
      <c r="AQ8" s="452"/>
      <c r="AR8" s="452"/>
      <c r="AS8" s="452"/>
      <c r="AT8" s="452"/>
      <c r="AU8" s="452"/>
      <c r="AV8" s="452"/>
      <c r="AW8" s="452"/>
      <c r="AX8" s="452"/>
      <c r="AY8" s="452"/>
      <c r="AZ8" s="452"/>
      <c r="BA8" s="452"/>
      <c r="BB8" s="452"/>
      <c r="BC8" s="452"/>
      <c r="BD8" s="452"/>
      <c r="BE8" s="452"/>
      <c r="BF8" s="452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  <c r="BR8" s="452"/>
    </row>
    <row r="9" spans="1:71" s="474" customFormat="1" ht="63" x14ac:dyDescent="0.15">
      <c r="A9" s="603"/>
      <c r="B9" s="476" t="s">
        <v>8</v>
      </c>
      <c r="C9" s="480" t="s">
        <v>9</v>
      </c>
      <c r="D9" s="460" t="s">
        <v>10</v>
      </c>
      <c r="E9" s="481" t="s">
        <v>11</v>
      </c>
      <c r="F9" s="481" t="s">
        <v>12</v>
      </c>
      <c r="G9" s="481" t="s">
        <v>13</v>
      </c>
      <c r="H9" s="467" t="s">
        <v>14</v>
      </c>
      <c r="I9" s="460" t="s">
        <v>15</v>
      </c>
      <c r="J9" s="481" t="s">
        <v>16</v>
      </c>
      <c r="K9" s="467" t="s">
        <v>17</v>
      </c>
      <c r="L9" s="462" t="s">
        <v>18</v>
      </c>
      <c r="M9" s="462" t="s">
        <v>19</v>
      </c>
      <c r="N9" s="479"/>
      <c r="O9" s="479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  <c r="AW9" s="452"/>
      <c r="AX9" s="452"/>
      <c r="AY9" s="452"/>
      <c r="AZ9" s="452"/>
      <c r="BA9" s="452"/>
      <c r="BB9" s="452"/>
      <c r="BC9" s="452"/>
      <c r="BD9" s="452"/>
      <c r="BE9" s="452"/>
      <c r="BF9" s="452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  <c r="BR9" s="452"/>
      <c r="BS9" s="452"/>
    </row>
    <row r="10" spans="1:71" s="474" customFormat="1" ht="15.95" customHeight="1" x14ac:dyDescent="0.15">
      <c r="A10" s="453" t="s">
        <v>20</v>
      </c>
      <c r="B10" s="529">
        <f>SUM(B11:B14)</f>
        <v>216</v>
      </c>
      <c r="C10" s="530">
        <f>SUM(C11:C14)</f>
        <v>149</v>
      </c>
      <c r="D10" s="531">
        <f>SUM(D11:D14)</f>
        <v>201</v>
      </c>
      <c r="E10" s="529">
        <f>SUM(E11:E14)</f>
        <v>58</v>
      </c>
      <c r="F10" s="529">
        <f t="shared" ref="F10:K10" si="0">SUM(F11:F14)</f>
        <v>89</v>
      </c>
      <c r="G10" s="529">
        <f t="shared" si="0"/>
        <v>2</v>
      </c>
      <c r="H10" s="530">
        <f t="shared" si="0"/>
        <v>52</v>
      </c>
      <c r="I10" s="532">
        <f t="shared" si="0"/>
        <v>15</v>
      </c>
      <c r="J10" s="529">
        <f t="shared" si="0"/>
        <v>0</v>
      </c>
      <c r="K10" s="530">
        <f t="shared" si="0"/>
        <v>15</v>
      </c>
      <c r="L10" s="533">
        <f>SUM(L11:L14)</f>
        <v>3</v>
      </c>
      <c r="M10" s="533">
        <f>SUM(M11:M14)</f>
        <v>200</v>
      </c>
      <c r="N10" s="567"/>
      <c r="O10" s="445"/>
      <c r="P10" s="445"/>
      <c r="Q10" s="445"/>
      <c r="R10" s="445"/>
      <c r="S10" s="445"/>
      <c r="T10" s="445"/>
      <c r="U10" s="445"/>
      <c r="V10" s="445"/>
      <c r="W10" s="445"/>
      <c r="X10" s="437"/>
      <c r="Y10" s="446"/>
      <c r="Z10" s="446"/>
      <c r="AA10" s="437"/>
      <c r="AB10" s="437"/>
      <c r="AC10" s="437"/>
      <c r="AD10" s="437"/>
      <c r="AE10" s="437"/>
      <c r="AF10" s="437"/>
      <c r="AG10" s="452"/>
      <c r="AH10" s="452"/>
      <c r="AI10" s="452"/>
      <c r="AJ10" s="452"/>
      <c r="AK10" s="452"/>
      <c r="AL10" s="452"/>
      <c r="AM10" s="452"/>
      <c r="AN10" s="452"/>
      <c r="AO10" s="452"/>
      <c r="AP10" s="452"/>
      <c r="AQ10" s="452"/>
      <c r="AR10" s="452"/>
      <c r="AS10" s="452"/>
      <c r="AT10" s="452"/>
      <c r="AU10" s="452"/>
      <c r="AV10" s="452"/>
      <c r="AW10" s="452"/>
      <c r="AX10" s="452"/>
      <c r="AY10" s="452"/>
      <c r="AZ10" s="452"/>
      <c r="BA10" s="452"/>
      <c r="BB10" s="452"/>
      <c r="BC10" s="452"/>
      <c r="BD10" s="452"/>
      <c r="BE10" s="452"/>
      <c r="BF10" s="452"/>
      <c r="BG10" s="452"/>
      <c r="BH10" s="452"/>
      <c r="BI10" s="452"/>
      <c r="BJ10" s="452"/>
      <c r="BK10" s="452"/>
      <c r="BL10" s="452"/>
      <c r="BM10" s="452"/>
      <c r="BN10" s="452"/>
      <c r="BO10" s="452"/>
      <c r="BP10" s="452"/>
      <c r="BQ10" s="452"/>
      <c r="BR10" s="452"/>
      <c r="BS10" s="452"/>
    </row>
    <row r="11" spans="1:71" s="474" customFormat="1" ht="15.95" customHeight="1" x14ac:dyDescent="0.15">
      <c r="A11" s="482" t="s">
        <v>21</v>
      </c>
      <c r="B11" s="523">
        <v>122</v>
      </c>
      <c r="C11" s="534">
        <v>109</v>
      </c>
      <c r="D11" s="535">
        <f>SUM(E11:H11)</f>
        <v>107</v>
      </c>
      <c r="E11" s="524">
        <v>54</v>
      </c>
      <c r="F11" s="524">
        <v>2</v>
      </c>
      <c r="G11" s="524"/>
      <c r="H11" s="525">
        <v>51</v>
      </c>
      <c r="I11" s="535">
        <f>SUM(J11:K11)</f>
        <v>15</v>
      </c>
      <c r="J11" s="524"/>
      <c r="K11" s="525">
        <v>15</v>
      </c>
      <c r="L11" s="534">
        <v>3</v>
      </c>
      <c r="M11" s="534">
        <v>116</v>
      </c>
      <c r="N11" s="566" t="str">
        <f>$BA11&amp;" "&amp;$BB11</f>
        <v xml:space="preserve"> </v>
      </c>
      <c r="O11" s="445"/>
      <c r="P11" s="445"/>
      <c r="Q11" s="445"/>
      <c r="R11" s="445"/>
      <c r="S11" s="445"/>
      <c r="T11" s="445"/>
      <c r="U11" s="445"/>
      <c r="V11" s="445"/>
      <c r="W11" s="445"/>
      <c r="X11" s="437"/>
      <c r="AC11" s="437"/>
      <c r="AD11" s="437"/>
      <c r="AE11" s="437"/>
      <c r="AF11" s="437"/>
      <c r="AG11" s="452"/>
      <c r="AH11" s="452"/>
      <c r="AI11" s="452"/>
      <c r="AJ11" s="452"/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61" t="str">
        <f>IF($B11=0,"",IF($C11="",IF($B11="",""," No olvide escribir la columna Beneficiarios."),""))</f>
        <v/>
      </c>
      <c r="BB11" s="461" t="str">
        <f>IF($B11&lt;$C11," El número de Beneficiarias NO puede ser mayor que el Total.","")</f>
        <v/>
      </c>
      <c r="BD11" s="575">
        <f>IF($B11&lt;$C11,1,0)</f>
        <v>0</v>
      </c>
      <c r="BE11" s="575">
        <f>IF($B11=0,"",IF($C11="",IF($B11="","",1),0))</f>
        <v>0</v>
      </c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</row>
    <row r="12" spans="1:71" s="474" customFormat="1" ht="15.95" customHeight="1" x14ac:dyDescent="0.15">
      <c r="A12" s="483" t="s">
        <v>22</v>
      </c>
      <c r="B12" s="512">
        <v>5</v>
      </c>
      <c r="C12" s="521">
        <v>5</v>
      </c>
      <c r="D12" s="536">
        <f>SUM(E12:H12)</f>
        <v>5</v>
      </c>
      <c r="E12" s="513">
        <v>4</v>
      </c>
      <c r="F12" s="513"/>
      <c r="G12" s="513"/>
      <c r="H12" s="511">
        <v>1</v>
      </c>
      <c r="I12" s="536">
        <f>SUM(J12:K12)</f>
        <v>0</v>
      </c>
      <c r="J12" s="513"/>
      <c r="K12" s="511"/>
      <c r="L12" s="521"/>
      <c r="M12" s="521">
        <v>3</v>
      </c>
      <c r="N12" s="566" t="str">
        <f>$BA12&amp;" "&amp;$BB12</f>
        <v xml:space="preserve"> </v>
      </c>
      <c r="O12" s="445"/>
      <c r="P12" s="445"/>
      <c r="Q12" s="445"/>
      <c r="R12" s="445"/>
      <c r="S12" s="445"/>
      <c r="T12" s="445"/>
      <c r="U12" s="445"/>
      <c r="V12" s="445"/>
      <c r="W12" s="445"/>
      <c r="X12" s="437"/>
      <c r="AC12" s="437"/>
      <c r="AD12" s="437"/>
      <c r="AE12" s="437"/>
      <c r="AF12" s="437"/>
      <c r="AG12" s="452"/>
      <c r="AH12" s="452"/>
      <c r="AI12" s="452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2"/>
      <c r="AX12" s="452"/>
      <c r="AY12" s="452"/>
      <c r="AZ12" s="452"/>
      <c r="BA12" s="461" t="str">
        <f>IF($B12=0,"",IF($C12="",IF($B12="",""," No olvide escribir la columna Beneficiarios."),""))</f>
        <v/>
      </c>
      <c r="BB12" s="461" t="str">
        <f>IF($B12&lt;$C12," El número de Beneficiarias NO puede ser mayor que el Total.","")</f>
        <v/>
      </c>
      <c r="BD12" s="575">
        <f>IF($B12&lt;$C12,1,0)</f>
        <v>0</v>
      </c>
      <c r="BE12" s="575">
        <f>IF($B12=0,"",IF($C12="",IF($B12="","",1),0))</f>
        <v>0</v>
      </c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452"/>
    </row>
    <row r="13" spans="1:71" s="474" customFormat="1" ht="15.95" customHeight="1" x14ac:dyDescent="0.15">
      <c r="A13" s="483" t="s">
        <v>23</v>
      </c>
      <c r="B13" s="512">
        <v>68</v>
      </c>
      <c r="C13" s="521">
        <v>14</v>
      </c>
      <c r="D13" s="536">
        <f>SUM(E13:H13)</f>
        <v>68</v>
      </c>
      <c r="E13" s="513"/>
      <c r="F13" s="513">
        <v>68</v>
      </c>
      <c r="G13" s="513"/>
      <c r="H13" s="511"/>
      <c r="I13" s="536">
        <f>SUM(J13:K13)</f>
        <v>0</v>
      </c>
      <c r="J13" s="513"/>
      <c r="K13" s="511"/>
      <c r="L13" s="521"/>
      <c r="M13" s="521">
        <v>60</v>
      </c>
      <c r="N13" s="566" t="str">
        <f>$BA13&amp;" "&amp;$BB13</f>
        <v xml:space="preserve"> </v>
      </c>
      <c r="O13" s="445"/>
      <c r="P13" s="445"/>
      <c r="Q13" s="445"/>
      <c r="R13" s="445"/>
      <c r="S13" s="445"/>
      <c r="T13" s="445"/>
      <c r="U13" s="445"/>
      <c r="V13" s="445"/>
      <c r="W13" s="445"/>
      <c r="X13" s="437"/>
      <c r="AC13" s="437"/>
      <c r="AD13" s="437"/>
      <c r="AE13" s="437"/>
      <c r="AF13" s="437"/>
      <c r="AG13" s="452"/>
      <c r="AH13" s="452"/>
      <c r="AI13" s="452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2"/>
      <c r="AW13" s="452"/>
      <c r="AX13" s="452"/>
      <c r="AY13" s="452"/>
      <c r="AZ13" s="452"/>
      <c r="BA13" s="461" t="str">
        <f>IF($B13=0,"",IF($C13="",IF($B13="",""," No olvide escribir la columna Beneficiarios."),""))</f>
        <v/>
      </c>
      <c r="BB13" s="461" t="str">
        <f>IF($B13&lt;$C13," El número de Beneficiarias NO puede ser mayor que el Total.","")</f>
        <v/>
      </c>
      <c r="BD13" s="575">
        <f>IF($B13&lt;$C13,1,0)</f>
        <v>0</v>
      </c>
      <c r="BE13" s="575">
        <f>IF($B13=0,"",IF($C13="",IF($B13="","",1),0))</f>
        <v>0</v>
      </c>
      <c r="BF13" s="452"/>
      <c r="BG13" s="452"/>
      <c r="BH13" s="452"/>
      <c r="BI13" s="452"/>
      <c r="BJ13" s="452"/>
      <c r="BK13" s="452"/>
      <c r="BL13" s="452"/>
      <c r="BM13" s="452"/>
      <c r="BN13" s="452"/>
      <c r="BO13" s="452"/>
      <c r="BP13" s="452"/>
      <c r="BQ13" s="452"/>
      <c r="BR13" s="452"/>
    </row>
    <row r="14" spans="1:71" s="474" customFormat="1" ht="15.95" customHeight="1" thickBot="1" x14ac:dyDescent="0.2">
      <c r="A14" s="484" t="s">
        <v>24</v>
      </c>
      <c r="B14" s="537">
        <v>21</v>
      </c>
      <c r="C14" s="538">
        <v>21</v>
      </c>
      <c r="D14" s="539">
        <f>SUM(E14:H14)</f>
        <v>21</v>
      </c>
      <c r="E14" s="540"/>
      <c r="F14" s="540">
        <v>19</v>
      </c>
      <c r="G14" s="540">
        <v>2</v>
      </c>
      <c r="H14" s="541"/>
      <c r="I14" s="539">
        <f>SUM(J14:K14)</f>
        <v>0</v>
      </c>
      <c r="J14" s="540"/>
      <c r="K14" s="541"/>
      <c r="L14" s="538"/>
      <c r="M14" s="538">
        <v>21</v>
      </c>
      <c r="N14" s="566" t="str">
        <f>$BA14&amp;" "&amp;$BB14</f>
        <v xml:space="preserve"> </v>
      </c>
      <c r="O14" s="445"/>
      <c r="P14" s="445"/>
      <c r="Q14" s="445"/>
      <c r="R14" s="445"/>
      <c r="S14" s="445"/>
      <c r="T14" s="445"/>
      <c r="U14" s="445"/>
      <c r="V14" s="445"/>
      <c r="W14" s="445"/>
      <c r="X14" s="437"/>
      <c r="AC14" s="437"/>
      <c r="AD14" s="437"/>
      <c r="AE14" s="437"/>
      <c r="AF14" s="437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  <c r="AS14" s="452"/>
      <c r="AT14" s="452"/>
      <c r="AU14" s="452"/>
      <c r="AV14" s="452"/>
      <c r="AW14" s="452"/>
      <c r="AX14" s="452"/>
      <c r="AY14" s="452"/>
      <c r="AZ14" s="452"/>
      <c r="BA14" s="461" t="str">
        <f>IF($B14=0,"",IF($C14="",IF($B14="",""," No olvide escribir la columna Beneficiarios."),""))</f>
        <v/>
      </c>
      <c r="BB14" s="461" t="str">
        <f>IF($B14&lt;$C14," El número de Beneficiarias NO puede ser mayor que el Total.","")</f>
        <v/>
      </c>
      <c r="BD14" s="575">
        <f>IF($B14&lt;$C14,1,0)</f>
        <v>0</v>
      </c>
      <c r="BE14" s="575">
        <f>IF($B14=0,"",IF($C14="",IF($B14="","",1),0))</f>
        <v>0</v>
      </c>
      <c r="BF14" s="452"/>
      <c r="BG14" s="452"/>
      <c r="BH14" s="452"/>
      <c r="BI14" s="452"/>
      <c r="BJ14" s="452"/>
      <c r="BK14" s="452"/>
      <c r="BL14" s="452"/>
      <c r="BM14" s="452"/>
      <c r="BN14" s="452"/>
      <c r="BO14" s="452"/>
      <c r="BP14" s="452"/>
      <c r="BQ14" s="452"/>
      <c r="BR14" s="452"/>
    </row>
    <row r="15" spans="1:71" s="474" customFormat="1" ht="15.95" customHeight="1" thickTop="1" thickBot="1" x14ac:dyDescent="0.2">
      <c r="A15" s="485" t="s">
        <v>25</v>
      </c>
      <c r="B15" s="542">
        <v>15</v>
      </c>
      <c r="C15" s="543">
        <v>12</v>
      </c>
      <c r="D15" s="544">
        <f>SUM(E15:H15)</f>
        <v>15</v>
      </c>
      <c r="E15" s="545"/>
      <c r="F15" s="545">
        <v>15</v>
      </c>
      <c r="G15" s="545"/>
      <c r="H15" s="546"/>
      <c r="I15" s="544">
        <f>SUM(J15:K15)</f>
        <v>0</v>
      </c>
      <c r="J15" s="547"/>
      <c r="K15" s="548"/>
      <c r="L15" s="581"/>
      <c r="M15" s="549"/>
      <c r="N15" s="566" t="str">
        <f>$BA15&amp;" "&amp;$BB15</f>
        <v xml:space="preserve"> </v>
      </c>
      <c r="O15" s="445"/>
      <c r="P15" s="445"/>
      <c r="Q15" s="445"/>
      <c r="R15" s="445"/>
      <c r="S15" s="445"/>
      <c r="T15" s="445"/>
      <c r="U15" s="445"/>
      <c r="V15" s="445"/>
      <c r="W15" s="445"/>
      <c r="X15" s="437"/>
      <c r="AC15" s="437"/>
      <c r="AD15" s="437"/>
      <c r="AE15" s="437"/>
      <c r="AF15" s="437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2"/>
      <c r="AW15" s="452"/>
      <c r="AX15" s="452"/>
      <c r="AY15" s="452"/>
      <c r="AZ15" s="452"/>
      <c r="BA15" s="461" t="str">
        <f>IF($B15=0,"",IF($C15="",IF($B15="",""," No olvide escribir la columna Beneficiarios."),""))</f>
        <v/>
      </c>
      <c r="BB15" s="461" t="str">
        <f>IF($B15&lt;$C15," El número de Beneficiarias NO puede ser mayor que el Total.","")</f>
        <v/>
      </c>
      <c r="BD15" s="575">
        <f>IF($B15&lt;$C15,1,0)</f>
        <v>0</v>
      </c>
      <c r="BE15" s="575">
        <f>IF($B15=0,"",IF($C15="",IF($B15="","",1),0))</f>
        <v>0</v>
      </c>
      <c r="BF15" s="452"/>
      <c r="BG15" s="452"/>
      <c r="BH15" s="452"/>
      <c r="BI15" s="452"/>
      <c r="BJ15" s="452"/>
      <c r="BK15" s="452"/>
      <c r="BL15" s="452"/>
      <c r="BM15" s="452"/>
      <c r="BN15" s="452"/>
      <c r="BO15" s="452"/>
      <c r="BP15" s="452"/>
      <c r="BQ15" s="452"/>
      <c r="BR15" s="452"/>
    </row>
    <row r="16" spans="1:71" s="474" customFormat="1" ht="15.95" customHeight="1" thickTop="1" x14ac:dyDescent="0.15">
      <c r="A16" s="485" t="s">
        <v>26</v>
      </c>
      <c r="B16" s="550"/>
      <c r="C16" s="551"/>
      <c r="D16" s="552"/>
      <c r="E16" s="553"/>
      <c r="F16" s="553"/>
      <c r="G16" s="553"/>
      <c r="H16" s="551"/>
      <c r="I16" s="552"/>
      <c r="J16" s="553"/>
      <c r="K16" s="551"/>
      <c r="L16" s="580"/>
      <c r="M16" s="549"/>
      <c r="N16" s="566" t="str">
        <f>$BA16</f>
        <v/>
      </c>
      <c r="O16" s="445"/>
      <c r="P16" s="445"/>
      <c r="Q16" s="445"/>
      <c r="R16" s="445"/>
      <c r="S16" s="445"/>
      <c r="T16" s="445"/>
      <c r="U16" s="445"/>
      <c r="V16" s="445"/>
      <c r="W16" s="445"/>
      <c r="X16" s="437"/>
      <c r="AC16" s="437"/>
      <c r="AD16" s="437"/>
      <c r="AE16" s="437"/>
      <c r="AF16" s="437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2"/>
      <c r="AT16" s="452"/>
      <c r="AU16" s="452"/>
      <c r="AV16" s="452"/>
      <c r="AW16" s="452"/>
      <c r="AX16" s="452"/>
      <c r="AY16" s="452"/>
      <c r="AZ16" s="452"/>
      <c r="BA16" s="461" t="str">
        <f>IF(B16&lt;=B11,""," El parto Normal Vertical DEBE estar incluido en el parto Normal. ")</f>
        <v/>
      </c>
      <c r="BB16" s="454"/>
      <c r="BC16" s="452"/>
      <c r="BD16" s="575">
        <f>IF(B16&lt;=B11,0,1)</f>
        <v>0</v>
      </c>
      <c r="BE16" s="452"/>
      <c r="BF16" s="452"/>
      <c r="BG16" s="452"/>
      <c r="BH16" s="452"/>
      <c r="BI16" s="452"/>
      <c r="BJ16" s="452"/>
      <c r="BK16" s="452"/>
      <c r="BL16" s="452"/>
      <c r="BM16" s="452"/>
      <c r="BN16" s="452"/>
      <c r="BO16" s="452"/>
      <c r="BP16" s="452"/>
      <c r="BQ16" s="452"/>
      <c r="BR16" s="452"/>
    </row>
    <row r="17" spans="1:70" s="474" customFormat="1" ht="21" x14ac:dyDescent="0.15">
      <c r="A17" s="486" t="s">
        <v>27</v>
      </c>
      <c r="B17" s="554"/>
      <c r="C17" s="555"/>
      <c r="D17" s="556"/>
      <c r="E17" s="557"/>
      <c r="F17" s="557"/>
      <c r="G17" s="557"/>
      <c r="H17" s="555"/>
      <c r="I17" s="556"/>
      <c r="J17" s="557"/>
      <c r="K17" s="555"/>
      <c r="L17" s="564"/>
      <c r="M17" s="558"/>
      <c r="N17" s="566"/>
      <c r="O17" s="445"/>
      <c r="P17" s="445"/>
      <c r="Q17" s="445"/>
      <c r="R17" s="445"/>
      <c r="S17" s="445"/>
      <c r="T17" s="445"/>
      <c r="U17" s="445"/>
      <c r="V17" s="445"/>
      <c r="W17" s="445"/>
      <c r="X17" s="437"/>
      <c r="AC17" s="437"/>
      <c r="AD17" s="437"/>
      <c r="AE17" s="437"/>
      <c r="AF17" s="437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2"/>
      <c r="AT17" s="452"/>
      <c r="AU17" s="452"/>
      <c r="AV17" s="452"/>
      <c r="AW17" s="452"/>
      <c r="AX17" s="452"/>
      <c r="AY17" s="452"/>
      <c r="AZ17" s="452"/>
      <c r="BA17" s="454"/>
      <c r="BB17" s="454"/>
      <c r="BC17" s="452"/>
      <c r="BD17" s="437"/>
      <c r="BE17" s="452"/>
      <c r="BF17" s="452"/>
      <c r="BG17" s="452"/>
      <c r="BH17" s="452"/>
      <c r="BI17" s="452"/>
      <c r="BJ17" s="452"/>
      <c r="BK17" s="452"/>
      <c r="BL17" s="452"/>
      <c r="BM17" s="452"/>
      <c r="BN17" s="452"/>
      <c r="BO17" s="452"/>
      <c r="BP17" s="452"/>
      <c r="BQ17" s="452"/>
      <c r="BR17" s="452"/>
    </row>
    <row r="18" spans="1:70" s="474" customFormat="1" ht="15.95" customHeight="1" x14ac:dyDescent="0.15">
      <c r="A18" s="475" t="s">
        <v>28</v>
      </c>
      <c r="B18" s="554"/>
      <c r="C18" s="555"/>
      <c r="D18" s="556"/>
      <c r="E18" s="557"/>
      <c r="F18" s="557"/>
      <c r="G18" s="557"/>
      <c r="H18" s="555"/>
      <c r="I18" s="556"/>
      <c r="J18" s="557"/>
      <c r="K18" s="555"/>
      <c r="L18" s="564"/>
      <c r="M18" s="558"/>
      <c r="N18" s="566"/>
      <c r="O18" s="445"/>
      <c r="P18" s="445"/>
      <c r="Q18" s="445"/>
      <c r="R18" s="445"/>
      <c r="S18" s="445"/>
      <c r="T18" s="445"/>
      <c r="U18" s="445"/>
      <c r="V18" s="445"/>
      <c r="W18" s="445"/>
      <c r="X18" s="437"/>
      <c r="AC18" s="437"/>
      <c r="AD18" s="437"/>
      <c r="AE18" s="437"/>
      <c r="AF18" s="437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  <c r="AW18" s="452"/>
      <c r="AX18" s="452"/>
      <c r="AY18" s="452"/>
      <c r="AZ18" s="452"/>
      <c r="BA18" s="454"/>
      <c r="BB18" s="454"/>
      <c r="BC18" s="452"/>
      <c r="BD18" s="437"/>
      <c r="BE18" s="452"/>
      <c r="BF18" s="452"/>
      <c r="BG18" s="452"/>
      <c r="BH18" s="452"/>
      <c r="BI18" s="452"/>
      <c r="BJ18" s="452"/>
      <c r="BK18" s="452"/>
      <c r="BL18" s="452"/>
      <c r="BM18" s="452"/>
      <c r="BN18" s="452"/>
      <c r="BO18" s="452"/>
      <c r="BP18" s="452"/>
      <c r="BQ18" s="452"/>
      <c r="BR18" s="452"/>
    </row>
    <row r="19" spans="1:70" s="437" customFormat="1" ht="18" customHeight="1" x14ac:dyDescent="0.15">
      <c r="A19" s="487" t="s">
        <v>29</v>
      </c>
      <c r="B19" s="471"/>
      <c r="C19" s="488"/>
      <c r="D19" s="488"/>
      <c r="E19" s="458"/>
      <c r="F19" s="488"/>
      <c r="G19" s="488"/>
      <c r="H19" s="488"/>
      <c r="I19" s="488"/>
      <c r="J19" s="458"/>
      <c r="K19" s="488"/>
      <c r="L19" s="488"/>
      <c r="M19" s="567"/>
      <c r="N19" s="445"/>
      <c r="O19" s="445"/>
      <c r="P19" s="445"/>
      <c r="Q19" s="445"/>
      <c r="R19" s="445"/>
      <c r="S19" s="445"/>
      <c r="T19" s="445"/>
      <c r="U19" s="445"/>
      <c r="V19" s="445"/>
      <c r="BA19" s="446"/>
      <c r="BB19" s="446"/>
    </row>
    <row r="20" spans="1:70" s="437" customFormat="1" ht="30" customHeight="1" x14ac:dyDescent="0.2">
      <c r="A20" s="448" t="s">
        <v>30</v>
      </c>
      <c r="B20" s="489"/>
      <c r="C20" s="489"/>
      <c r="D20" s="490"/>
      <c r="E20" s="491"/>
      <c r="F20" s="491"/>
      <c r="G20" s="491"/>
      <c r="H20" s="491"/>
      <c r="I20" s="465"/>
      <c r="J20" s="465"/>
      <c r="K20" s="465"/>
      <c r="L20" s="465"/>
      <c r="M20" s="579"/>
      <c r="N20" s="579"/>
    </row>
    <row r="21" spans="1:70" s="474" customFormat="1" ht="29.25" customHeight="1" x14ac:dyDescent="0.15">
      <c r="A21" s="466" t="s">
        <v>31</v>
      </c>
      <c r="B21" s="492" t="s">
        <v>8</v>
      </c>
      <c r="C21" s="492" t="s">
        <v>32</v>
      </c>
      <c r="D21" s="450"/>
      <c r="E21" s="450"/>
      <c r="F21" s="436"/>
      <c r="G21" s="436"/>
      <c r="H21" s="436"/>
      <c r="I21" s="436"/>
      <c r="J21" s="436"/>
      <c r="K21" s="436"/>
      <c r="L21" s="436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AB21" s="437"/>
      <c r="AC21" s="437"/>
      <c r="AD21" s="437"/>
      <c r="AE21" s="437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437"/>
      <c r="BB21" s="437"/>
      <c r="BC21" s="437"/>
      <c r="BD21" s="437"/>
      <c r="BE21" s="452"/>
      <c r="BF21" s="452"/>
      <c r="BG21" s="452"/>
      <c r="BH21" s="452"/>
      <c r="BI21" s="452"/>
      <c r="BJ21" s="452"/>
      <c r="BK21" s="452"/>
      <c r="BL21" s="452"/>
      <c r="BM21" s="452"/>
      <c r="BN21" s="452"/>
      <c r="BO21" s="452"/>
      <c r="BP21" s="452"/>
    </row>
    <row r="22" spans="1:70" s="474" customFormat="1" ht="15.95" customHeight="1" x14ac:dyDescent="0.15">
      <c r="A22" s="508" t="s">
        <v>33</v>
      </c>
      <c r="B22" s="528">
        <v>8</v>
      </c>
      <c r="C22" s="528">
        <v>8</v>
      </c>
      <c r="D22" s="570" t="str">
        <f>$BA22&amp;" "&amp;$BB22</f>
        <v xml:space="preserve"> </v>
      </c>
      <c r="E22" s="569"/>
      <c r="F22" s="436" t="s">
        <v>34</v>
      </c>
      <c r="G22" s="449" t="s">
        <v>34</v>
      </c>
      <c r="H22" s="449"/>
      <c r="I22" s="468"/>
      <c r="J22" s="436"/>
      <c r="K22" s="436"/>
      <c r="L22" s="436"/>
      <c r="M22" s="437"/>
      <c r="N22" s="437"/>
      <c r="O22" s="437"/>
      <c r="P22" s="437"/>
      <c r="Q22" s="437"/>
      <c r="R22" s="437"/>
      <c r="S22" s="437"/>
      <c r="T22" s="437"/>
      <c r="U22" s="437"/>
      <c r="V22" s="446"/>
      <c r="W22" s="446"/>
      <c r="AB22" s="437"/>
      <c r="AC22" s="437"/>
      <c r="AD22" s="437"/>
      <c r="AE22" s="437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2"/>
      <c r="AT22" s="452"/>
      <c r="AU22" s="452"/>
      <c r="AV22" s="452"/>
      <c r="AW22" s="452"/>
      <c r="AX22" s="452"/>
      <c r="AY22" s="452"/>
      <c r="AZ22" s="452"/>
      <c r="BA22" s="461" t="str">
        <f>IF($B22=0,"",IF($C22="",IF($B22="",""," No olvide escribir la columna Beneficiarios."),""))</f>
        <v/>
      </c>
      <c r="BB22" s="461" t="str">
        <f>IF($B22&lt;$C22," El número de Beneficiarios NO puede ser mayor que el Total.","")</f>
        <v/>
      </c>
      <c r="BC22" s="437"/>
      <c r="BD22" s="575">
        <f>IF($B22=0,"",IF($C22="",IF($B22="","",1),0))</f>
        <v>0</v>
      </c>
      <c r="BE22" s="575">
        <f>IF($B22&lt;$C22,1,0)</f>
        <v>0</v>
      </c>
      <c r="BF22" s="452"/>
      <c r="BG22" s="452"/>
      <c r="BH22" s="452"/>
      <c r="BI22" s="452"/>
      <c r="BJ22" s="452"/>
      <c r="BK22" s="452"/>
      <c r="BL22" s="452"/>
      <c r="BM22" s="452"/>
      <c r="BN22" s="452"/>
      <c r="BO22" s="452"/>
      <c r="BP22" s="452"/>
    </row>
    <row r="23" spans="1:70" s="474" customFormat="1" ht="15.95" customHeight="1" x14ac:dyDescent="0.15">
      <c r="A23" s="493" t="s">
        <v>35</v>
      </c>
      <c r="B23" s="559">
        <v>167</v>
      </c>
      <c r="C23" s="559">
        <v>101</v>
      </c>
      <c r="D23" s="570" t="str">
        <f>$BA23&amp;" "&amp;$BB23&amp;" "&amp;$BC23</f>
        <v xml:space="preserve">  </v>
      </c>
      <c r="E23" s="455"/>
      <c r="F23" s="437"/>
      <c r="G23" s="437"/>
      <c r="H23" s="437"/>
      <c r="I23" s="436"/>
      <c r="J23" s="436"/>
      <c r="K23" s="436"/>
      <c r="L23" s="436"/>
      <c r="M23" s="437"/>
      <c r="N23" s="437"/>
      <c r="O23" s="437"/>
      <c r="P23" s="437"/>
      <c r="Q23" s="437"/>
      <c r="R23" s="437"/>
      <c r="S23" s="437"/>
      <c r="T23" s="437"/>
      <c r="U23" s="437"/>
      <c r="V23" s="446"/>
      <c r="W23" s="446"/>
      <c r="AB23" s="437"/>
      <c r="AC23" s="437"/>
      <c r="AD23" s="437"/>
      <c r="AE23" s="437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  <c r="AW23" s="452"/>
      <c r="AX23" s="452"/>
      <c r="AY23" s="452"/>
      <c r="AZ23" s="452"/>
      <c r="BA23" s="461" t="str">
        <f>IF((B22+B23)&lt;=B10,""," El total de Acompañamientos NO debe ser mayor que el total de Partos")</f>
        <v/>
      </c>
      <c r="BB23" s="461" t="str">
        <f>IF($B23&lt;$C23," El número de Beneficiarios NO puede ser mayor que el Total.","")</f>
        <v/>
      </c>
      <c r="BC23" s="461" t="str">
        <f>IF($B23=0,"",IF($C23="",IF($B23="",""," No olvide escribir la columna Beneficiarios."),""))</f>
        <v/>
      </c>
      <c r="BD23" s="575">
        <f>IF($B23=0,"",IF($C23="",IF($B23="","",1),0))</f>
        <v>0</v>
      </c>
      <c r="BE23" s="575">
        <f>IF($B23&lt;$C23,1,0)</f>
        <v>0</v>
      </c>
      <c r="BF23" s="452"/>
      <c r="BG23" s="452"/>
      <c r="BH23" s="452"/>
      <c r="BI23" s="452"/>
      <c r="BJ23" s="452"/>
      <c r="BK23" s="452"/>
      <c r="BL23" s="452"/>
      <c r="BM23" s="452"/>
      <c r="BN23" s="452"/>
      <c r="BO23" s="452"/>
      <c r="BP23" s="452"/>
    </row>
    <row r="24" spans="1:70" s="437" customFormat="1" ht="30" customHeight="1" x14ac:dyDescent="0.2">
      <c r="A24" s="598" t="s">
        <v>36</v>
      </c>
      <c r="B24" s="599"/>
      <c r="C24" s="599"/>
      <c r="D24" s="599"/>
      <c r="E24" s="599"/>
      <c r="F24" s="599"/>
      <c r="G24" s="599"/>
      <c r="H24" s="599"/>
      <c r="I24" s="599"/>
      <c r="J24" s="599"/>
      <c r="K24" s="465"/>
      <c r="L24" s="440"/>
      <c r="M24" s="472"/>
      <c r="N24" s="472"/>
      <c r="BD24" s="575">
        <f>IF((B22+B23)&lt;=B10,0,1)</f>
        <v>0</v>
      </c>
    </row>
    <row r="25" spans="1:70" s="437" customFormat="1" ht="30" customHeight="1" x14ac:dyDescent="0.2">
      <c r="A25" s="598" t="s">
        <v>37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465"/>
      <c r="L25" s="440"/>
      <c r="M25" s="472"/>
      <c r="N25" s="472"/>
    </row>
    <row r="26" spans="1:70" s="474" customFormat="1" ht="21" customHeight="1" x14ac:dyDescent="0.15">
      <c r="A26" s="600" t="s">
        <v>38</v>
      </c>
      <c r="B26" s="602" t="s">
        <v>8</v>
      </c>
      <c r="C26" s="604" t="s">
        <v>39</v>
      </c>
      <c r="D26" s="605"/>
      <c r="E26" s="605"/>
      <c r="F26" s="605"/>
      <c r="G26" s="605"/>
      <c r="H26" s="605"/>
      <c r="I26" s="606"/>
      <c r="J26" s="437"/>
      <c r="K26" s="436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AB26" s="437"/>
      <c r="AC26" s="437"/>
      <c r="AD26" s="437"/>
      <c r="AE26" s="437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2"/>
      <c r="AT26" s="452"/>
      <c r="AU26" s="452"/>
      <c r="AV26" s="452"/>
      <c r="AW26" s="452"/>
      <c r="AX26" s="452"/>
      <c r="AY26" s="452"/>
      <c r="AZ26" s="452"/>
      <c r="BA26" s="437"/>
      <c r="BB26" s="437"/>
      <c r="BC26" s="437"/>
      <c r="BD26" s="437"/>
      <c r="BE26" s="452"/>
      <c r="BF26" s="452"/>
      <c r="BG26" s="452"/>
      <c r="BH26" s="452"/>
      <c r="BI26" s="452"/>
      <c r="BJ26" s="452"/>
      <c r="BK26" s="452"/>
      <c r="BL26" s="452"/>
      <c r="BM26" s="452"/>
      <c r="BN26" s="452"/>
      <c r="BO26" s="452"/>
      <c r="BP26" s="452"/>
      <c r="BQ26" s="452"/>
      <c r="BR26" s="452"/>
    </row>
    <row r="27" spans="1:70" s="474" customFormat="1" ht="26.25" customHeight="1" x14ac:dyDescent="0.15">
      <c r="A27" s="601"/>
      <c r="B27" s="603"/>
      <c r="C27" s="463" t="s">
        <v>40</v>
      </c>
      <c r="D27" s="442" t="s">
        <v>41</v>
      </c>
      <c r="E27" s="481" t="s">
        <v>42</v>
      </c>
      <c r="F27" s="481" t="s">
        <v>43</v>
      </c>
      <c r="G27" s="481" t="s">
        <v>44</v>
      </c>
      <c r="H27" s="442" t="s">
        <v>45</v>
      </c>
      <c r="I27" s="467" t="s">
        <v>46</v>
      </c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AB27" s="437"/>
      <c r="AC27" s="437"/>
      <c r="AD27" s="437"/>
      <c r="AE27" s="437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37"/>
      <c r="BB27" s="437"/>
      <c r="BC27" s="437"/>
      <c r="BD27" s="437"/>
      <c r="BE27" s="452"/>
      <c r="BF27" s="452"/>
      <c r="BG27" s="452"/>
      <c r="BH27" s="452"/>
      <c r="BI27" s="452"/>
      <c r="BJ27" s="452"/>
      <c r="BK27" s="452"/>
      <c r="BL27" s="452"/>
      <c r="BM27" s="452"/>
      <c r="BN27" s="452"/>
      <c r="BO27" s="452"/>
      <c r="BP27" s="452"/>
      <c r="BQ27" s="452"/>
      <c r="BR27" s="452"/>
    </row>
    <row r="28" spans="1:70" s="474" customFormat="1" ht="15.95" customHeight="1" x14ac:dyDescent="0.15">
      <c r="A28" s="494" t="s">
        <v>47</v>
      </c>
      <c r="B28" s="527">
        <f>SUM(C28:I28)</f>
        <v>217</v>
      </c>
      <c r="C28" s="554">
        <v>1</v>
      </c>
      <c r="D28" s="560">
        <v>1</v>
      </c>
      <c r="E28" s="560">
        <v>2</v>
      </c>
      <c r="F28" s="560">
        <v>7</v>
      </c>
      <c r="G28" s="560">
        <v>29</v>
      </c>
      <c r="H28" s="560">
        <v>158</v>
      </c>
      <c r="I28" s="561">
        <v>19</v>
      </c>
      <c r="J28" s="568" t="str">
        <f>$BA28&amp;""&amp;$BB28&amp;""&amp;$BA29</f>
        <v/>
      </c>
      <c r="K28" s="455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AB28" s="437"/>
      <c r="AC28" s="437"/>
      <c r="AD28" s="437"/>
      <c r="AE28" s="437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61" t="str">
        <f>IF(SUM(G28:I28)&gt;=M10,""," Los nacidos vivos de 2.500 y más gramos NO DEBE ser menor al Total de partos con Apego Precoz de RN del mismo peso. ")</f>
        <v/>
      </c>
      <c r="BB28" s="461" t="str">
        <f>IF(B28&lt;&gt;SUM(C28:I28)," NO ALTERE LAS FÓRMULAS, el Total de Nacidos Vivos NO ES IGUAL a la suma de los Nacidos Vivos según su peso al nacer. ","")</f>
        <v/>
      </c>
      <c r="BC28" s="437"/>
      <c r="BD28" s="575">
        <f>IF(SUM(F28:I28)&gt;=M10,0,1)</f>
        <v>0</v>
      </c>
      <c r="BE28" s="575">
        <f>IF(B28&lt;&gt;SUM(C28:I28),1,0)</f>
        <v>0</v>
      </c>
      <c r="BF28" s="452"/>
      <c r="BG28" s="452"/>
      <c r="BH28" s="452"/>
      <c r="BI28" s="452"/>
      <c r="BJ28" s="452"/>
      <c r="BK28" s="452"/>
      <c r="BL28" s="452"/>
      <c r="BM28" s="452"/>
      <c r="BN28" s="452"/>
      <c r="BO28" s="452"/>
      <c r="BP28" s="452"/>
      <c r="BQ28" s="452"/>
      <c r="BR28" s="452"/>
    </row>
    <row r="29" spans="1:70" s="437" customFormat="1" ht="30" customHeight="1" x14ac:dyDescent="0.2">
      <c r="A29" s="509" t="s">
        <v>48</v>
      </c>
      <c r="B29" s="464"/>
      <c r="C29" s="507"/>
      <c r="D29" s="507"/>
      <c r="E29" s="507"/>
      <c r="F29" s="507"/>
      <c r="G29" s="507"/>
      <c r="H29" s="507"/>
      <c r="I29" s="507"/>
      <c r="J29" s="507"/>
      <c r="K29" s="465"/>
      <c r="L29" s="440"/>
      <c r="M29" s="472"/>
      <c r="N29" s="472"/>
      <c r="BA29" s="461" t="str">
        <f>IF(SUM(C28:F28)&gt;=L10,""," Los nacidos vivos de menor o igual a 2.499 gramos NO DEBE ser menor al Total de partos con Apego Precoz de RN del mismo peso. ")</f>
        <v/>
      </c>
      <c r="BD29" s="575">
        <f>IF(SUM(C28:F28)&gt;=L10,0,1)</f>
        <v>0</v>
      </c>
    </row>
    <row r="30" spans="1:70" s="474" customFormat="1" ht="21" customHeight="1" x14ac:dyDescent="0.15">
      <c r="A30" s="600" t="s">
        <v>38</v>
      </c>
      <c r="B30" s="602" t="s">
        <v>8</v>
      </c>
      <c r="C30" s="437"/>
      <c r="D30" s="436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AB30" s="437"/>
      <c r="AC30" s="437"/>
      <c r="AD30" s="437"/>
      <c r="AE30" s="437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52"/>
      <c r="AT30" s="452"/>
      <c r="AU30" s="452"/>
      <c r="AV30" s="452"/>
      <c r="AW30" s="452"/>
      <c r="AX30" s="452"/>
      <c r="AY30" s="452"/>
      <c r="AZ30" s="452"/>
      <c r="BA30" s="437"/>
      <c r="BB30" s="437"/>
      <c r="BC30" s="437"/>
      <c r="BD30" s="437"/>
      <c r="BE30" s="452"/>
      <c r="BF30" s="452"/>
      <c r="BG30" s="452"/>
      <c r="BH30" s="452"/>
      <c r="BI30" s="452"/>
      <c r="BJ30" s="452"/>
      <c r="BK30" s="452"/>
    </row>
    <row r="31" spans="1:70" s="474" customFormat="1" ht="26.25" customHeight="1" x14ac:dyDescent="0.15">
      <c r="A31" s="601"/>
      <c r="B31" s="603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AB31" s="437"/>
      <c r="AC31" s="437"/>
      <c r="AD31" s="437"/>
      <c r="AE31" s="437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2"/>
      <c r="AT31" s="452"/>
      <c r="AU31" s="452"/>
      <c r="AV31" s="452"/>
      <c r="AW31" s="452"/>
      <c r="AX31" s="452"/>
      <c r="AY31" s="452"/>
      <c r="AZ31" s="452"/>
      <c r="BA31" s="437"/>
      <c r="BB31" s="437"/>
      <c r="BC31" s="437"/>
      <c r="BD31" s="437"/>
      <c r="BE31" s="452"/>
      <c r="BF31" s="452"/>
      <c r="BG31" s="452"/>
      <c r="BH31" s="452"/>
      <c r="BI31" s="452"/>
      <c r="BJ31" s="452"/>
      <c r="BK31" s="452"/>
    </row>
    <row r="32" spans="1:70" s="474" customFormat="1" ht="15.95" customHeight="1" x14ac:dyDescent="0.15">
      <c r="A32" s="510" t="s">
        <v>47</v>
      </c>
      <c r="B32" s="528">
        <v>2</v>
      </c>
      <c r="C32" s="573" t="str">
        <f>$BA32</f>
        <v/>
      </c>
      <c r="D32" s="571"/>
      <c r="E32" s="574"/>
      <c r="F32" s="574"/>
      <c r="G32" s="572"/>
      <c r="H32" s="572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AB32" s="437"/>
      <c r="AC32" s="437"/>
      <c r="AD32" s="437"/>
      <c r="AE32" s="437"/>
      <c r="AF32" s="452"/>
      <c r="AG32" s="452"/>
      <c r="AH32" s="452"/>
      <c r="AI32" s="452"/>
      <c r="AJ32" s="452"/>
      <c r="AK32" s="452"/>
      <c r="AL32" s="452"/>
      <c r="AM32" s="452"/>
      <c r="AN32" s="452"/>
      <c r="AO32" s="452"/>
      <c r="AP32" s="452"/>
      <c r="AQ32" s="452"/>
      <c r="AR32" s="452"/>
      <c r="AS32" s="452"/>
      <c r="AT32" s="452"/>
      <c r="AU32" s="452"/>
      <c r="AV32" s="452"/>
      <c r="AW32" s="452"/>
      <c r="AX32" s="452"/>
      <c r="AY32" s="452"/>
      <c r="AZ32" s="452"/>
      <c r="BA32" s="461" t="str">
        <f>IF($B32&lt;=$B28,"","Total Nacidos Vivos con malformación congénita no debe ser MAYOR a Nacidos Vivos Según Peso Al Nacer")</f>
        <v/>
      </c>
      <c r="BC32" s="437"/>
      <c r="BD32" s="575">
        <f>IF($B32&lt;=$B28,0,1)</f>
        <v>0</v>
      </c>
      <c r="BE32" s="452"/>
      <c r="BF32" s="452"/>
      <c r="BG32" s="452"/>
      <c r="BH32" s="452"/>
      <c r="BI32" s="452"/>
      <c r="BJ32" s="452"/>
      <c r="BK32" s="452"/>
    </row>
    <row r="33" spans="1:70" s="474" customFormat="1" ht="15.95" customHeight="1" x14ac:dyDescent="0.15">
      <c r="A33" s="506" t="s">
        <v>49</v>
      </c>
      <c r="B33" s="526">
        <v>1</v>
      </c>
      <c r="C33" s="459"/>
      <c r="D33" s="459"/>
      <c r="E33" s="459"/>
      <c r="F33" s="495"/>
      <c r="G33" s="459"/>
      <c r="H33" s="459"/>
      <c r="I33" s="459"/>
      <c r="J33" s="437"/>
      <c r="K33" s="455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AB33" s="437"/>
      <c r="AC33" s="437"/>
      <c r="AD33" s="437"/>
      <c r="AE33" s="437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2"/>
      <c r="AT33" s="452"/>
      <c r="AU33" s="452"/>
      <c r="AV33" s="452"/>
      <c r="AW33" s="452"/>
      <c r="AX33" s="452"/>
      <c r="AY33" s="452"/>
      <c r="AZ33" s="452"/>
      <c r="BA33" s="437"/>
      <c r="BB33" s="437"/>
      <c r="BC33" s="437"/>
      <c r="BD33" s="437"/>
      <c r="BE33" s="452"/>
      <c r="BF33" s="452"/>
      <c r="BG33" s="452"/>
      <c r="BH33" s="452"/>
      <c r="BI33" s="452"/>
      <c r="BJ33" s="452"/>
      <c r="BK33" s="452"/>
      <c r="BL33" s="452"/>
      <c r="BM33" s="452"/>
      <c r="BN33" s="452"/>
      <c r="BO33" s="452"/>
      <c r="BP33" s="452"/>
      <c r="BQ33" s="452"/>
      <c r="BR33" s="452"/>
    </row>
    <row r="34" spans="1:70" s="437" customFormat="1" ht="30" customHeight="1" x14ac:dyDescent="0.2">
      <c r="A34" s="478" t="s">
        <v>50</v>
      </c>
      <c r="B34" s="496"/>
      <c r="C34" s="497"/>
      <c r="D34" s="497"/>
      <c r="E34" s="497"/>
      <c r="F34" s="498"/>
      <c r="G34" s="497"/>
      <c r="H34" s="497"/>
      <c r="I34" s="497"/>
      <c r="J34" s="497"/>
      <c r="K34" s="478"/>
      <c r="L34" s="440"/>
      <c r="M34" s="472"/>
      <c r="N34" s="472"/>
    </row>
    <row r="35" spans="1:70" s="474" customFormat="1" ht="42" x14ac:dyDescent="0.15">
      <c r="A35" s="453" t="s">
        <v>38</v>
      </c>
      <c r="B35" s="441" t="s">
        <v>51</v>
      </c>
      <c r="C35" s="462" t="s">
        <v>52</v>
      </c>
      <c r="D35" s="499"/>
      <c r="E35" s="499"/>
      <c r="F35" s="500"/>
      <c r="G35" s="499"/>
      <c r="H35" s="499"/>
      <c r="I35" s="499"/>
      <c r="J35" s="499"/>
      <c r="K35" s="455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AB35" s="437"/>
      <c r="AC35" s="437"/>
      <c r="AD35" s="437"/>
      <c r="AE35" s="437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2"/>
      <c r="AT35" s="452"/>
      <c r="AU35" s="452"/>
      <c r="AV35" s="452"/>
      <c r="AW35" s="452"/>
      <c r="AX35" s="452"/>
      <c r="AY35" s="452"/>
      <c r="AZ35" s="452"/>
      <c r="BA35" s="437"/>
      <c r="BB35" s="437"/>
      <c r="BC35" s="437"/>
      <c r="BD35" s="437"/>
      <c r="BE35" s="452"/>
      <c r="BF35" s="452"/>
      <c r="BG35" s="452"/>
      <c r="BH35" s="452"/>
      <c r="BI35" s="452"/>
      <c r="BJ35" s="452"/>
      <c r="BK35" s="452"/>
      <c r="BL35" s="452"/>
      <c r="BM35" s="452"/>
      <c r="BN35" s="452"/>
      <c r="BO35" s="452"/>
      <c r="BP35" s="452"/>
      <c r="BQ35" s="452"/>
      <c r="BR35" s="452"/>
    </row>
    <row r="36" spans="1:70" s="474" customFormat="1" ht="15.95" customHeight="1" x14ac:dyDescent="0.15">
      <c r="A36" s="494" t="s">
        <v>47</v>
      </c>
      <c r="B36" s="562">
        <v>4</v>
      </c>
      <c r="C36" s="563">
        <v>3</v>
      </c>
      <c r="D36" s="499"/>
      <c r="E36" s="499"/>
      <c r="F36" s="500"/>
      <c r="G36" s="499"/>
      <c r="H36" s="499"/>
      <c r="I36" s="499"/>
      <c r="J36" s="499"/>
      <c r="K36" s="455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AB36" s="437"/>
      <c r="AC36" s="437"/>
      <c r="AD36" s="437"/>
      <c r="AE36" s="437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  <c r="AW36" s="452"/>
      <c r="AX36" s="452"/>
      <c r="AY36" s="452"/>
      <c r="AZ36" s="452"/>
      <c r="BA36" s="437"/>
      <c r="BB36" s="437"/>
      <c r="BC36" s="437"/>
      <c r="BD36" s="437"/>
      <c r="BE36" s="452"/>
      <c r="BF36" s="452"/>
      <c r="BG36" s="452"/>
      <c r="BH36" s="452"/>
      <c r="BI36" s="452"/>
      <c r="BJ36" s="452"/>
      <c r="BK36" s="452"/>
      <c r="BL36" s="452"/>
      <c r="BM36" s="452"/>
      <c r="BN36" s="452"/>
      <c r="BO36" s="452"/>
      <c r="BP36" s="452"/>
      <c r="BQ36" s="452"/>
      <c r="BR36" s="452"/>
    </row>
    <row r="37" spans="1:70" s="437" customFormat="1" ht="30" customHeight="1" x14ac:dyDescent="0.2">
      <c r="A37" s="478" t="s">
        <v>53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72" t="s">
        <v>34</v>
      </c>
      <c r="N37" s="472"/>
    </row>
    <row r="38" spans="1:70" s="474" customFormat="1" ht="14.25" customHeight="1" x14ac:dyDescent="0.15">
      <c r="A38" s="607" t="s">
        <v>54</v>
      </c>
      <c r="B38" s="600" t="s">
        <v>55</v>
      </c>
      <c r="C38" s="609" t="s">
        <v>56</v>
      </c>
      <c r="D38" s="610"/>
      <c r="E38" s="611"/>
      <c r="F38" s="612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AB38" s="437"/>
      <c r="AC38" s="437"/>
      <c r="AD38" s="437"/>
      <c r="AE38" s="437"/>
      <c r="AF38" s="452"/>
      <c r="AG38" s="452"/>
      <c r="AH38" s="452"/>
      <c r="AI38" s="452"/>
      <c r="AJ38" s="452"/>
      <c r="AK38" s="452"/>
      <c r="AL38" s="452"/>
      <c r="AM38" s="452"/>
      <c r="AN38" s="452"/>
      <c r="AO38" s="452"/>
      <c r="AP38" s="452"/>
      <c r="AQ38" s="452"/>
      <c r="AR38" s="452"/>
      <c r="AS38" s="452"/>
      <c r="AT38" s="452"/>
      <c r="AU38" s="452"/>
      <c r="AV38" s="452"/>
      <c r="AW38" s="452"/>
      <c r="AX38" s="452"/>
      <c r="AY38" s="452"/>
      <c r="AZ38" s="452"/>
      <c r="BA38" s="437"/>
      <c r="BB38" s="437"/>
      <c r="BC38" s="437"/>
      <c r="BD38" s="437"/>
      <c r="BE38" s="452"/>
      <c r="BF38" s="452"/>
      <c r="BG38" s="452"/>
      <c r="BH38" s="452"/>
      <c r="BI38" s="452"/>
      <c r="BJ38" s="452"/>
      <c r="BK38" s="452"/>
      <c r="BL38" s="452"/>
      <c r="BM38" s="452"/>
      <c r="BN38" s="452"/>
      <c r="BO38" s="452"/>
      <c r="BP38" s="452"/>
      <c r="BQ38" s="452"/>
      <c r="BR38" s="452"/>
    </row>
    <row r="39" spans="1:70" s="474" customFormat="1" ht="21" x14ac:dyDescent="0.15">
      <c r="A39" s="608"/>
      <c r="B39" s="601"/>
      <c r="C39" s="460" t="s">
        <v>57</v>
      </c>
      <c r="D39" s="443" t="s">
        <v>58</v>
      </c>
      <c r="E39" s="444" t="s">
        <v>59</v>
      </c>
      <c r="F39" s="612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AB39" s="437"/>
      <c r="AC39" s="437"/>
      <c r="AD39" s="437"/>
      <c r="AE39" s="437"/>
      <c r="AF39" s="452"/>
      <c r="AG39" s="452"/>
      <c r="AH39" s="452"/>
      <c r="AI39" s="452"/>
      <c r="AJ39" s="452"/>
      <c r="AK39" s="452"/>
      <c r="AL39" s="452"/>
      <c r="AM39" s="452"/>
      <c r="AN39" s="452"/>
      <c r="AO39" s="452"/>
      <c r="AP39" s="452"/>
      <c r="AQ39" s="452"/>
      <c r="AR39" s="452"/>
      <c r="AS39" s="452"/>
      <c r="AT39" s="452"/>
      <c r="AU39" s="452"/>
      <c r="AV39" s="452"/>
      <c r="AW39" s="452"/>
      <c r="AX39" s="452"/>
      <c r="AY39" s="452"/>
      <c r="AZ39" s="452"/>
      <c r="BA39" s="437"/>
      <c r="BB39" s="437"/>
      <c r="BC39" s="437"/>
      <c r="BD39" s="437"/>
      <c r="BE39" s="452"/>
      <c r="BF39" s="452"/>
      <c r="BG39" s="452"/>
      <c r="BH39" s="452"/>
      <c r="BI39" s="452"/>
      <c r="BJ39" s="452"/>
      <c r="BK39" s="452"/>
      <c r="BL39" s="452"/>
      <c r="BM39" s="452"/>
      <c r="BN39" s="452"/>
      <c r="BO39" s="452"/>
      <c r="BP39" s="452"/>
      <c r="BQ39" s="452"/>
      <c r="BR39" s="452"/>
    </row>
    <row r="40" spans="1:70" s="474" customFormat="1" ht="15.95" customHeight="1" x14ac:dyDescent="0.15">
      <c r="A40" s="501" t="s">
        <v>60</v>
      </c>
      <c r="B40" s="517">
        <f>SUM(C40:E40)</f>
        <v>15</v>
      </c>
      <c r="C40" s="519"/>
      <c r="D40" s="520">
        <v>5</v>
      </c>
      <c r="E40" s="522">
        <v>10</v>
      </c>
      <c r="F40" s="568" t="str">
        <f>$BA40</f>
        <v/>
      </c>
      <c r="G40" s="502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AB40" s="437"/>
      <c r="AC40" s="437"/>
      <c r="AD40" s="437"/>
      <c r="AE40" s="437"/>
      <c r="AF40" s="452"/>
      <c r="AG40" s="452"/>
      <c r="AH40" s="452"/>
      <c r="AI40" s="452"/>
      <c r="AJ40" s="452"/>
      <c r="AK40" s="452"/>
      <c r="AL40" s="452"/>
      <c r="AM40" s="452"/>
      <c r="AN40" s="452"/>
      <c r="AO40" s="452"/>
      <c r="AP40" s="452"/>
      <c r="AQ40" s="452"/>
      <c r="AR40" s="452"/>
      <c r="AS40" s="452"/>
      <c r="AT40" s="452"/>
      <c r="AU40" s="452"/>
      <c r="AV40" s="452"/>
      <c r="AW40" s="452"/>
      <c r="AX40" s="452"/>
      <c r="AY40" s="452"/>
      <c r="AZ40" s="452"/>
      <c r="BA40" s="461" t="str">
        <f>IF(B40&lt;&gt;SUM(C40:E40)," NO ALTERE LAS FÓRMULAS, el Total de esterilizaciones de mujeres NO ES IGUAL a la suma de los grupos de edad. ","")</f>
        <v/>
      </c>
      <c r="BB40" s="437"/>
      <c r="BC40" s="437"/>
      <c r="BD40" s="575">
        <f>IF(B40&lt;&gt;SUM(C40:E40),1,0)</f>
        <v>0</v>
      </c>
      <c r="BE40" s="452"/>
      <c r="BF40" s="452"/>
      <c r="BG40" s="452"/>
      <c r="BH40" s="452"/>
      <c r="BI40" s="452"/>
      <c r="BJ40" s="452"/>
      <c r="BK40" s="452"/>
      <c r="BL40" s="452"/>
      <c r="BM40" s="452"/>
      <c r="BN40" s="452"/>
      <c r="BO40" s="452"/>
      <c r="BP40" s="452"/>
      <c r="BQ40" s="452"/>
      <c r="BR40" s="452"/>
    </row>
    <row r="41" spans="1:70" s="474" customFormat="1" ht="15.95" customHeight="1" x14ac:dyDescent="0.15">
      <c r="A41" s="503" t="s">
        <v>61</v>
      </c>
      <c r="B41" s="518">
        <f>SUM(C41:E41)</f>
        <v>0</v>
      </c>
      <c r="C41" s="514"/>
      <c r="D41" s="515"/>
      <c r="E41" s="516"/>
      <c r="F41" s="568" t="str">
        <f>$BA41</f>
        <v/>
      </c>
      <c r="G41" s="502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AB41" s="437"/>
      <c r="AC41" s="437"/>
      <c r="AD41" s="437"/>
      <c r="AE41" s="437"/>
      <c r="AF41" s="452"/>
      <c r="AG41" s="452"/>
      <c r="AH41" s="452"/>
      <c r="AI41" s="452"/>
      <c r="AJ41" s="452"/>
      <c r="AK41" s="452"/>
      <c r="AL41" s="452"/>
      <c r="AM41" s="452"/>
      <c r="AN41" s="452"/>
      <c r="AO41" s="452"/>
      <c r="AP41" s="452"/>
      <c r="AQ41" s="452"/>
      <c r="AR41" s="452"/>
      <c r="AS41" s="452"/>
      <c r="AT41" s="452"/>
      <c r="AU41" s="452"/>
      <c r="AV41" s="452"/>
      <c r="AW41" s="452"/>
      <c r="AX41" s="452"/>
      <c r="AY41" s="452"/>
      <c r="AZ41" s="452"/>
      <c r="BA41" s="461" t="str">
        <f>IF(B41&lt;&gt;SUM(C41:E41)," NO ALTERE LAS FÓRMULAS, el Total de esterilizaciones de hombres NO ES IGUAL a la suma de los grupos de edad. ","")</f>
        <v/>
      </c>
      <c r="BB41" s="437"/>
      <c r="BC41" s="437"/>
      <c r="BD41" s="575">
        <f>IF(B41&lt;&gt;SUM(C41:E41),1,0)</f>
        <v>0</v>
      </c>
      <c r="BE41" s="452"/>
      <c r="BF41" s="452"/>
      <c r="BG41" s="452"/>
      <c r="BH41" s="452"/>
      <c r="BI41" s="452"/>
      <c r="BJ41" s="452"/>
      <c r="BK41" s="452"/>
      <c r="BL41" s="452"/>
      <c r="BM41" s="452"/>
      <c r="BN41" s="452"/>
      <c r="BO41" s="452"/>
      <c r="BP41" s="452"/>
      <c r="BQ41" s="452"/>
      <c r="BR41" s="452"/>
    </row>
    <row r="42" spans="1:70" s="437" customFormat="1" ht="30" customHeight="1" x14ac:dyDescent="0.2">
      <c r="A42" s="504" t="s">
        <v>62</v>
      </c>
      <c r="B42" s="434"/>
      <c r="C42" s="434"/>
      <c r="D42" s="505"/>
      <c r="E42" s="434"/>
    </row>
    <row r="43" spans="1:70" s="474" customFormat="1" ht="38.25" customHeight="1" x14ac:dyDescent="0.2">
      <c r="A43" s="470" t="s">
        <v>63</v>
      </c>
      <c r="B43" s="451" t="s">
        <v>64</v>
      </c>
      <c r="C43" s="451" t="s">
        <v>65</v>
      </c>
      <c r="D43" s="434"/>
      <c r="E43" s="434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AB43" s="437"/>
      <c r="AC43" s="437"/>
      <c r="AD43" s="437"/>
      <c r="AE43" s="437"/>
      <c r="AF43" s="452"/>
      <c r="AG43" s="452"/>
      <c r="AH43" s="452"/>
      <c r="AI43" s="452"/>
      <c r="AJ43" s="452"/>
      <c r="AK43" s="452"/>
      <c r="AL43" s="452"/>
      <c r="AM43" s="452"/>
      <c r="AN43" s="452"/>
      <c r="AO43" s="452"/>
      <c r="AP43" s="452"/>
      <c r="AQ43" s="452"/>
      <c r="AR43" s="452"/>
      <c r="AS43" s="452"/>
      <c r="AT43" s="452"/>
      <c r="AU43" s="452"/>
      <c r="AV43" s="452"/>
      <c r="AW43" s="452"/>
      <c r="AX43" s="452"/>
      <c r="AY43" s="452"/>
      <c r="AZ43" s="452"/>
      <c r="BA43" s="437"/>
      <c r="BB43" s="437"/>
      <c r="BC43" s="437"/>
      <c r="BD43" s="437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  <c r="BO43" s="452"/>
      <c r="BP43" s="452"/>
      <c r="BQ43" s="452"/>
      <c r="BR43" s="452"/>
    </row>
    <row r="44" spans="1:70" s="474" customFormat="1" ht="15" customHeight="1" x14ac:dyDescent="0.2">
      <c r="A44" s="469" t="s">
        <v>66</v>
      </c>
      <c r="B44" s="528">
        <v>115</v>
      </c>
      <c r="C44" s="528">
        <v>51</v>
      </c>
      <c r="D44" s="434"/>
      <c r="E44" s="434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AB44" s="437"/>
      <c r="AC44" s="437"/>
      <c r="AD44" s="437"/>
      <c r="AE44" s="437"/>
      <c r="AF44" s="452"/>
      <c r="AG44" s="452"/>
      <c r="AH44" s="452"/>
      <c r="AI44" s="452"/>
      <c r="AJ44" s="452"/>
      <c r="AK44" s="452"/>
      <c r="AL44" s="452"/>
      <c r="AM44" s="452"/>
      <c r="AN44" s="452"/>
      <c r="AO44" s="452"/>
      <c r="AP44" s="452"/>
      <c r="AQ44" s="452"/>
      <c r="AR44" s="452"/>
      <c r="AS44" s="452"/>
      <c r="AT44" s="452"/>
      <c r="AU44" s="452"/>
      <c r="AV44" s="452"/>
      <c r="AW44" s="452"/>
      <c r="AX44" s="452"/>
      <c r="AY44" s="452"/>
      <c r="AZ44" s="452"/>
      <c r="BA44" s="437"/>
      <c r="BB44" s="437"/>
      <c r="BC44" s="437"/>
      <c r="BD44" s="437"/>
      <c r="BE44" s="452"/>
      <c r="BF44" s="452"/>
      <c r="BG44" s="452"/>
      <c r="BH44" s="452"/>
      <c r="BI44" s="452"/>
      <c r="BJ44" s="452"/>
      <c r="BK44" s="452"/>
      <c r="BL44" s="452"/>
      <c r="BM44" s="452"/>
      <c r="BN44" s="452"/>
      <c r="BO44" s="452"/>
      <c r="BP44" s="452"/>
      <c r="BQ44" s="452"/>
      <c r="BR44" s="452"/>
    </row>
    <row r="45" spans="1:70" s="474" customFormat="1" ht="15" customHeight="1" x14ac:dyDescent="0.2">
      <c r="A45" s="456" t="s">
        <v>67</v>
      </c>
      <c r="B45" s="526">
        <v>109</v>
      </c>
      <c r="C45" s="526">
        <v>30</v>
      </c>
      <c r="D45" s="434"/>
      <c r="E45" s="434"/>
      <c r="F45" s="439"/>
      <c r="G45" s="439"/>
      <c r="H45" s="439"/>
      <c r="I45" s="439"/>
      <c r="J45" s="439"/>
      <c r="K45" s="439"/>
      <c r="L45" s="439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AB45" s="437"/>
      <c r="AC45" s="437"/>
      <c r="AD45" s="437"/>
      <c r="AE45" s="437"/>
      <c r="BA45" s="437"/>
      <c r="BB45" s="437"/>
      <c r="BC45" s="437"/>
      <c r="BD45" s="437"/>
    </row>
    <row r="46" spans="1:70" s="576" customFormat="1" x14ac:dyDescent="0.2">
      <c r="F46" s="447"/>
      <c r="G46" s="447"/>
      <c r="H46" s="447"/>
      <c r="I46" s="447"/>
      <c r="J46" s="447"/>
      <c r="K46" s="447"/>
      <c r="L46" s="447"/>
    </row>
    <row r="47" spans="1:70" x14ac:dyDescent="0.2">
      <c r="A47" s="576"/>
      <c r="B47" s="576"/>
      <c r="C47" s="576"/>
      <c r="D47" s="576"/>
      <c r="E47" s="576"/>
    </row>
    <row r="48" spans="1:70" x14ac:dyDescent="0.2">
      <c r="A48" s="576"/>
      <c r="B48" s="576"/>
      <c r="C48" s="576"/>
      <c r="D48" s="576"/>
      <c r="E48" s="576"/>
    </row>
    <row r="49" spans="1:5" x14ac:dyDescent="0.2">
      <c r="A49" s="576"/>
      <c r="B49" s="576"/>
      <c r="C49" s="576"/>
      <c r="D49" s="576"/>
      <c r="E49" s="576"/>
    </row>
    <row r="50" spans="1:5" x14ac:dyDescent="0.2">
      <c r="A50" s="576"/>
      <c r="B50" s="576"/>
      <c r="C50" s="576"/>
      <c r="D50" s="576"/>
      <c r="E50" s="576"/>
    </row>
    <row r="51" spans="1:5" x14ac:dyDescent="0.2">
      <c r="A51" s="576"/>
      <c r="B51" s="576"/>
      <c r="C51" s="576"/>
      <c r="D51" s="576"/>
      <c r="E51" s="576"/>
    </row>
    <row r="52" spans="1:5" x14ac:dyDescent="0.2">
      <c r="A52" s="576"/>
      <c r="B52" s="576"/>
      <c r="C52" s="576"/>
      <c r="D52" s="576"/>
      <c r="E52" s="576"/>
    </row>
    <row r="53" spans="1:5" x14ac:dyDescent="0.2">
      <c r="A53" s="576"/>
      <c r="B53" s="576"/>
      <c r="C53" s="576"/>
      <c r="D53" s="576"/>
      <c r="E53" s="576"/>
    </row>
    <row r="200" spans="1:56" hidden="1" x14ac:dyDescent="0.2">
      <c r="A200" s="578">
        <f>SUM(A7:L45)</f>
        <v>2720</v>
      </c>
      <c r="BD200" s="577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7" workbookViewId="0">
      <selection activeCell="B22" sqref="B22:B23"/>
    </sheetView>
  </sheetViews>
  <sheetFormatPr baseColWidth="10" defaultRowHeight="12.75" x14ac:dyDescent="0.2"/>
  <cols>
    <col min="1" max="1" width="30.7109375" style="447" customWidth="1"/>
    <col min="2" max="2" width="13.7109375" style="447" customWidth="1"/>
    <col min="3" max="3" width="14.28515625" style="447" customWidth="1"/>
    <col min="4" max="4" width="12" style="447" customWidth="1"/>
    <col min="5" max="5" width="14.5703125" style="447" customWidth="1"/>
    <col min="6" max="11" width="13.7109375" style="447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437" customFormat="1" ht="12.75" customHeight="1" x14ac:dyDescent="0.15">
      <c r="A1" s="565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71" s="437" customFormat="1" ht="12.75" customHeight="1" x14ac:dyDescent="0.15">
      <c r="A2" s="565" t="str">
        <f>CONCATENATE("COMUNA: ",[3]NOMBRE!B2," - ","( ",[3]NOMBRE!C2,[3]NOMBRE!D2,[3]NOMBRE!E2,[3]NOMBRE!F2,[3]NOMBRE!G2," )")</f>
        <v>COMUNA: LINARES - ( 07401 )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71" s="437" customFormat="1" ht="12.75" customHeight="1" x14ac:dyDescent="0.2">
      <c r="A3" s="565" t="str">
        <f>CONCATENATE("ESTABLECIMIENTO: ",[3]NOMBRE!B3," - ","( ",[3]NOMBRE!C3,[3]NOMBRE!D3,[3]NOMBRE!E3,[3]NOMBRE!F3,[3]NOMBRE!G3," )")</f>
        <v>ESTABLECIMIENTO: HOSPITAL DE LINARES  - ( 16108 )</v>
      </c>
      <c r="B3" s="436"/>
      <c r="C3" s="436"/>
      <c r="D3" s="438"/>
      <c r="E3" s="436"/>
      <c r="F3" s="436"/>
      <c r="G3" s="436"/>
      <c r="H3" s="436"/>
      <c r="I3" s="436"/>
      <c r="J3" s="436"/>
      <c r="K3" s="436"/>
    </row>
    <row r="4" spans="1:71" s="437" customFormat="1" ht="12.75" customHeight="1" x14ac:dyDescent="0.15">
      <c r="A4" s="565" t="str">
        <f>CONCATENATE("MES: ",[3]NOMBRE!B6," - ","( ",[3]NOMBRE!C6,[3]NOMBRE!D6," )")</f>
        <v>MES: MARZO - ( 03 )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</row>
    <row r="5" spans="1:71" s="437" customFormat="1" ht="12.75" customHeight="1" x14ac:dyDescent="0.15">
      <c r="A5" s="435" t="str">
        <f>CONCATENATE("AÑO: ",[3]NOMBRE!B7)</f>
        <v>AÑO: 2013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</row>
    <row r="6" spans="1:71" s="437" customFormat="1" ht="39.950000000000003" customHeight="1" x14ac:dyDescent="0.15">
      <c r="A6" s="613" t="s">
        <v>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473"/>
      <c r="N6" s="457"/>
    </row>
    <row r="7" spans="1:71" s="437" customFormat="1" ht="30" customHeight="1" x14ac:dyDescent="0.2">
      <c r="A7" s="477" t="s">
        <v>2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9"/>
      <c r="N7" s="479"/>
    </row>
    <row r="8" spans="1:71" s="474" customFormat="1" ht="21" customHeight="1" x14ac:dyDescent="0.15">
      <c r="A8" s="607" t="s">
        <v>3</v>
      </c>
      <c r="B8" s="614" t="s">
        <v>4</v>
      </c>
      <c r="C8" s="615"/>
      <c r="D8" s="614" t="s">
        <v>5</v>
      </c>
      <c r="E8" s="616"/>
      <c r="F8" s="616"/>
      <c r="G8" s="616"/>
      <c r="H8" s="617"/>
      <c r="I8" s="614" t="s">
        <v>6</v>
      </c>
      <c r="J8" s="616"/>
      <c r="K8" s="617"/>
      <c r="L8" s="618" t="s">
        <v>7</v>
      </c>
      <c r="M8" s="619"/>
      <c r="N8" s="479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452"/>
      <c r="AQ8" s="452"/>
      <c r="AR8" s="452"/>
      <c r="AS8" s="452"/>
      <c r="AT8" s="452"/>
      <c r="AU8" s="452"/>
      <c r="AV8" s="452"/>
      <c r="AW8" s="452"/>
      <c r="AX8" s="452"/>
      <c r="AY8" s="452"/>
      <c r="AZ8" s="452"/>
      <c r="BA8" s="452"/>
      <c r="BB8" s="452"/>
      <c r="BC8" s="452"/>
      <c r="BD8" s="452"/>
      <c r="BE8" s="452"/>
      <c r="BF8" s="452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  <c r="BR8" s="452"/>
    </row>
    <row r="9" spans="1:71" s="474" customFormat="1" ht="63" x14ac:dyDescent="0.15">
      <c r="A9" s="603"/>
      <c r="B9" s="476" t="s">
        <v>8</v>
      </c>
      <c r="C9" s="480" t="s">
        <v>9</v>
      </c>
      <c r="D9" s="460" t="s">
        <v>10</v>
      </c>
      <c r="E9" s="481" t="s">
        <v>11</v>
      </c>
      <c r="F9" s="481" t="s">
        <v>12</v>
      </c>
      <c r="G9" s="481" t="s">
        <v>13</v>
      </c>
      <c r="H9" s="467" t="s">
        <v>14</v>
      </c>
      <c r="I9" s="460" t="s">
        <v>15</v>
      </c>
      <c r="J9" s="481" t="s">
        <v>16</v>
      </c>
      <c r="K9" s="467" t="s">
        <v>17</v>
      </c>
      <c r="L9" s="583" t="s">
        <v>18</v>
      </c>
      <c r="M9" s="583" t="s">
        <v>19</v>
      </c>
      <c r="N9" s="479"/>
      <c r="O9" s="479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  <c r="AW9" s="452"/>
      <c r="AX9" s="452"/>
      <c r="AY9" s="452"/>
      <c r="AZ9" s="452"/>
      <c r="BA9" s="452"/>
      <c r="BB9" s="452"/>
      <c r="BC9" s="452"/>
      <c r="BD9" s="452"/>
      <c r="BE9" s="452"/>
      <c r="BF9" s="452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  <c r="BR9" s="452"/>
      <c r="BS9" s="452"/>
    </row>
    <row r="10" spans="1:71" s="474" customFormat="1" ht="15.95" customHeight="1" x14ac:dyDescent="0.15">
      <c r="A10" s="453" t="s">
        <v>20</v>
      </c>
      <c r="B10" s="529">
        <f>SUM(B11:B14)</f>
        <v>198</v>
      </c>
      <c r="C10" s="530">
        <f>SUM(C11:C14)</f>
        <v>124</v>
      </c>
      <c r="D10" s="531">
        <f>SUM(D11:D14)</f>
        <v>187</v>
      </c>
      <c r="E10" s="529">
        <f>SUM(E11:E14)</f>
        <v>59</v>
      </c>
      <c r="F10" s="529">
        <f t="shared" ref="F10:K10" si="0">SUM(F11:F14)</f>
        <v>94</v>
      </c>
      <c r="G10" s="529">
        <f t="shared" si="0"/>
        <v>3</v>
      </c>
      <c r="H10" s="530">
        <f t="shared" si="0"/>
        <v>31</v>
      </c>
      <c r="I10" s="532">
        <f t="shared" si="0"/>
        <v>11</v>
      </c>
      <c r="J10" s="529">
        <f t="shared" si="0"/>
        <v>3</v>
      </c>
      <c r="K10" s="530">
        <f t="shared" si="0"/>
        <v>8</v>
      </c>
      <c r="L10" s="533">
        <f>SUM(L11:L14)</f>
        <v>0</v>
      </c>
      <c r="M10" s="533">
        <f>SUM(M11:M14)</f>
        <v>186</v>
      </c>
      <c r="N10" s="567"/>
      <c r="O10" s="445"/>
      <c r="P10" s="445"/>
      <c r="Q10" s="445"/>
      <c r="R10" s="445"/>
      <c r="S10" s="445"/>
      <c r="T10" s="445"/>
      <c r="U10" s="445"/>
      <c r="V10" s="445"/>
      <c r="W10" s="445"/>
      <c r="X10" s="437"/>
      <c r="Y10" s="446"/>
      <c r="Z10" s="446"/>
      <c r="AA10" s="437"/>
      <c r="AB10" s="437"/>
      <c r="AC10" s="437"/>
      <c r="AD10" s="437"/>
      <c r="AE10" s="437"/>
      <c r="AF10" s="437"/>
      <c r="AG10" s="452"/>
      <c r="AH10" s="452"/>
      <c r="AI10" s="452"/>
      <c r="AJ10" s="452"/>
      <c r="AK10" s="452"/>
      <c r="AL10" s="452"/>
      <c r="AM10" s="452"/>
      <c r="AN10" s="452"/>
      <c r="AO10" s="452"/>
      <c r="AP10" s="452"/>
      <c r="AQ10" s="452"/>
      <c r="AR10" s="452"/>
      <c r="AS10" s="452"/>
      <c r="AT10" s="452"/>
      <c r="AU10" s="452"/>
      <c r="AV10" s="452"/>
      <c r="AW10" s="452"/>
      <c r="AX10" s="452"/>
      <c r="AY10" s="452"/>
      <c r="AZ10" s="452"/>
      <c r="BA10" s="452"/>
      <c r="BB10" s="452"/>
      <c r="BC10" s="452"/>
      <c r="BD10" s="452"/>
      <c r="BE10" s="452"/>
      <c r="BF10" s="452"/>
      <c r="BG10" s="452"/>
      <c r="BH10" s="452"/>
      <c r="BI10" s="452"/>
      <c r="BJ10" s="452"/>
      <c r="BK10" s="452"/>
      <c r="BL10" s="452"/>
      <c r="BM10" s="452"/>
      <c r="BN10" s="452"/>
      <c r="BO10" s="452"/>
      <c r="BP10" s="452"/>
      <c r="BQ10" s="452"/>
      <c r="BR10" s="452"/>
      <c r="BS10" s="452"/>
    </row>
    <row r="11" spans="1:71" s="474" customFormat="1" ht="15.95" customHeight="1" x14ac:dyDescent="0.15">
      <c r="A11" s="482" t="s">
        <v>21</v>
      </c>
      <c r="B11" s="523">
        <v>95</v>
      </c>
      <c r="C11" s="534">
        <v>83</v>
      </c>
      <c r="D11" s="535">
        <f>SUM(E11:H11)</f>
        <v>84</v>
      </c>
      <c r="E11" s="524">
        <v>53</v>
      </c>
      <c r="F11" s="524">
        <v>1</v>
      </c>
      <c r="G11" s="524"/>
      <c r="H11" s="525">
        <v>30</v>
      </c>
      <c r="I11" s="535">
        <f>SUM(J11:K11)</f>
        <v>11</v>
      </c>
      <c r="J11" s="524">
        <v>3</v>
      </c>
      <c r="K11" s="525">
        <v>8</v>
      </c>
      <c r="L11" s="534"/>
      <c r="M11" s="534">
        <v>90</v>
      </c>
      <c r="N11" s="566" t="str">
        <f>$BA11&amp;" "&amp;$BB11</f>
        <v xml:space="preserve"> </v>
      </c>
      <c r="O11" s="445"/>
      <c r="P11" s="445"/>
      <c r="Q11" s="445"/>
      <c r="R11" s="445"/>
      <c r="S11" s="445"/>
      <c r="T11" s="445"/>
      <c r="U11" s="445"/>
      <c r="V11" s="445"/>
      <c r="W11" s="445"/>
      <c r="X11" s="437"/>
      <c r="AC11" s="437"/>
      <c r="AD11" s="437"/>
      <c r="AE11" s="437"/>
      <c r="AF11" s="437"/>
      <c r="AG11" s="452"/>
      <c r="AH11" s="452"/>
      <c r="AI11" s="452"/>
      <c r="AJ11" s="452"/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61" t="str">
        <f>IF($B11=0,"",IF($C11="",IF($B11="",""," No olvide escribir la columna Beneficiarios."),""))</f>
        <v/>
      </c>
      <c r="BB11" s="461" t="str">
        <f>IF($B11&lt;$C11," El número de Beneficiarias NO puede ser mayor que el Total.","")</f>
        <v/>
      </c>
      <c r="BD11" s="575">
        <f>IF($B11&lt;$C11,1,0)</f>
        <v>0</v>
      </c>
      <c r="BE11" s="575">
        <f>IF($B11=0,"",IF($C11="",IF($B11="","",1),0))</f>
        <v>0</v>
      </c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</row>
    <row r="12" spans="1:71" s="474" customFormat="1" ht="15.95" customHeight="1" x14ac:dyDescent="0.15">
      <c r="A12" s="483" t="s">
        <v>22</v>
      </c>
      <c r="B12" s="512">
        <v>7</v>
      </c>
      <c r="C12" s="521">
        <v>7</v>
      </c>
      <c r="D12" s="536">
        <f>SUM(E12:H12)</f>
        <v>7</v>
      </c>
      <c r="E12" s="513">
        <v>6</v>
      </c>
      <c r="F12" s="513"/>
      <c r="G12" s="513"/>
      <c r="H12" s="511">
        <v>1</v>
      </c>
      <c r="I12" s="536">
        <f>SUM(J12:K12)</f>
        <v>0</v>
      </c>
      <c r="J12" s="513"/>
      <c r="K12" s="511"/>
      <c r="L12" s="521"/>
      <c r="M12" s="521">
        <v>7</v>
      </c>
      <c r="N12" s="566" t="str">
        <f>$BA12&amp;" "&amp;$BB12</f>
        <v xml:space="preserve"> </v>
      </c>
      <c r="O12" s="445"/>
      <c r="P12" s="445"/>
      <c r="Q12" s="445"/>
      <c r="R12" s="445"/>
      <c r="S12" s="445"/>
      <c r="T12" s="445"/>
      <c r="U12" s="445"/>
      <c r="V12" s="445"/>
      <c r="W12" s="445"/>
      <c r="X12" s="437"/>
      <c r="AC12" s="437"/>
      <c r="AD12" s="437"/>
      <c r="AE12" s="437"/>
      <c r="AF12" s="437"/>
      <c r="AG12" s="452"/>
      <c r="AH12" s="452"/>
      <c r="AI12" s="452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2"/>
      <c r="AX12" s="452"/>
      <c r="AY12" s="452"/>
      <c r="AZ12" s="452"/>
      <c r="BA12" s="461" t="str">
        <f>IF($B12=0,"",IF($C12="",IF($B12="",""," No olvide escribir la columna Beneficiarios."),""))</f>
        <v/>
      </c>
      <c r="BB12" s="461" t="str">
        <f>IF($B12&lt;$C12," El número de Beneficiarias NO puede ser mayor que el Total.","")</f>
        <v/>
      </c>
      <c r="BD12" s="575">
        <f>IF($B12&lt;$C12,1,0)</f>
        <v>0</v>
      </c>
      <c r="BE12" s="575">
        <f>IF($B12=0,"",IF($C12="",IF($B12="","",1),0))</f>
        <v>0</v>
      </c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452"/>
    </row>
    <row r="13" spans="1:71" s="474" customFormat="1" ht="15.95" customHeight="1" x14ac:dyDescent="0.15">
      <c r="A13" s="483" t="s">
        <v>23</v>
      </c>
      <c r="B13" s="512">
        <v>74</v>
      </c>
      <c r="C13" s="521">
        <v>12</v>
      </c>
      <c r="D13" s="536">
        <f>SUM(E13:H13)</f>
        <v>74</v>
      </c>
      <c r="E13" s="513"/>
      <c r="F13" s="513">
        <v>72</v>
      </c>
      <c r="G13" s="513">
        <v>2</v>
      </c>
      <c r="H13" s="511"/>
      <c r="I13" s="536">
        <f>SUM(J13:K13)</f>
        <v>0</v>
      </c>
      <c r="J13" s="513"/>
      <c r="K13" s="511"/>
      <c r="L13" s="521"/>
      <c r="M13" s="521">
        <v>67</v>
      </c>
      <c r="N13" s="566" t="str">
        <f>$BA13&amp;" "&amp;$BB13</f>
        <v xml:space="preserve"> </v>
      </c>
      <c r="O13" s="445"/>
      <c r="P13" s="445"/>
      <c r="Q13" s="445"/>
      <c r="R13" s="445"/>
      <c r="S13" s="445"/>
      <c r="T13" s="445"/>
      <c r="U13" s="445"/>
      <c r="V13" s="445"/>
      <c r="W13" s="445"/>
      <c r="X13" s="437"/>
      <c r="AC13" s="437"/>
      <c r="AD13" s="437"/>
      <c r="AE13" s="437"/>
      <c r="AF13" s="437"/>
      <c r="AG13" s="452"/>
      <c r="AH13" s="452"/>
      <c r="AI13" s="452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2"/>
      <c r="AW13" s="452"/>
      <c r="AX13" s="452"/>
      <c r="AY13" s="452"/>
      <c r="AZ13" s="452"/>
      <c r="BA13" s="461" t="str">
        <f>IF($B13=0,"",IF($C13="",IF($B13="",""," No olvide escribir la columna Beneficiarios."),""))</f>
        <v/>
      </c>
      <c r="BB13" s="461" t="str">
        <f>IF($B13&lt;$C13," El número de Beneficiarias NO puede ser mayor que el Total.","")</f>
        <v/>
      </c>
      <c r="BD13" s="575">
        <f>IF($B13&lt;$C13,1,0)</f>
        <v>0</v>
      </c>
      <c r="BE13" s="575">
        <f>IF($B13=0,"",IF($C13="",IF($B13="","",1),0))</f>
        <v>0</v>
      </c>
      <c r="BF13" s="452"/>
      <c r="BG13" s="452"/>
      <c r="BH13" s="452"/>
      <c r="BI13" s="452"/>
      <c r="BJ13" s="452"/>
      <c r="BK13" s="452"/>
      <c r="BL13" s="452"/>
      <c r="BM13" s="452"/>
      <c r="BN13" s="452"/>
      <c r="BO13" s="452"/>
      <c r="BP13" s="452"/>
      <c r="BQ13" s="452"/>
      <c r="BR13" s="452"/>
    </row>
    <row r="14" spans="1:71" s="474" customFormat="1" ht="15.95" customHeight="1" thickBot="1" x14ac:dyDescent="0.2">
      <c r="A14" s="484" t="s">
        <v>24</v>
      </c>
      <c r="B14" s="537">
        <v>22</v>
      </c>
      <c r="C14" s="538">
        <v>22</v>
      </c>
      <c r="D14" s="539">
        <f>SUM(E14:H14)</f>
        <v>22</v>
      </c>
      <c r="E14" s="540"/>
      <c r="F14" s="540">
        <v>21</v>
      </c>
      <c r="G14" s="540">
        <v>1</v>
      </c>
      <c r="H14" s="541"/>
      <c r="I14" s="539">
        <f>SUM(J14:K14)</f>
        <v>0</v>
      </c>
      <c r="J14" s="540"/>
      <c r="K14" s="541"/>
      <c r="L14" s="538"/>
      <c r="M14" s="538">
        <v>22</v>
      </c>
      <c r="N14" s="566" t="str">
        <f>$BA14&amp;" "&amp;$BB14</f>
        <v xml:space="preserve"> </v>
      </c>
      <c r="O14" s="445"/>
      <c r="P14" s="445"/>
      <c r="Q14" s="445"/>
      <c r="R14" s="445"/>
      <c r="S14" s="445"/>
      <c r="T14" s="445"/>
      <c r="U14" s="445"/>
      <c r="V14" s="445"/>
      <c r="W14" s="445"/>
      <c r="X14" s="437"/>
      <c r="AC14" s="437"/>
      <c r="AD14" s="437"/>
      <c r="AE14" s="437"/>
      <c r="AF14" s="437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  <c r="AS14" s="452"/>
      <c r="AT14" s="452"/>
      <c r="AU14" s="452"/>
      <c r="AV14" s="452"/>
      <c r="AW14" s="452"/>
      <c r="AX14" s="452"/>
      <c r="AY14" s="452"/>
      <c r="AZ14" s="452"/>
      <c r="BA14" s="461" t="str">
        <f>IF($B14=0,"",IF($C14="",IF($B14="",""," No olvide escribir la columna Beneficiarios."),""))</f>
        <v/>
      </c>
      <c r="BB14" s="461" t="str">
        <f>IF($B14&lt;$C14," El número de Beneficiarias NO puede ser mayor que el Total.","")</f>
        <v/>
      </c>
      <c r="BD14" s="575">
        <f>IF($B14&lt;$C14,1,0)</f>
        <v>0</v>
      </c>
      <c r="BE14" s="575">
        <f>IF($B14=0,"",IF($C14="",IF($B14="","",1),0))</f>
        <v>0</v>
      </c>
      <c r="BF14" s="452"/>
      <c r="BG14" s="452"/>
      <c r="BH14" s="452"/>
      <c r="BI14" s="452"/>
      <c r="BJ14" s="452"/>
      <c r="BK14" s="452"/>
      <c r="BL14" s="452"/>
      <c r="BM14" s="452"/>
      <c r="BN14" s="452"/>
      <c r="BO14" s="452"/>
      <c r="BP14" s="452"/>
      <c r="BQ14" s="452"/>
      <c r="BR14" s="452"/>
    </row>
    <row r="15" spans="1:71" s="474" customFormat="1" ht="15.95" customHeight="1" thickTop="1" thickBot="1" x14ac:dyDescent="0.2">
      <c r="A15" s="485" t="s">
        <v>25</v>
      </c>
      <c r="B15" s="542">
        <v>24</v>
      </c>
      <c r="C15" s="543">
        <v>22</v>
      </c>
      <c r="D15" s="544">
        <f>SUM(E15:H15)</f>
        <v>24</v>
      </c>
      <c r="E15" s="545"/>
      <c r="F15" s="545"/>
      <c r="G15" s="545">
        <v>24</v>
      </c>
      <c r="H15" s="546"/>
      <c r="I15" s="544">
        <f>SUM(J15:K15)</f>
        <v>0</v>
      </c>
      <c r="J15" s="547"/>
      <c r="K15" s="548"/>
      <c r="L15" s="581"/>
      <c r="M15" s="549"/>
      <c r="N15" s="566" t="str">
        <f>$BA15&amp;" "&amp;$BB15</f>
        <v xml:space="preserve"> </v>
      </c>
      <c r="O15" s="445"/>
      <c r="P15" s="445"/>
      <c r="Q15" s="445"/>
      <c r="R15" s="445"/>
      <c r="S15" s="445"/>
      <c r="T15" s="445"/>
      <c r="U15" s="445"/>
      <c r="V15" s="445"/>
      <c r="W15" s="445"/>
      <c r="X15" s="437"/>
      <c r="AC15" s="437"/>
      <c r="AD15" s="437"/>
      <c r="AE15" s="437"/>
      <c r="AF15" s="437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2"/>
      <c r="AW15" s="452"/>
      <c r="AX15" s="452"/>
      <c r="AY15" s="452"/>
      <c r="AZ15" s="452"/>
      <c r="BA15" s="461" t="str">
        <f>IF($B15=0,"",IF($C15="",IF($B15="",""," No olvide escribir la columna Beneficiarios."),""))</f>
        <v/>
      </c>
      <c r="BB15" s="461" t="str">
        <f>IF($B15&lt;$C15," El número de Beneficiarias NO puede ser mayor que el Total.","")</f>
        <v/>
      </c>
      <c r="BD15" s="575">
        <f>IF($B15&lt;$C15,1,0)</f>
        <v>0</v>
      </c>
      <c r="BE15" s="575">
        <f>IF($B15=0,"",IF($C15="",IF($B15="","",1),0))</f>
        <v>0</v>
      </c>
      <c r="BF15" s="452"/>
      <c r="BG15" s="452"/>
      <c r="BH15" s="452"/>
      <c r="BI15" s="452"/>
      <c r="BJ15" s="452"/>
      <c r="BK15" s="452"/>
      <c r="BL15" s="452"/>
      <c r="BM15" s="452"/>
      <c r="BN15" s="452"/>
      <c r="BO15" s="452"/>
      <c r="BP15" s="452"/>
      <c r="BQ15" s="452"/>
      <c r="BR15" s="452"/>
    </row>
    <row r="16" spans="1:71" s="474" customFormat="1" ht="15.95" customHeight="1" thickTop="1" x14ac:dyDescent="0.15">
      <c r="A16" s="485" t="s">
        <v>26</v>
      </c>
      <c r="B16" s="550"/>
      <c r="C16" s="551"/>
      <c r="D16" s="552"/>
      <c r="E16" s="553"/>
      <c r="F16" s="553"/>
      <c r="G16" s="553"/>
      <c r="H16" s="551"/>
      <c r="I16" s="552"/>
      <c r="J16" s="553"/>
      <c r="K16" s="551"/>
      <c r="L16" s="580"/>
      <c r="M16" s="549"/>
      <c r="N16" s="566" t="str">
        <f>$BA16</f>
        <v/>
      </c>
      <c r="O16" s="445"/>
      <c r="P16" s="445"/>
      <c r="Q16" s="445"/>
      <c r="R16" s="445"/>
      <c r="S16" s="445"/>
      <c r="T16" s="445"/>
      <c r="U16" s="445"/>
      <c r="V16" s="445"/>
      <c r="W16" s="445"/>
      <c r="X16" s="437"/>
      <c r="AC16" s="437"/>
      <c r="AD16" s="437"/>
      <c r="AE16" s="437"/>
      <c r="AF16" s="437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2"/>
      <c r="AT16" s="452"/>
      <c r="AU16" s="452"/>
      <c r="AV16" s="452"/>
      <c r="AW16" s="452"/>
      <c r="AX16" s="452"/>
      <c r="AY16" s="452"/>
      <c r="AZ16" s="452"/>
      <c r="BA16" s="461" t="str">
        <f>IF(B16&lt;=B11,""," El parto Normal Vertical DEBE estar incluido en el parto Normal. ")</f>
        <v/>
      </c>
      <c r="BB16" s="454"/>
      <c r="BC16" s="452"/>
      <c r="BD16" s="575">
        <f>IF(B16&lt;=B11,0,1)</f>
        <v>0</v>
      </c>
      <c r="BE16" s="452"/>
      <c r="BF16" s="452"/>
      <c r="BG16" s="452"/>
      <c r="BH16" s="452"/>
      <c r="BI16" s="452"/>
      <c r="BJ16" s="452"/>
      <c r="BK16" s="452"/>
      <c r="BL16" s="452"/>
      <c r="BM16" s="452"/>
      <c r="BN16" s="452"/>
      <c r="BO16" s="452"/>
      <c r="BP16" s="452"/>
      <c r="BQ16" s="452"/>
      <c r="BR16" s="452"/>
    </row>
    <row r="17" spans="1:70" s="474" customFormat="1" ht="21" x14ac:dyDescent="0.15">
      <c r="A17" s="486" t="s">
        <v>27</v>
      </c>
      <c r="B17" s="554">
        <v>1</v>
      </c>
      <c r="C17" s="555"/>
      <c r="D17" s="556"/>
      <c r="E17" s="557"/>
      <c r="F17" s="557"/>
      <c r="G17" s="557"/>
      <c r="H17" s="555"/>
      <c r="I17" s="556"/>
      <c r="J17" s="557"/>
      <c r="K17" s="555"/>
      <c r="L17" s="564"/>
      <c r="M17" s="558"/>
      <c r="N17" s="566"/>
      <c r="O17" s="445"/>
      <c r="P17" s="445"/>
      <c r="Q17" s="445"/>
      <c r="R17" s="445"/>
      <c r="S17" s="445"/>
      <c r="T17" s="445"/>
      <c r="U17" s="445"/>
      <c r="V17" s="445"/>
      <c r="W17" s="445"/>
      <c r="X17" s="437"/>
      <c r="AC17" s="437"/>
      <c r="AD17" s="437"/>
      <c r="AE17" s="437"/>
      <c r="AF17" s="437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2"/>
      <c r="AT17" s="452"/>
      <c r="AU17" s="452"/>
      <c r="AV17" s="452"/>
      <c r="AW17" s="452"/>
      <c r="AX17" s="452"/>
      <c r="AY17" s="452"/>
      <c r="AZ17" s="452"/>
      <c r="BA17" s="454"/>
      <c r="BB17" s="454"/>
      <c r="BC17" s="452"/>
      <c r="BD17" s="437"/>
      <c r="BE17" s="452"/>
      <c r="BF17" s="452"/>
      <c r="BG17" s="452"/>
      <c r="BH17" s="452"/>
      <c r="BI17" s="452"/>
      <c r="BJ17" s="452"/>
      <c r="BK17" s="452"/>
      <c r="BL17" s="452"/>
      <c r="BM17" s="452"/>
      <c r="BN17" s="452"/>
      <c r="BO17" s="452"/>
      <c r="BP17" s="452"/>
      <c r="BQ17" s="452"/>
      <c r="BR17" s="452"/>
    </row>
    <row r="18" spans="1:70" s="474" customFormat="1" ht="15.95" customHeight="1" x14ac:dyDescent="0.15">
      <c r="A18" s="475" t="s">
        <v>28</v>
      </c>
      <c r="B18" s="554">
        <v>1</v>
      </c>
      <c r="C18" s="555"/>
      <c r="D18" s="556"/>
      <c r="E18" s="557"/>
      <c r="F18" s="557"/>
      <c r="G18" s="557"/>
      <c r="H18" s="555"/>
      <c r="I18" s="556"/>
      <c r="J18" s="557"/>
      <c r="K18" s="555"/>
      <c r="L18" s="564"/>
      <c r="M18" s="558"/>
      <c r="N18" s="566"/>
      <c r="O18" s="445"/>
      <c r="P18" s="445"/>
      <c r="Q18" s="445"/>
      <c r="R18" s="445"/>
      <c r="S18" s="445"/>
      <c r="T18" s="445"/>
      <c r="U18" s="445"/>
      <c r="V18" s="445"/>
      <c r="W18" s="445"/>
      <c r="X18" s="437"/>
      <c r="AC18" s="437"/>
      <c r="AD18" s="437"/>
      <c r="AE18" s="437"/>
      <c r="AF18" s="437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  <c r="AW18" s="452"/>
      <c r="AX18" s="452"/>
      <c r="AY18" s="452"/>
      <c r="AZ18" s="452"/>
      <c r="BA18" s="454"/>
      <c r="BB18" s="454"/>
      <c r="BC18" s="452"/>
      <c r="BD18" s="437"/>
      <c r="BE18" s="452"/>
      <c r="BF18" s="452"/>
      <c r="BG18" s="452"/>
      <c r="BH18" s="452"/>
      <c r="BI18" s="452"/>
      <c r="BJ18" s="452"/>
      <c r="BK18" s="452"/>
      <c r="BL18" s="452"/>
      <c r="BM18" s="452"/>
      <c r="BN18" s="452"/>
      <c r="BO18" s="452"/>
      <c r="BP18" s="452"/>
      <c r="BQ18" s="452"/>
      <c r="BR18" s="452"/>
    </row>
    <row r="19" spans="1:70" s="437" customFormat="1" ht="18" customHeight="1" x14ac:dyDescent="0.15">
      <c r="A19" s="487" t="s">
        <v>29</v>
      </c>
      <c r="B19" s="471"/>
      <c r="C19" s="488"/>
      <c r="D19" s="488"/>
      <c r="E19" s="458"/>
      <c r="F19" s="488"/>
      <c r="G19" s="488"/>
      <c r="H19" s="488"/>
      <c r="I19" s="488"/>
      <c r="J19" s="458"/>
      <c r="K19" s="488"/>
      <c r="L19" s="488"/>
      <c r="M19" s="567"/>
      <c r="N19" s="445"/>
      <c r="O19" s="445"/>
      <c r="P19" s="445"/>
      <c r="Q19" s="445"/>
      <c r="R19" s="445"/>
      <c r="S19" s="445"/>
      <c r="T19" s="445"/>
      <c r="U19" s="445"/>
      <c r="V19" s="445"/>
      <c r="BA19" s="446"/>
      <c r="BB19" s="446"/>
    </row>
    <row r="20" spans="1:70" s="437" customFormat="1" ht="30" customHeight="1" x14ac:dyDescent="0.2">
      <c r="A20" s="448" t="s">
        <v>30</v>
      </c>
      <c r="B20" s="489"/>
      <c r="C20" s="489"/>
      <c r="D20" s="490"/>
      <c r="E20" s="491"/>
      <c r="F20" s="491"/>
      <c r="G20" s="491"/>
      <c r="H20" s="491"/>
      <c r="I20" s="465"/>
      <c r="J20" s="465"/>
      <c r="K20" s="465"/>
      <c r="L20" s="465"/>
      <c r="M20" s="579"/>
      <c r="N20" s="579"/>
    </row>
    <row r="21" spans="1:70" s="474" customFormat="1" ht="29.25" customHeight="1" x14ac:dyDescent="0.15">
      <c r="A21" s="466" t="s">
        <v>31</v>
      </c>
      <c r="B21" s="492" t="s">
        <v>8</v>
      </c>
      <c r="C21" s="492" t="s">
        <v>32</v>
      </c>
      <c r="D21" s="450"/>
      <c r="E21" s="450"/>
      <c r="F21" s="436"/>
      <c r="G21" s="436"/>
      <c r="H21" s="436"/>
      <c r="I21" s="436"/>
      <c r="J21" s="436"/>
      <c r="K21" s="436"/>
      <c r="L21" s="436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AB21" s="437"/>
      <c r="AC21" s="437"/>
      <c r="AD21" s="437"/>
      <c r="AE21" s="437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437"/>
      <c r="BB21" s="437"/>
      <c r="BC21" s="437"/>
      <c r="BD21" s="437"/>
      <c r="BE21" s="452"/>
      <c r="BF21" s="452"/>
      <c r="BG21" s="452"/>
      <c r="BH21" s="452"/>
      <c r="BI21" s="452"/>
      <c r="BJ21" s="452"/>
      <c r="BK21" s="452"/>
      <c r="BL21" s="452"/>
      <c r="BM21" s="452"/>
      <c r="BN21" s="452"/>
      <c r="BO21" s="452"/>
      <c r="BP21" s="452"/>
    </row>
    <row r="22" spans="1:70" s="474" customFormat="1" ht="15.95" customHeight="1" x14ac:dyDescent="0.15">
      <c r="A22" s="508" t="s">
        <v>33</v>
      </c>
      <c r="B22" s="528">
        <v>7</v>
      </c>
      <c r="C22" s="528">
        <v>6</v>
      </c>
      <c r="D22" s="570" t="str">
        <f>$BA22&amp;" "&amp;$BB22</f>
        <v xml:space="preserve"> </v>
      </c>
      <c r="E22" s="569"/>
      <c r="F22" s="436" t="s">
        <v>34</v>
      </c>
      <c r="G22" s="449" t="s">
        <v>34</v>
      </c>
      <c r="H22" s="449"/>
      <c r="I22" s="468"/>
      <c r="J22" s="436"/>
      <c r="K22" s="436"/>
      <c r="L22" s="436"/>
      <c r="M22" s="437"/>
      <c r="N22" s="437"/>
      <c r="O22" s="437"/>
      <c r="P22" s="437"/>
      <c r="Q22" s="437"/>
      <c r="R22" s="437"/>
      <c r="S22" s="437"/>
      <c r="T22" s="437"/>
      <c r="U22" s="437"/>
      <c r="V22" s="446"/>
      <c r="W22" s="446"/>
      <c r="AB22" s="437"/>
      <c r="AC22" s="437"/>
      <c r="AD22" s="437"/>
      <c r="AE22" s="437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2"/>
      <c r="AT22" s="452"/>
      <c r="AU22" s="452"/>
      <c r="AV22" s="452"/>
      <c r="AW22" s="452"/>
      <c r="AX22" s="452"/>
      <c r="AY22" s="452"/>
      <c r="AZ22" s="452"/>
      <c r="BA22" s="461" t="str">
        <f>IF($B22=0,"",IF($C22="",IF($B22="",""," No olvide escribir la columna Beneficiarios."),""))</f>
        <v/>
      </c>
      <c r="BB22" s="461" t="str">
        <f>IF($B22&lt;$C22," El número de Beneficiarios NO puede ser mayor que el Total.","")</f>
        <v/>
      </c>
      <c r="BC22" s="437"/>
      <c r="BD22" s="575">
        <f>IF($B22=0,"",IF($C22="",IF($B22="","",1),0))</f>
        <v>0</v>
      </c>
      <c r="BE22" s="575">
        <f>IF($B22&lt;$C22,1,0)</f>
        <v>0</v>
      </c>
      <c r="BF22" s="452"/>
      <c r="BG22" s="452"/>
      <c r="BH22" s="452"/>
      <c r="BI22" s="452"/>
      <c r="BJ22" s="452"/>
      <c r="BK22" s="452"/>
      <c r="BL22" s="452"/>
      <c r="BM22" s="452"/>
      <c r="BN22" s="452"/>
      <c r="BO22" s="452"/>
      <c r="BP22" s="452"/>
    </row>
    <row r="23" spans="1:70" s="474" customFormat="1" ht="15.95" customHeight="1" x14ac:dyDescent="0.15">
      <c r="A23" s="493" t="s">
        <v>35</v>
      </c>
      <c r="B23" s="559">
        <v>149</v>
      </c>
      <c r="C23" s="559">
        <v>82</v>
      </c>
      <c r="D23" s="570" t="str">
        <f>$BA23&amp;" "&amp;$BB23&amp;" "&amp;$BC23</f>
        <v xml:space="preserve">  </v>
      </c>
      <c r="E23" s="455"/>
      <c r="F23" s="437"/>
      <c r="G23" s="437"/>
      <c r="H23" s="437"/>
      <c r="I23" s="436"/>
      <c r="J23" s="436"/>
      <c r="K23" s="436"/>
      <c r="L23" s="436"/>
      <c r="M23" s="437"/>
      <c r="N23" s="437"/>
      <c r="O23" s="437"/>
      <c r="P23" s="437"/>
      <c r="Q23" s="437"/>
      <c r="R23" s="437"/>
      <c r="S23" s="437"/>
      <c r="T23" s="437"/>
      <c r="U23" s="437"/>
      <c r="V23" s="446"/>
      <c r="W23" s="446"/>
      <c r="AB23" s="437"/>
      <c r="AC23" s="437"/>
      <c r="AD23" s="437"/>
      <c r="AE23" s="437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  <c r="AW23" s="452"/>
      <c r="AX23" s="452"/>
      <c r="AY23" s="452"/>
      <c r="AZ23" s="452"/>
      <c r="BA23" s="461" t="str">
        <f>IF((B22+B23)&lt;=B10,""," El total de Acompañamientos NO debe ser mayor que el total de Partos")</f>
        <v/>
      </c>
      <c r="BB23" s="461" t="str">
        <f>IF($B23&lt;$C23," El número de Beneficiarios NO puede ser mayor que el Total.","")</f>
        <v/>
      </c>
      <c r="BC23" s="461" t="str">
        <f>IF($B23=0,"",IF($C23="",IF($B23="",""," No olvide escribir la columna Beneficiarios."),""))</f>
        <v/>
      </c>
      <c r="BD23" s="575">
        <f>IF($B23=0,"",IF($C23="",IF($B23="","",1),0))</f>
        <v>0</v>
      </c>
      <c r="BE23" s="575">
        <f>IF($B23&lt;$C23,1,0)</f>
        <v>0</v>
      </c>
      <c r="BF23" s="452"/>
      <c r="BG23" s="452"/>
      <c r="BH23" s="452"/>
      <c r="BI23" s="452"/>
      <c r="BJ23" s="452"/>
      <c r="BK23" s="452"/>
      <c r="BL23" s="452"/>
      <c r="BM23" s="452"/>
      <c r="BN23" s="452"/>
      <c r="BO23" s="452"/>
      <c r="BP23" s="452"/>
    </row>
    <row r="24" spans="1:70" s="437" customFormat="1" ht="30" customHeight="1" x14ac:dyDescent="0.2">
      <c r="A24" s="598" t="s">
        <v>36</v>
      </c>
      <c r="B24" s="599"/>
      <c r="C24" s="599"/>
      <c r="D24" s="599"/>
      <c r="E24" s="599"/>
      <c r="F24" s="599"/>
      <c r="G24" s="599"/>
      <c r="H24" s="599"/>
      <c r="I24" s="599"/>
      <c r="J24" s="599"/>
      <c r="K24" s="465"/>
      <c r="L24" s="440"/>
      <c r="M24" s="472"/>
      <c r="N24" s="472"/>
      <c r="BD24" s="575">
        <f>IF((B22+B23)&lt;=B10,0,1)</f>
        <v>0</v>
      </c>
    </row>
    <row r="25" spans="1:70" s="437" customFormat="1" ht="30" customHeight="1" x14ac:dyDescent="0.2">
      <c r="A25" s="598" t="s">
        <v>37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465"/>
      <c r="L25" s="440"/>
      <c r="M25" s="472"/>
      <c r="N25" s="472"/>
    </row>
    <row r="26" spans="1:70" s="474" customFormat="1" ht="21" customHeight="1" x14ac:dyDescent="0.15">
      <c r="A26" s="600" t="s">
        <v>38</v>
      </c>
      <c r="B26" s="602" t="s">
        <v>8</v>
      </c>
      <c r="C26" s="604" t="s">
        <v>39</v>
      </c>
      <c r="D26" s="605"/>
      <c r="E26" s="605"/>
      <c r="F26" s="605"/>
      <c r="G26" s="605"/>
      <c r="H26" s="605"/>
      <c r="I26" s="606"/>
      <c r="J26" s="437"/>
      <c r="K26" s="436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AB26" s="437"/>
      <c r="AC26" s="437"/>
      <c r="AD26" s="437"/>
      <c r="AE26" s="437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2"/>
      <c r="AT26" s="452"/>
      <c r="AU26" s="452"/>
      <c r="AV26" s="452"/>
      <c r="AW26" s="452"/>
      <c r="AX26" s="452"/>
      <c r="AY26" s="452"/>
      <c r="AZ26" s="452"/>
      <c r="BA26" s="437"/>
      <c r="BB26" s="437"/>
      <c r="BC26" s="437"/>
      <c r="BD26" s="437"/>
      <c r="BE26" s="452"/>
      <c r="BF26" s="452"/>
      <c r="BG26" s="452"/>
      <c r="BH26" s="452"/>
      <c r="BI26" s="452"/>
      <c r="BJ26" s="452"/>
      <c r="BK26" s="452"/>
      <c r="BL26" s="452"/>
      <c r="BM26" s="452"/>
      <c r="BN26" s="452"/>
      <c r="BO26" s="452"/>
      <c r="BP26" s="452"/>
      <c r="BQ26" s="452"/>
      <c r="BR26" s="452"/>
    </row>
    <row r="27" spans="1:70" s="474" customFormat="1" ht="26.25" customHeight="1" x14ac:dyDescent="0.15">
      <c r="A27" s="601"/>
      <c r="B27" s="603"/>
      <c r="C27" s="463" t="s">
        <v>40</v>
      </c>
      <c r="D27" s="442" t="s">
        <v>41</v>
      </c>
      <c r="E27" s="481" t="s">
        <v>42</v>
      </c>
      <c r="F27" s="481" t="s">
        <v>43</v>
      </c>
      <c r="G27" s="481" t="s">
        <v>44</v>
      </c>
      <c r="H27" s="442" t="s">
        <v>45</v>
      </c>
      <c r="I27" s="467" t="s">
        <v>46</v>
      </c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AB27" s="437"/>
      <c r="AC27" s="437"/>
      <c r="AD27" s="437"/>
      <c r="AE27" s="437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37"/>
      <c r="BB27" s="437"/>
      <c r="BC27" s="437"/>
      <c r="BD27" s="437"/>
      <c r="BE27" s="452"/>
      <c r="BF27" s="452"/>
      <c r="BG27" s="452"/>
      <c r="BH27" s="452"/>
      <c r="BI27" s="452"/>
      <c r="BJ27" s="452"/>
      <c r="BK27" s="452"/>
      <c r="BL27" s="452"/>
      <c r="BM27" s="452"/>
      <c r="BN27" s="452"/>
      <c r="BO27" s="452"/>
      <c r="BP27" s="452"/>
      <c r="BQ27" s="452"/>
      <c r="BR27" s="452"/>
    </row>
    <row r="28" spans="1:70" s="474" customFormat="1" ht="15.95" customHeight="1" x14ac:dyDescent="0.15">
      <c r="A28" s="494" t="s">
        <v>47</v>
      </c>
      <c r="B28" s="527">
        <f>SUM(C28:I28)</f>
        <v>195</v>
      </c>
      <c r="C28" s="554"/>
      <c r="D28" s="560"/>
      <c r="E28" s="560"/>
      <c r="F28" s="560">
        <v>9</v>
      </c>
      <c r="G28" s="560">
        <v>33</v>
      </c>
      <c r="H28" s="560">
        <v>135</v>
      </c>
      <c r="I28" s="561">
        <v>18</v>
      </c>
      <c r="J28" s="568" t="str">
        <f>$BA28&amp;""&amp;$BB28&amp;""&amp;$BA29</f>
        <v/>
      </c>
      <c r="K28" s="455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AB28" s="437"/>
      <c r="AC28" s="437"/>
      <c r="AD28" s="437"/>
      <c r="AE28" s="437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61" t="str">
        <f>IF(SUM(G28:I28)&gt;=M10,""," Los nacidos vivos de 2.500 y más gramos NO DEBE ser menor al Total de partos con Apego Precoz de RN del mismo peso. ")</f>
        <v/>
      </c>
      <c r="BB28" s="461" t="str">
        <f>IF(B28&lt;&gt;SUM(C28:I28)," NO ALTERE LAS FÓRMULAS, el Total de Nacidos Vivos NO ES IGUAL a la suma de los Nacidos Vivos según su peso al nacer. ","")</f>
        <v/>
      </c>
      <c r="BC28" s="437"/>
      <c r="BD28" s="575">
        <f>IF(SUM(F28:I28)&gt;=M10,0,1)</f>
        <v>0</v>
      </c>
      <c r="BE28" s="575">
        <f>IF(B28&lt;&gt;SUM(C28:I28),1,0)</f>
        <v>0</v>
      </c>
      <c r="BF28" s="452"/>
      <c r="BG28" s="452"/>
      <c r="BH28" s="452"/>
      <c r="BI28" s="452"/>
      <c r="BJ28" s="452"/>
      <c r="BK28" s="452"/>
      <c r="BL28" s="452"/>
      <c r="BM28" s="452"/>
      <c r="BN28" s="452"/>
      <c r="BO28" s="452"/>
      <c r="BP28" s="452"/>
      <c r="BQ28" s="452"/>
      <c r="BR28" s="452"/>
    </row>
    <row r="29" spans="1:70" s="437" customFormat="1" ht="30" customHeight="1" x14ac:dyDescent="0.2">
      <c r="A29" s="509" t="s">
        <v>48</v>
      </c>
      <c r="B29" s="464"/>
      <c r="C29" s="507"/>
      <c r="D29" s="507"/>
      <c r="E29" s="507"/>
      <c r="F29" s="507"/>
      <c r="G29" s="507"/>
      <c r="H29" s="507"/>
      <c r="I29" s="507"/>
      <c r="J29" s="507"/>
      <c r="K29" s="465"/>
      <c r="L29" s="440"/>
      <c r="M29" s="472"/>
      <c r="N29" s="472"/>
      <c r="BA29" s="461" t="str">
        <f>IF(SUM(C28:F28)&gt;=L10,""," Los nacidos vivos de menor o igual a 2.499 gramos NO DEBE ser menor al Total de partos con Apego Precoz de RN del mismo peso. ")</f>
        <v/>
      </c>
      <c r="BD29" s="575">
        <f>IF(SUM(C28:F28)&gt;=L10,0,1)</f>
        <v>0</v>
      </c>
    </row>
    <row r="30" spans="1:70" s="474" customFormat="1" ht="21" customHeight="1" x14ac:dyDescent="0.15">
      <c r="A30" s="600" t="s">
        <v>38</v>
      </c>
      <c r="B30" s="602" t="s">
        <v>8</v>
      </c>
      <c r="C30" s="437"/>
      <c r="D30" s="436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AB30" s="437"/>
      <c r="AC30" s="437"/>
      <c r="AD30" s="437"/>
      <c r="AE30" s="437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52"/>
      <c r="AT30" s="452"/>
      <c r="AU30" s="452"/>
      <c r="AV30" s="452"/>
      <c r="AW30" s="452"/>
      <c r="AX30" s="452"/>
      <c r="AY30" s="452"/>
      <c r="AZ30" s="452"/>
      <c r="BA30" s="437"/>
      <c r="BB30" s="437"/>
      <c r="BC30" s="437"/>
      <c r="BD30" s="437"/>
      <c r="BE30" s="452"/>
      <c r="BF30" s="452"/>
      <c r="BG30" s="452"/>
      <c r="BH30" s="452"/>
      <c r="BI30" s="452"/>
      <c r="BJ30" s="452"/>
      <c r="BK30" s="452"/>
    </row>
    <row r="31" spans="1:70" s="474" customFormat="1" ht="26.25" customHeight="1" x14ac:dyDescent="0.15">
      <c r="A31" s="601"/>
      <c r="B31" s="603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AB31" s="437"/>
      <c r="AC31" s="437"/>
      <c r="AD31" s="437"/>
      <c r="AE31" s="437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2"/>
      <c r="AT31" s="452"/>
      <c r="AU31" s="452"/>
      <c r="AV31" s="452"/>
      <c r="AW31" s="452"/>
      <c r="AX31" s="452"/>
      <c r="AY31" s="452"/>
      <c r="AZ31" s="452"/>
      <c r="BA31" s="437"/>
      <c r="BB31" s="437"/>
      <c r="BC31" s="437"/>
      <c r="BD31" s="437"/>
      <c r="BE31" s="452"/>
      <c r="BF31" s="452"/>
      <c r="BG31" s="452"/>
      <c r="BH31" s="452"/>
      <c r="BI31" s="452"/>
      <c r="BJ31" s="452"/>
      <c r="BK31" s="452"/>
    </row>
    <row r="32" spans="1:70" s="474" customFormat="1" ht="15.95" customHeight="1" x14ac:dyDescent="0.15">
      <c r="A32" s="510" t="s">
        <v>47</v>
      </c>
      <c r="B32" s="528">
        <v>5</v>
      </c>
      <c r="C32" s="573" t="str">
        <f>$BA32</f>
        <v/>
      </c>
      <c r="D32" s="571"/>
      <c r="E32" s="574"/>
      <c r="F32" s="574"/>
      <c r="G32" s="572"/>
      <c r="H32" s="572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AB32" s="437"/>
      <c r="AC32" s="437"/>
      <c r="AD32" s="437"/>
      <c r="AE32" s="437"/>
      <c r="AF32" s="452"/>
      <c r="AG32" s="452"/>
      <c r="AH32" s="452"/>
      <c r="AI32" s="452"/>
      <c r="AJ32" s="452"/>
      <c r="AK32" s="452"/>
      <c r="AL32" s="452"/>
      <c r="AM32" s="452"/>
      <c r="AN32" s="452"/>
      <c r="AO32" s="452"/>
      <c r="AP32" s="452"/>
      <c r="AQ32" s="452"/>
      <c r="AR32" s="452"/>
      <c r="AS32" s="452"/>
      <c r="AT32" s="452"/>
      <c r="AU32" s="452"/>
      <c r="AV32" s="452"/>
      <c r="AW32" s="452"/>
      <c r="AX32" s="452"/>
      <c r="AY32" s="452"/>
      <c r="AZ32" s="452"/>
      <c r="BA32" s="461" t="str">
        <f>IF($B32&lt;=$B28,"","Total Nacidos Vivos con malformación congénita no debe ser MAYOR a Nacidos Vivos Según Peso Al Nacer")</f>
        <v/>
      </c>
      <c r="BC32" s="437"/>
      <c r="BD32" s="575">
        <f>IF($B32&lt;=$B28,0,1)</f>
        <v>0</v>
      </c>
      <c r="BE32" s="452"/>
      <c r="BF32" s="452"/>
      <c r="BG32" s="452"/>
      <c r="BH32" s="452"/>
      <c r="BI32" s="452"/>
      <c r="BJ32" s="452"/>
      <c r="BK32" s="452"/>
    </row>
    <row r="33" spans="1:70" s="474" customFormat="1" ht="15.95" customHeight="1" x14ac:dyDescent="0.15">
      <c r="A33" s="506" t="s">
        <v>49</v>
      </c>
      <c r="B33" s="526"/>
      <c r="C33" s="459"/>
      <c r="D33" s="459"/>
      <c r="E33" s="459"/>
      <c r="F33" s="495"/>
      <c r="G33" s="459"/>
      <c r="H33" s="459"/>
      <c r="I33" s="459"/>
      <c r="J33" s="437"/>
      <c r="K33" s="455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AB33" s="437"/>
      <c r="AC33" s="437"/>
      <c r="AD33" s="437"/>
      <c r="AE33" s="437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2"/>
      <c r="AT33" s="452"/>
      <c r="AU33" s="452"/>
      <c r="AV33" s="452"/>
      <c r="AW33" s="452"/>
      <c r="AX33" s="452"/>
      <c r="AY33" s="452"/>
      <c r="AZ33" s="452"/>
      <c r="BA33" s="437"/>
      <c r="BB33" s="437"/>
      <c r="BC33" s="437"/>
      <c r="BD33" s="437"/>
      <c r="BE33" s="452"/>
      <c r="BF33" s="452"/>
      <c r="BG33" s="452"/>
      <c r="BH33" s="452"/>
      <c r="BI33" s="452"/>
      <c r="BJ33" s="452"/>
      <c r="BK33" s="452"/>
      <c r="BL33" s="452"/>
      <c r="BM33" s="452"/>
      <c r="BN33" s="452"/>
      <c r="BO33" s="452"/>
      <c r="BP33" s="452"/>
      <c r="BQ33" s="452"/>
      <c r="BR33" s="452"/>
    </row>
    <row r="34" spans="1:70" s="437" customFormat="1" ht="30" customHeight="1" x14ac:dyDescent="0.2">
      <c r="A34" s="478" t="s">
        <v>50</v>
      </c>
      <c r="B34" s="496"/>
      <c r="C34" s="497"/>
      <c r="D34" s="497"/>
      <c r="E34" s="497"/>
      <c r="F34" s="498"/>
      <c r="G34" s="497"/>
      <c r="H34" s="497"/>
      <c r="I34" s="497"/>
      <c r="J34" s="497"/>
      <c r="K34" s="478"/>
      <c r="L34" s="440"/>
      <c r="M34" s="472"/>
      <c r="N34" s="472"/>
    </row>
    <row r="35" spans="1:70" s="474" customFormat="1" ht="42" x14ac:dyDescent="0.15">
      <c r="A35" s="453" t="s">
        <v>38</v>
      </c>
      <c r="B35" s="582" t="s">
        <v>51</v>
      </c>
      <c r="C35" s="583" t="s">
        <v>52</v>
      </c>
      <c r="D35" s="499"/>
      <c r="E35" s="499"/>
      <c r="F35" s="500"/>
      <c r="G35" s="499"/>
      <c r="H35" s="499"/>
      <c r="I35" s="499"/>
      <c r="J35" s="499"/>
      <c r="K35" s="455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AB35" s="437"/>
      <c r="AC35" s="437"/>
      <c r="AD35" s="437"/>
      <c r="AE35" s="437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2"/>
      <c r="AT35" s="452"/>
      <c r="AU35" s="452"/>
      <c r="AV35" s="452"/>
      <c r="AW35" s="452"/>
      <c r="AX35" s="452"/>
      <c r="AY35" s="452"/>
      <c r="AZ35" s="452"/>
      <c r="BA35" s="437"/>
      <c r="BB35" s="437"/>
      <c r="BC35" s="437"/>
      <c r="BD35" s="437"/>
      <c r="BE35" s="452"/>
      <c r="BF35" s="452"/>
      <c r="BG35" s="452"/>
      <c r="BH35" s="452"/>
      <c r="BI35" s="452"/>
      <c r="BJ35" s="452"/>
      <c r="BK35" s="452"/>
      <c r="BL35" s="452"/>
      <c r="BM35" s="452"/>
      <c r="BN35" s="452"/>
      <c r="BO35" s="452"/>
      <c r="BP35" s="452"/>
      <c r="BQ35" s="452"/>
      <c r="BR35" s="452"/>
    </row>
    <row r="36" spans="1:70" s="474" customFormat="1" ht="15.95" customHeight="1" x14ac:dyDescent="0.15">
      <c r="A36" s="494" t="s">
        <v>47</v>
      </c>
      <c r="B36" s="562">
        <v>1</v>
      </c>
      <c r="C36" s="563">
        <v>1</v>
      </c>
      <c r="D36" s="499"/>
      <c r="E36" s="499"/>
      <c r="F36" s="500"/>
      <c r="G36" s="499"/>
      <c r="H36" s="499"/>
      <c r="I36" s="499"/>
      <c r="J36" s="499"/>
      <c r="K36" s="455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AB36" s="437"/>
      <c r="AC36" s="437"/>
      <c r="AD36" s="437"/>
      <c r="AE36" s="437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  <c r="AW36" s="452"/>
      <c r="AX36" s="452"/>
      <c r="AY36" s="452"/>
      <c r="AZ36" s="452"/>
      <c r="BA36" s="437"/>
      <c r="BB36" s="437"/>
      <c r="BC36" s="437"/>
      <c r="BD36" s="437"/>
      <c r="BE36" s="452"/>
      <c r="BF36" s="452"/>
      <c r="BG36" s="452"/>
      <c r="BH36" s="452"/>
      <c r="BI36" s="452"/>
      <c r="BJ36" s="452"/>
      <c r="BK36" s="452"/>
      <c r="BL36" s="452"/>
      <c r="BM36" s="452"/>
      <c r="BN36" s="452"/>
      <c r="BO36" s="452"/>
      <c r="BP36" s="452"/>
      <c r="BQ36" s="452"/>
      <c r="BR36" s="452"/>
    </row>
    <row r="37" spans="1:70" s="437" customFormat="1" ht="30" customHeight="1" x14ac:dyDescent="0.2">
      <c r="A37" s="478" t="s">
        <v>53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72" t="s">
        <v>34</v>
      </c>
      <c r="N37" s="472"/>
    </row>
    <row r="38" spans="1:70" s="474" customFormat="1" ht="14.25" customHeight="1" x14ac:dyDescent="0.15">
      <c r="A38" s="607" t="s">
        <v>54</v>
      </c>
      <c r="B38" s="600" t="s">
        <v>55</v>
      </c>
      <c r="C38" s="609" t="s">
        <v>56</v>
      </c>
      <c r="D38" s="610"/>
      <c r="E38" s="611"/>
      <c r="F38" s="612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AB38" s="437"/>
      <c r="AC38" s="437"/>
      <c r="AD38" s="437"/>
      <c r="AE38" s="437"/>
      <c r="AF38" s="452"/>
      <c r="AG38" s="452"/>
      <c r="AH38" s="452"/>
      <c r="AI38" s="452"/>
      <c r="AJ38" s="452"/>
      <c r="AK38" s="452"/>
      <c r="AL38" s="452"/>
      <c r="AM38" s="452"/>
      <c r="AN38" s="452"/>
      <c r="AO38" s="452"/>
      <c r="AP38" s="452"/>
      <c r="AQ38" s="452"/>
      <c r="AR38" s="452"/>
      <c r="AS38" s="452"/>
      <c r="AT38" s="452"/>
      <c r="AU38" s="452"/>
      <c r="AV38" s="452"/>
      <c r="AW38" s="452"/>
      <c r="AX38" s="452"/>
      <c r="AY38" s="452"/>
      <c r="AZ38" s="452"/>
      <c r="BA38" s="437"/>
      <c r="BB38" s="437"/>
      <c r="BC38" s="437"/>
      <c r="BD38" s="437"/>
      <c r="BE38" s="452"/>
      <c r="BF38" s="452"/>
      <c r="BG38" s="452"/>
      <c r="BH38" s="452"/>
      <c r="BI38" s="452"/>
      <c r="BJ38" s="452"/>
      <c r="BK38" s="452"/>
      <c r="BL38" s="452"/>
      <c r="BM38" s="452"/>
      <c r="BN38" s="452"/>
      <c r="BO38" s="452"/>
      <c r="BP38" s="452"/>
      <c r="BQ38" s="452"/>
      <c r="BR38" s="452"/>
    </row>
    <row r="39" spans="1:70" s="474" customFormat="1" ht="21" x14ac:dyDescent="0.15">
      <c r="A39" s="608"/>
      <c r="B39" s="601"/>
      <c r="C39" s="460" t="s">
        <v>57</v>
      </c>
      <c r="D39" s="443" t="s">
        <v>58</v>
      </c>
      <c r="E39" s="444" t="s">
        <v>59</v>
      </c>
      <c r="F39" s="612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AB39" s="437"/>
      <c r="AC39" s="437"/>
      <c r="AD39" s="437"/>
      <c r="AE39" s="437"/>
      <c r="AF39" s="452"/>
      <c r="AG39" s="452"/>
      <c r="AH39" s="452"/>
      <c r="AI39" s="452"/>
      <c r="AJ39" s="452"/>
      <c r="AK39" s="452"/>
      <c r="AL39" s="452"/>
      <c r="AM39" s="452"/>
      <c r="AN39" s="452"/>
      <c r="AO39" s="452"/>
      <c r="AP39" s="452"/>
      <c r="AQ39" s="452"/>
      <c r="AR39" s="452"/>
      <c r="AS39" s="452"/>
      <c r="AT39" s="452"/>
      <c r="AU39" s="452"/>
      <c r="AV39" s="452"/>
      <c r="AW39" s="452"/>
      <c r="AX39" s="452"/>
      <c r="AY39" s="452"/>
      <c r="AZ39" s="452"/>
      <c r="BA39" s="437"/>
      <c r="BB39" s="437"/>
      <c r="BC39" s="437"/>
      <c r="BD39" s="437"/>
      <c r="BE39" s="452"/>
      <c r="BF39" s="452"/>
      <c r="BG39" s="452"/>
      <c r="BH39" s="452"/>
      <c r="BI39" s="452"/>
      <c r="BJ39" s="452"/>
      <c r="BK39" s="452"/>
      <c r="BL39" s="452"/>
      <c r="BM39" s="452"/>
      <c r="BN39" s="452"/>
      <c r="BO39" s="452"/>
      <c r="BP39" s="452"/>
      <c r="BQ39" s="452"/>
      <c r="BR39" s="452"/>
    </row>
    <row r="40" spans="1:70" s="474" customFormat="1" ht="15.95" customHeight="1" x14ac:dyDescent="0.15">
      <c r="A40" s="501" t="s">
        <v>60</v>
      </c>
      <c r="B40" s="517">
        <f>SUM(C40:E40)</f>
        <v>26</v>
      </c>
      <c r="C40" s="519"/>
      <c r="D40" s="520">
        <v>15</v>
      </c>
      <c r="E40" s="522">
        <v>11</v>
      </c>
      <c r="F40" s="568" t="str">
        <f>$BA40</f>
        <v/>
      </c>
      <c r="G40" s="502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AB40" s="437"/>
      <c r="AC40" s="437"/>
      <c r="AD40" s="437"/>
      <c r="AE40" s="437"/>
      <c r="AF40" s="452"/>
      <c r="AG40" s="452"/>
      <c r="AH40" s="452"/>
      <c r="AI40" s="452"/>
      <c r="AJ40" s="452"/>
      <c r="AK40" s="452"/>
      <c r="AL40" s="452"/>
      <c r="AM40" s="452"/>
      <c r="AN40" s="452"/>
      <c r="AO40" s="452"/>
      <c r="AP40" s="452"/>
      <c r="AQ40" s="452"/>
      <c r="AR40" s="452"/>
      <c r="AS40" s="452"/>
      <c r="AT40" s="452"/>
      <c r="AU40" s="452"/>
      <c r="AV40" s="452"/>
      <c r="AW40" s="452"/>
      <c r="AX40" s="452"/>
      <c r="AY40" s="452"/>
      <c r="AZ40" s="452"/>
      <c r="BA40" s="461" t="str">
        <f>IF(B40&lt;&gt;SUM(C40:E40)," NO ALTERE LAS FÓRMULAS, el Total de esterilizaciones de mujeres NO ES IGUAL a la suma de los grupos de edad. ","")</f>
        <v/>
      </c>
      <c r="BB40" s="437"/>
      <c r="BC40" s="437"/>
      <c r="BD40" s="575">
        <f>IF(B40&lt;&gt;SUM(C40:E40),1,0)</f>
        <v>0</v>
      </c>
      <c r="BE40" s="452"/>
      <c r="BF40" s="452"/>
      <c r="BG40" s="452"/>
      <c r="BH40" s="452"/>
      <c r="BI40" s="452"/>
      <c r="BJ40" s="452"/>
      <c r="BK40" s="452"/>
      <c r="BL40" s="452"/>
      <c r="BM40" s="452"/>
      <c r="BN40" s="452"/>
      <c r="BO40" s="452"/>
      <c r="BP40" s="452"/>
      <c r="BQ40" s="452"/>
      <c r="BR40" s="452"/>
    </row>
    <row r="41" spans="1:70" s="474" customFormat="1" ht="15.95" customHeight="1" x14ac:dyDescent="0.15">
      <c r="A41" s="503" t="s">
        <v>61</v>
      </c>
      <c r="B41" s="518">
        <f>SUM(C41:E41)</f>
        <v>0</v>
      </c>
      <c r="C41" s="514"/>
      <c r="D41" s="515"/>
      <c r="E41" s="516"/>
      <c r="F41" s="568" t="str">
        <f>$BA41</f>
        <v/>
      </c>
      <c r="G41" s="502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AB41" s="437"/>
      <c r="AC41" s="437"/>
      <c r="AD41" s="437"/>
      <c r="AE41" s="437"/>
      <c r="AF41" s="452"/>
      <c r="AG41" s="452"/>
      <c r="AH41" s="452"/>
      <c r="AI41" s="452"/>
      <c r="AJ41" s="452"/>
      <c r="AK41" s="452"/>
      <c r="AL41" s="452"/>
      <c r="AM41" s="452"/>
      <c r="AN41" s="452"/>
      <c r="AO41" s="452"/>
      <c r="AP41" s="452"/>
      <c r="AQ41" s="452"/>
      <c r="AR41" s="452"/>
      <c r="AS41" s="452"/>
      <c r="AT41" s="452"/>
      <c r="AU41" s="452"/>
      <c r="AV41" s="452"/>
      <c r="AW41" s="452"/>
      <c r="AX41" s="452"/>
      <c r="AY41" s="452"/>
      <c r="AZ41" s="452"/>
      <c r="BA41" s="461" t="str">
        <f>IF(B41&lt;&gt;SUM(C41:E41)," NO ALTERE LAS FÓRMULAS, el Total de esterilizaciones de hombres NO ES IGUAL a la suma de los grupos de edad. ","")</f>
        <v/>
      </c>
      <c r="BB41" s="437"/>
      <c r="BC41" s="437"/>
      <c r="BD41" s="575">
        <f>IF(B41&lt;&gt;SUM(C41:E41),1,0)</f>
        <v>0</v>
      </c>
      <c r="BE41" s="452"/>
      <c r="BF41" s="452"/>
      <c r="BG41" s="452"/>
      <c r="BH41" s="452"/>
      <c r="BI41" s="452"/>
      <c r="BJ41" s="452"/>
      <c r="BK41" s="452"/>
      <c r="BL41" s="452"/>
      <c r="BM41" s="452"/>
      <c r="BN41" s="452"/>
      <c r="BO41" s="452"/>
      <c r="BP41" s="452"/>
      <c r="BQ41" s="452"/>
      <c r="BR41" s="452"/>
    </row>
    <row r="42" spans="1:70" s="437" customFormat="1" ht="30" customHeight="1" x14ac:dyDescent="0.2">
      <c r="A42" s="504" t="s">
        <v>62</v>
      </c>
      <c r="B42" s="434"/>
      <c r="C42" s="434"/>
      <c r="D42" s="505"/>
      <c r="E42" s="434"/>
    </row>
    <row r="43" spans="1:70" s="474" customFormat="1" ht="38.25" customHeight="1" x14ac:dyDescent="0.2">
      <c r="A43" s="470" t="s">
        <v>63</v>
      </c>
      <c r="B43" s="451" t="s">
        <v>64</v>
      </c>
      <c r="C43" s="451" t="s">
        <v>65</v>
      </c>
      <c r="D43" s="434"/>
      <c r="E43" s="434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AB43" s="437"/>
      <c r="AC43" s="437"/>
      <c r="AD43" s="437"/>
      <c r="AE43" s="437"/>
      <c r="AF43" s="452"/>
      <c r="AG43" s="452"/>
      <c r="AH43" s="452"/>
      <c r="AI43" s="452"/>
      <c r="AJ43" s="452"/>
      <c r="AK43" s="452"/>
      <c r="AL43" s="452"/>
      <c r="AM43" s="452"/>
      <c r="AN43" s="452"/>
      <c r="AO43" s="452"/>
      <c r="AP43" s="452"/>
      <c r="AQ43" s="452"/>
      <c r="AR43" s="452"/>
      <c r="AS43" s="452"/>
      <c r="AT43" s="452"/>
      <c r="AU43" s="452"/>
      <c r="AV43" s="452"/>
      <c r="AW43" s="452"/>
      <c r="AX43" s="452"/>
      <c r="AY43" s="452"/>
      <c r="AZ43" s="452"/>
      <c r="BA43" s="437"/>
      <c r="BB43" s="437"/>
      <c r="BC43" s="437"/>
      <c r="BD43" s="437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  <c r="BO43" s="452"/>
      <c r="BP43" s="452"/>
      <c r="BQ43" s="452"/>
      <c r="BR43" s="452"/>
    </row>
    <row r="44" spans="1:70" s="474" customFormat="1" ht="15" customHeight="1" x14ac:dyDescent="0.2">
      <c r="A44" s="469" t="s">
        <v>66</v>
      </c>
      <c r="B44" s="528">
        <v>114</v>
      </c>
      <c r="C44" s="528">
        <v>40</v>
      </c>
      <c r="D44" s="434"/>
      <c r="E44" s="434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AB44" s="437"/>
      <c r="AC44" s="437"/>
      <c r="AD44" s="437"/>
      <c r="AE44" s="437"/>
      <c r="AF44" s="452"/>
      <c r="AG44" s="452"/>
      <c r="AH44" s="452"/>
      <c r="AI44" s="452"/>
      <c r="AJ44" s="452"/>
      <c r="AK44" s="452"/>
      <c r="AL44" s="452"/>
      <c r="AM44" s="452"/>
      <c r="AN44" s="452"/>
      <c r="AO44" s="452"/>
      <c r="AP44" s="452"/>
      <c r="AQ44" s="452"/>
      <c r="AR44" s="452"/>
      <c r="AS44" s="452"/>
      <c r="AT44" s="452"/>
      <c r="AU44" s="452"/>
      <c r="AV44" s="452"/>
      <c r="AW44" s="452"/>
      <c r="AX44" s="452"/>
      <c r="AY44" s="452"/>
      <c r="AZ44" s="452"/>
      <c r="BA44" s="437"/>
      <c r="BB44" s="437"/>
      <c r="BC44" s="437"/>
      <c r="BD44" s="437"/>
      <c r="BE44" s="452"/>
      <c r="BF44" s="452"/>
      <c r="BG44" s="452"/>
      <c r="BH44" s="452"/>
      <c r="BI44" s="452"/>
      <c r="BJ44" s="452"/>
      <c r="BK44" s="452"/>
      <c r="BL44" s="452"/>
      <c r="BM44" s="452"/>
      <c r="BN44" s="452"/>
      <c r="BO44" s="452"/>
      <c r="BP44" s="452"/>
      <c r="BQ44" s="452"/>
      <c r="BR44" s="452"/>
    </row>
    <row r="45" spans="1:70" s="474" customFormat="1" ht="15" customHeight="1" x14ac:dyDescent="0.2">
      <c r="A45" s="456" t="s">
        <v>67</v>
      </c>
      <c r="B45" s="526">
        <v>109</v>
      </c>
      <c r="C45" s="526">
        <v>24</v>
      </c>
      <c r="D45" s="434"/>
      <c r="E45" s="434"/>
      <c r="F45" s="439"/>
      <c r="G45" s="439"/>
      <c r="H45" s="439"/>
      <c r="I45" s="439"/>
      <c r="J45" s="439"/>
      <c r="K45" s="439"/>
      <c r="L45" s="439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AB45" s="437"/>
      <c r="AC45" s="437"/>
      <c r="AD45" s="437"/>
      <c r="AE45" s="437"/>
      <c r="BA45" s="437"/>
      <c r="BB45" s="437"/>
      <c r="BC45" s="437"/>
      <c r="BD45" s="437"/>
    </row>
    <row r="46" spans="1:70" s="576" customFormat="1" x14ac:dyDescent="0.2">
      <c r="F46" s="447"/>
      <c r="G46" s="447"/>
      <c r="H46" s="447"/>
      <c r="I46" s="447"/>
      <c r="J46" s="447"/>
      <c r="K46" s="447"/>
      <c r="L46" s="447"/>
    </row>
    <row r="47" spans="1:70" x14ac:dyDescent="0.2">
      <c r="A47" s="576"/>
      <c r="B47" s="576"/>
      <c r="C47" s="576"/>
      <c r="D47" s="576"/>
      <c r="E47" s="576"/>
    </row>
    <row r="48" spans="1:70" x14ac:dyDescent="0.2">
      <c r="A48" s="576"/>
      <c r="B48" s="576"/>
      <c r="C48" s="576"/>
      <c r="D48" s="576"/>
      <c r="E48" s="576"/>
    </row>
    <row r="49" spans="1:5" x14ac:dyDescent="0.2">
      <c r="A49" s="576"/>
      <c r="B49" s="576"/>
      <c r="C49" s="576"/>
      <c r="D49" s="576"/>
      <c r="E49" s="576"/>
    </row>
    <row r="50" spans="1:5" x14ac:dyDescent="0.2">
      <c r="A50" s="576"/>
      <c r="B50" s="576"/>
      <c r="C50" s="576"/>
      <c r="D50" s="576"/>
      <c r="E50" s="576"/>
    </row>
    <row r="51" spans="1:5" x14ac:dyDescent="0.2">
      <c r="A51" s="576"/>
      <c r="B51" s="576"/>
      <c r="C51" s="576"/>
      <c r="D51" s="576"/>
      <c r="E51" s="576"/>
    </row>
    <row r="52" spans="1:5" x14ac:dyDescent="0.2">
      <c r="A52" s="576"/>
      <c r="B52" s="576"/>
      <c r="C52" s="576"/>
      <c r="D52" s="576"/>
      <c r="E52" s="576"/>
    </row>
    <row r="53" spans="1:5" x14ac:dyDescent="0.2">
      <c r="A53" s="576"/>
      <c r="B53" s="576"/>
      <c r="C53" s="576"/>
      <c r="D53" s="576"/>
      <c r="E53" s="576"/>
    </row>
    <row r="200" spans="1:56" hidden="1" x14ac:dyDescent="0.2">
      <c r="A200" s="578">
        <f>SUM(A7:L45)</f>
        <v>2512</v>
      </c>
      <c r="BD200" s="577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B32" sqref="B32"/>
    </sheetView>
  </sheetViews>
  <sheetFormatPr baseColWidth="10" defaultRowHeight="12.75" x14ac:dyDescent="0.2"/>
  <cols>
    <col min="1" max="1" width="30.7109375" style="447" customWidth="1"/>
    <col min="2" max="2" width="13.7109375" style="447" customWidth="1"/>
    <col min="3" max="3" width="14.28515625" style="447" customWidth="1"/>
    <col min="4" max="4" width="12" style="447" customWidth="1"/>
    <col min="5" max="5" width="14.5703125" style="447" customWidth="1"/>
    <col min="6" max="11" width="13.7109375" style="447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437" customFormat="1" ht="12.75" customHeight="1" x14ac:dyDescent="0.15">
      <c r="A1" s="565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71" s="437" customFormat="1" ht="12.75" customHeight="1" x14ac:dyDescent="0.15">
      <c r="A2" s="565" t="str">
        <f>CONCATENATE("COMUNA: ",[4]NOMBRE!B2," - ","( ",[4]NOMBRE!C2,[4]NOMBRE!D2,[4]NOMBRE!E2,[4]NOMBRE!F2,[4]NOMBRE!G2," )")</f>
        <v>COMUNA: LINARES - ( 07401 )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71" s="437" customFormat="1" ht="12.75" customHeight="1" x14ac:dyDescent="0.2">
      <c r="A3" s="565" t="str">
        <f>CONCATENATE("ESTABLECIMIENTO: ",[4]NOMBRE!B3," - ","( ",[4]NOMBRE!C3,[4]NOMBRE!D3,[4]NOMBRE!E3,[4]NOMBRE!F3,[4]NOMBRE!G3," )")</f>
        <v>ESTABLECIMIENTO: HOSPITAL LINARES  - ( 16108 )</v>
      </c>
      <c r="B3" s="436"/>
      <c r="C3" s="436"/>
      <c r="D3" s="438"/>
      <c r="E3" s="436"/>
      <c r="F3" s="436"/>
      <c r="G3" s="436"/>
      <c r="H3" s="436"/>
      <c r="I3" s="436"/>
      <c r="J3" s="436"/>
      <c r="K3" s="436"/>
    </row>
    <row r="4" spans="1:71" s="437" customFormat="1" ht="12.75" customHeight="1" x14ac:dyDescent="0.15">
      <c r="A4" s="565" t="str">
        <f>CONCATENATE("MES: ",[4]NOMBRE!B6," - ","( ",[4]NOMBRE!C6,[4]NOMBRE!D6," )")</f>
        <v>MES: ABRIL - ( 04 )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</row>
    <row r="5" spans="1:71" s="437" customFormat="1" ht="12.75" customHeight="1" x14ac:dyDescent="0.15">
      <c r="A5" s="435" t="str">
        <f>CONCATENATE("AÑO: ",[4]NOMBRE!B7)</f>
        <v>AÑO: 2013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</row>
    <row r="6" spans="1:71" s="437" customFormat="1" ht="39.950000000000003" customHeight="1" x14ac:dyDescent="0.15">
      <c r="A6" s="613" t="s">
        <v>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473"/>
      <c r="N6" s="457"/>
    </row>
    <row r="7" spans="1:71" s="437" customFormat="1" ht="30" customHeight="1" x14ac:dyDescent="0.2">
      <c r="A7" s="477" t="s">
        <v>2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9"/>
      <c r="N7" s="479"/>
    </row>
    <row r="8" spans="1:71" s="474" customFormat="1" ht="21" customHeight="1" x14ac:dyDescent="0.15">
      <c r="A8" s="607" t="s">
        <v>3</v>
      </c>
      <c r="B8" s="614" t="s">
        <v>4</v>
      </c>
      <c r="C8" s="615"/>
      <c r="D8" s="614" t="s">
        <v>5</v>
      </c>
      <c r="E8" s="616"/>
      <c r="F8" s="616"/>
      <c r="G8" s="616"/>
      <c r="H8" s="617"/>
      <c r="I8" s="614" t="s">
        <v>6</v>
      </c>
      <c r="J8" s="616"/>
      <c r="K8" s="617"/>
      <c r="L8" s="618" t="s">
        <v>7</v>
      </c>
      <c r="M8" s="619"/>
      <c r="N8" s="479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452"/>
      <c r="AQ8" s="452"/>
      <c r="AR8" s="452"/>
      <c r="AS8" s="452"/>
      <c r="AT8" s="452"/>
      <c r="AU8" s="452"/>
      <c r="AV8" s="452"/>
      <c r="AW8" s="452"/>
      <c r="AX8" s="452"/>
      <c r="AY8" s="452"/>
      <c r="AZ8" s="452"/>
      <c r="BA8" s="452"/>
      <c r="BB8" s="452"/>
      <c r="BC8" s="452"/>
      <c r="BD8" s="452"/>
      <c r="BE8" s="452"/>
      <c r="BF8" s="452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  <c r="BR8" s="452"/>
    </row>
    <row r="9" spans="1:71" s="474" customFormat="1" ht="63" x14ac:dyDescent="0.15">
      <c r="A9" s="603"/>
      <c r="B9" s="476" t="s">
        <v>8</v>
      </c>
      <c r="C9" s="480" t="s">
        <v>9</v>
      </c>
      <c r="D9" s="460" t="s">
        <v>10</v>
      </c>
      <c r="E9" s="481" t="s">
        <v>11</v>
      </c>
      <c r="F9" s="481" t="s">
        <v>12</v>
      </c>
      <c r="G9" s="481" t="s">
        <v>13</v>
      </c>
      <c r="H9" s="467" t="s">
        <v>14</v>
      </c>
      <c r="I9" s="460" t="s">
        <v>15</v>
      </c>
      <c r="J9" s="481" t="s">
        <v>16</v>
      </c>
      <c r="K9" s="467" t="s">
        <v>17</v>
      </c>
      <c r="L9" s="585" t="s">
        <v>18</v>
      </c>
      <c r="M9" s="585" t="s">
        <v>19</v>
      </c>
      <c r="N9" s="479"/>
      <c r="O9" s="479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  <c r="AW9" s="452"/>
      <c r="AX9" s="452"/>
      <c r="AY9" s="452"/>
      <c r="AZ9" s="452"/>
      <c r="BA9" s="452"/>
      <c r="BB9" s="452"/>
      <c r="BC9" s="452"/>
      <c r="BD9" s="452"/>
      <c r="BE9" s="452"/>
      <c r="BF9" s="452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  <c r="BR9" s="452"/>
      <c r="BS9" s="452"/>
    </row>
    <row r="10" spans="1:71" s="474" customFormat="1" ht="15.95" customHeight="1" x14ac:dyDescent="0.15">
      <c r="A10" s="453" t="s">
        <v>20</v>
      </c>
      <c r="B10" s="529">
        <f>SUM(B11:B14)</f>
        <v>234</v>
      </c>
      <c r="C10" s="530">
        <f>SUM(C11:C14)</f>
        <v>157</v>
      </c>
      <c r="D10" s="531">
        <f>SUM(D11:D14)</f>
        <v>226</v>
      </c>
      <c r="E10" s="529">
        <f>SUM(E11:E14)</f>
        <v>90</v>
      </c>
      <c r="F10" s="529">
        <f t="shared" ref="F10:K10" si="0">SUM(F11:F14)</f>
        <v>109</v>
      </c>
      <c r="G10" s="529">
        <f t="shared" si="0"/>
        <v>5</v>
      </c>
      <c r="H10" s="530">
        <f t="shared" si="0"/>
        <v>22</v>
      </c>
      <c r="I10" s="532">
        <f t="shared" si="0"/>
        <v>8</v>
      </c>
      <c r="J10" s="529">
        <f t="shared" si="0"/>
        <v>1</v>
      </c>
      <c r="K10" s="530">
        <f t="shared" si="0"/>
        <v>7</v>
      </c>
      <c r="L10" s="533">
        <f>SUM(L11:L14)</f>
        <v>6</v>
      </c>
      <c r="M10" s="533">
        <f>SUM(M11:M14)</f>
        <v>227</v>
      </c>
      <c r="N10" s="567"/>
      <c r="O10" s="445"/>
      <c r="P10" s="445"/>
      <c r="Q10" s="445"/>
      <c r="R10" s="445"/>
      <c r="S10" s="445"/>
      <c r="T10" s="445"/>
      <c r="U10" s="445"/>
      <c r="V10" s="445"/>
      <c r="W10" s="445"/>
      <c r="X10" s="437"/>
      <c r="Y10" s="446"/>
      <c r="Z10" s="446"/>
      <c r="AA10" s="437"/>
      <c r="AB10" s="437"/>
      <c r="AC10" s="437"/>
      <c r="AD10" s="437"/>
      <c r="AE10" s="437"/>
      <c r="AF10" s="437"/>
      <c r="AG10" s="452"/>
      <c r="AH10" s="452"/>
      <c r="AI10" s="452"/>
      <c r="AJ10" s="452"/>
      <c r="AK10" s="452"/>
      <c r="AL10" s="452"/>
      <c r="AM10" s="452"/>
      <c r="AN10" s="452"/>
      <c r="AO10" s="452"/>
      <c r="AP10" s="452"/>
      <c r="AQ10" s="452"/>
      <c r="AR10" s="452"/>
      <c r="AS10" s="452"/>
      <c r="AT10" s="452"/>
      <c r="AU10" s="452"/>
      <c r="AV10" s="452"/>
      <c r="AW10" s="452"/>
      <c r="AX10" s="452"/>
      <c r="AY10" s="452"/>
      <c r="AZ10" s="452"/>
      <c r="BA10" s="452"/>
      <c r="BB10" s="452"/>
      <c r="BC10" s="452"/>
      <c r="BD10" s="452"/>
      <c r="BE10" s="452"/>
      <c r="BF10" s="452"/>
      <c r="BG10" s="452"/>
      <c r="BH10" s="452"/>
      <c r="BI10" s="452"/>
      <c r="BJ10" s="452"/>
      <c r="BK10" s="452"/>
      <c r="BL10" s="452"/>
      <c r="BM10" s="452"/>
      <c r="BN10" s="452"/>
      <c r="BO10" s="452"/>
      <c r="BP10" s="452"/>
      <c r="BQ10" s="452"/>
      <c r="BR10" s="452"/>
      <c r="BS10" s="452"/>
    </row>
    <row r="11" spans="1:71" s="474" customFormat="1" ht="15.95" customHeight="1" x14ac:dyDescent="0.15">
      <c r="A11" s="482" t="s">
        <v>21</v>
      </c>
      <c r="B11" s="523">
        <v>113</v>
      </c>
      <c r="C11" s="534">
        <v>104</v>
      </c>
      <c r="D11" s="535">
        <f>SUM(E11:H11)</f>
        <v>105</v>
      </c>
      <c r="E11" s="524">
        <v>81</v>
      </c>
      <c r="F11" s="524">
        <v>2</v>
      </c>
      <c r="G11" s="524">
        <v>0</v>
      </c>
      <c r="H11" s="525">
        <v>22</v>
      </c>
      <c r="I11" s="535">
        <f>SUM(J11:K11)</f>
        <v>8</v>
      </c>
      <c r="J11" s="524">
        <v>1</v>
      </c>
      <c r="K11" s="525">
        <v>7</v>
      </c>
      <c r="L11" s="534">
        <v>6</v>
      </c>
      <c r="M11" s="534">
        <v>113</v>
      </c>
      <c r="N11" s="566" t="str">
        <f>$BA11&amp;" "&amp;$BB11</f>
        <v xml:space="preserve"> </v>
      </c>
      <c r="O11" s="445"/>
      <c r="P11" s="445"/>
      <c r="Q11" s="445"/>
      <c r="R11" s="445"/>
      <c r="S11" s="445"/>
      <c r="T11" s="445"/>
      <c r="U11" s="445"/>
      <c r="V11" s="445"/>
      <c r="W11" s="445"/>
      <c r="X11" s="437"/>
      <c r="AC11" s="437"/>
      <c r="AD11" s="437"/>
      <c r="AE11" s="437"/>
      <c r="AF11" s="437"/>
      <c r="AG11" s="452"/>
      <c r="AH11" s="452"/>
      <c r="AI11" s="452"/>
      <c r="AJ11" s="452"/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61" t="str">
        <f>IF($B11=0,"",IF($C11="",IF($B11="",""," No olvide escribir la columna Beneficiarios."),""))</f>
        <v/>
      </c>
      <c r="BB11" s="461" t="str">
        <f>IF($B11&lt;$C11," El número de Beneficiarias NO puede ser mayor que el Total.","")</f>
        <v/>
      </c>
      <c r="BD11" s="575">
        <f>IF($B11&lt;$C11,1,0)</f>
        <v>0</v>
      </c>
      <c r="BE11" s="575">
        <f>IF($B11=0,"",IF($C11="",IF($B11="","",1),0))</f>
        <v>0</v>
      </c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</row>
    <row r="12" spans="1:71" s="474" customFormat="1" ht="15.95" customHeight="1" x14ac:dyDescent="0.15">
      <c r="A12" s="483" t="s">
        <v>22</v>
      </c>
      <c r="B12" s="512">
        <v>8</v>
      </c>
      <c r="C12" s="521">
        <v>8</v>
      </c>
      <c r="D12" s="536">
        <f>SUM(E12:H12)</f>
        <v>8</v>
      </c>
      <c r="E12" s="513">
        <v>7</v>
      </c>
      <c r="F12" s="513">
        <v>1</v>
      </c>
      <c r="G12" s="513">
        <v>0</v>
      </c>
      <c r="H12" s="511">
        <v>0</v>
      </c>
      <c r="I12" s="536">
        <f>SUM(J12:K12)</f>
        <v>0</v>
      </c>
      <c r="J12" s="513"/>
      <c r="K12" s="511"/>
      <c r="L12" s="521"/>
      <c r="M12" s="521">
        <v>6</v>
      </c>
      <c r="N12" s="566" t="str">
        <f>$BA12&amp;" "&amp;$BB12</f>
        <v xml:space="preserve"> </v>
      </c>
      <c r="O12" s="445"/>
      <c r="P12" s="445"/>
      <c r="Q12" s="445"/>
      <c r="R12" s="445"/>
      <c r="S12" s="445"/>
      <c r="T12" s="445"/>
      <c r="U12" s="445"/>
      <c r="V12" s="445"/>
      <c r="W12" s="445"/>
      <c r="X12" s="437"/>
      <c r="AC12" s="437"/>
      <c r="AD12" s="437"/>
      <c r="AE12" s="437"/>
      <c r="AF12" s="437"/>
      <c r="AG12" s="452"/>
      <c r="AH12" s="452"/>
      <c r="AI12" s="452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2"/>
      <c r="AX12" s="452"/>
      <c r="AY12" s="452"/>
      <c r="AZ12" s="452"/>
      <c r="BA12" s="461" t="str">
        <f>IF($B12=0,"",IF($C12="",IF($B12="",""," No olvide escribir la columna Beneficiarios."),""))</f>
        <v/>
      </c>
      <c r="BB12" s="461" t="str">
        <f>IF($B12&lt;$C12," El número de Beneficiarias NO puede ser mayor que el Total.","")</f>
        <v/>
      </c>
      <c r="BD12" s="575">
        <f>IF($B12&lt;$C12,1,0)</f>
        <v>0</v>
      </c>
      <c r="BE12" s="575">
        <f>IF($B12=0,"",IF($C12="",IF($B12="","",1),0))</f>
        <v>0</v>
      </c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452"/>
    </row>
    <row r="13" spans="1:71" s="474" customFormat="1" ht="15.95" customHeight="1" x14ac:dyDescent="0.15">
      <c r="A13" s="483" t="s">
        <v>23</v>
      </c>
      <c r="B13" s="512">
        <v>68</v>
      </c>
      <c r="C13" s="521">
        <v>16</v>
      </c>
      <c r="D13" s="536">
        <f>SUM(E13:H13)</f>
        <v>68</v>
      </c>
      <c r="E13" s="513">
        <v>2</v>
      </c>
      <c r="F13" s="513">
        <v>65</v>
      </c>
      <c r="G13" s="513">
        <v>1</v>
      </c>
      <c r="H13" s="511"/>
      <c r="I13" s="536">
        <f>SUM(J13:K13)</f>
        <v>0</v>
      </c>
      <c r="J13" s="513"/>
      <c r="K13" s="511"/>
      <c r="L13" s="521"/>
      <c r="M13" s="521">
        <v>65</v>
      </c>
      <c r="N13" s="566" t="str">
        <f>$BA13&amp;" "&amp;$BB13</f>
        <v xml:space="preserve"> </v>
      </c>
      <c r="O13" s="445"/>
      <c r="P13" s="445"/>
      <c r="Q13" s="445"/>
      <c r="R13" s="445"/>
      <c r="S13" s="445"/>
      <c r="T13" s="445"/>
      <c r="U13" s="445"/>
      <c r="V13" s="445"/>
      <c r="W13" s="445"/>
      <c r="X13" s="437"/>
      <c r="AC13" s="437"/>
      <c r="AD13" s="437"/>
      <c r="AE13" s="437"/>
      <c r="AF13" s="437"/>
      <c r="AG13" s="452"/>
      <c r="AH13" s="452"/>
      <c r="AI13" s="452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2"/>
      <c r="AW13" s="452"/>
      <c r="AX13" s="452"/>
      <c r="AY13" s="452"/>
      <c r="AZ13" s="452"/>
      <c r="BA13" s="461" t="str">
        <f>IF($B13=0,"",IF($C13="",IF($B13="",""," No olvide escribir la columna Beneficiarios."),""))</f>
        <v/>
      </c>
      <c r="BB13" s="461" t="str">
        <f>IF($B13&lt;$C13," El número de Beneficiarias NO puede ser mayor que el Total.","")</f>
        <v/>
      </c>
      <c r="BD13" s="575">
        <f>IF($B13&lt;$C13,1,0)</f>
        <v>0</v>
      </c>
      <c r="BE13" s="575">
        <f>IF($B13=0,"",IF($C13="",IF($B13="","",1),0))</f>
        <v>0</v>
      </c>
      <c r="BF13" s="452"/>
      <c r="BG13" s="452"/>
      <c r="BH13" s="452"/>
      <c r="BI13" s="452"/>
      <c r="BJ13" s="452"/>
      <c r="BK13" s="452"/>
      <c r="BL13" s="452"/>
      <c r="BM13" s="452"/>
      <c r="BN13" s="452"/>
      <c r="BO13" s="452"/>
      <c r="BP13" s="452"/>
      <c r="BQ13" s="452"/>
      <c r="BR13" s="452"/>
    </row>
    <row r="14" spans="1:71" s="474" customFormat="1" ht="15.95" customHeight="1" thickBot="1" x14ac:dyDescent="0.2">
      <c r="A14" s="484" t="s">
        <v>24</v>
      </c>
      <c r="B14" s="537">
        <v>45</v>
      </c>
      <c r="C14" s="538">
        <v>29</v>
      </c>
      <c r="D14" s="539">
        <f>SUM(E14:H14)</f>
        <v>45</v>
      </c>
      <c r="E14" s="540"/>
      <c r="F14" s="540">
        <v>41</v>
      </c>
      <c r="G14" s="540">
        <v>4</v>
      </c>
      <c r="H14" s="541"/>
      <c r="I14" s="539">
        <f>SUM(J14:K14)</f>
        <v>0</v>
      </c>
      <c r="J14" s="540"/>
      <c r="K14" s="541"/>
      <c r="L14" s="538"/>
      <c r="M14" s="538">
        <v>43</v>
      </c>
      <c r="N14" s="566" t="str">
        <f>$BA14&amp;" "&amp;$BB14</f>
        <v xml:space="preserve"> </v>
      </c>
      <c r="O14" s="445"/>
      <c r="P14" s="445"/>
      <c r="Q14" s="445"/>
      <c r="R14" s="445"/>
      <c r="S14" s="445"/>
      <c r="T14" s="445"/>
      <c r="U14" s="445"/>
      <c r="V14" s="445"/>
      <c r="W14" s="445"/>
      <c r="X14" s="437"/>
      <c r="AC14" s="437"/>
      <c r="AD14" s="437"/>
      <c r="AE14" s="437"/>
      <c r="AF14" s="437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  <c r="AS14" s="452"/>
      <c r="AT14" s="452"/>
      <c r="AU14" s="452"/>
      <c r="AV14" s="452"/>
      <c r="AW14" s="452"/>
      <c r="AX14" s="452"/>
      <c r="AY14" s="452"/>
      <c r="AZ14" s="452"/>
      <c r="BA14" s="461" t="str">
        <f>IF($B14=0,"",IF($C14="",IF($B14="",""," No olvide escribir la columna Beneficiarios."),""))</f>
        <v/>
      </c>
      <c r="BB14" s="461" t="str">
        <f>IF($B14&lt;$C14," El número de Beneficiarias NO puede ser mayor que el Total.","")</f>
        <v/>
      </c>
      <c r="BD14" s="575">
        <f>IF($B14&lt;$C14,1,0)</f>
        <v>0</v>
      </c>
      <c r="BE14" s="575">
        <f>IF($B14=0,"",IF($C14="",IF($B14="","",1),0))</f>
        <v>0</v>
      </c>
      <c r="BF14" s="452"/>
      <c r="BG14" s="452"/>
      <c r="BH14" s="452"/>
      <c r="BI14" s="452"/>
      <c r="BJ14" s="452"/>
      <c r="BK14" s="452"/>
      <c r="BL14" s="452"/>
      <c r="BM14" s="452"/>
      <c r="BN14" s="452"/>
      <c r="BO14" s="452"/>
      <c r="BP14" s="452"/>
      <c r="BQ14" s="452"/>
      <c r="BR14" s="452"/>
    </row>
    <row r="15" spans="1:71" s="474" customFormat="1" ht="15.95" customHeight="1" thickTop="1" thickBot="1" x14ac:dyDescent="0.2">
      <c r="A15" s="485" t="s">
        <v>25</v>
      </c>
      <c r="B15" s="542">
        <v>19</v>
      </c>
      <c r="C15" s="543">
        <v>17</v>
      </c>
      <c r="D15" s="544">
        <f>SUM(E15:H15)</f>
        <v>17</v>
      </c>
      <c r="E15" s="545"/>
      <c r="F15" s="545"/>
      <c r="G15" s="545">
        <v>17</v>
      </c>
      <c r="H15" s="546"/>
      <c r="I15" s="544">
        <f>SUM(J15:K15)</f>
        <v>0</v>
      </c>
      <c r="J15" s="547"/>
      <c r="K15" s="548"/>
      <c r="L15" s="581"/>
      <c r="M15" s="549"/>
      <c r="N15" s="566" t="str">
        <f>$BA15&amp;" "&amp;$BB15</f>
        <v xml:space="preserve"> </v>
      </c>
      <c r="O15" s="445"/>
      <c r="P15" s="445"/>
      <c r="Q15" s="445"/>
      <c r="R15" s="445"/>
      <c r="S15" s="445"/>
      <c r="T15" s="445"/>
      <c r="U15" s="445"/>
      <c r="V15" s="445"/>
      <c r="W15" s="445"/>
      <c r="X15" s="437"/>
      <c r="AC15" s="437"/>
      <c r="AD15" s="437"/>
      <c r="AE15" s="437"/>
      <c r="AF15" s="437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2"/>
      <c r="AW15" s="452"/>
      <c r="AX15" s="452"/>
      <c r="AY15" s="452"/>
      <c r="AZ15" s="452"/>
      <c r="BA15" s="461" t="str">
        <f>IF($B15=0,"",IF($C15="",IF($B15="",""," No olvide escribir la columna Beneficiarios."),""))</f>
        <v/>
      </c>
      <c r="BB15" s="461" t="str">
        <f>IF($B15&lt;$C15," El número de Beneficiarias NO puede ser mayor que el Total.","")</f>
        <v/>
      </c>
      <c r="BD15" s="575">
        <f>IF($B15&lt;$C15,1,0)</f>
        <v>0</v>
      </c>
      <c r="BE15" s="575">
        <f>IF($B15=0,"",IF($C15="",IF($B15="","",1),0))</f>
        <v>0</v>
      </c>
      <c r="BF15" s="452"/>
      <c r="BG15" s="452"/>
      <c r="BH15" s="452"/>
      <c r="BI15" s="452"/>
      <c r="BJ15" s="452"/>
      <c r="BK15" s="452"/>
      <c r="BL15" s="452"/>
      <c r="BM15" s="452"/>
      <c r="BN15" s="452"/>
      <c r="BO15" s="452"/>
      <c r="BP15" s="452"/>
      <c r="BQ15" s="452"/>
      <c r="BR15" s="452"/>
    </row>
    <row r="16" spans="1:71" s="474" customFormat="1" ht="15.95" customHeight="1" thickTop="1" x14ac:dyDescent="0.15">
      <c r="A16" s="485" t="s">
        <v>26</v>
      </c>
      <c r="B16" s="550"/>
      <c r="C16" s="551"/>
      <c r="D16" s="552"/>
      <c r="E16" s="553"/>
      <c r="F16" s="553"/>
      <c r="G16" s="553"/>
      <c r="H16" s="551"/>
      <c r="I16" s="552"/>
      <c r="J16" s="553"/>
      <c r="K16" s="551"/>
      <c r="L16" s="580"/>
      <c r="M16" s="549"/>
      <c r="N16" s="566" t="str">
        <f>$BA16</f>
        <v/>
      </c>
      <c r="O16" s="445"/>
      <c r="P16" s="445"/>
      <c r="Q16" s="445"/>
      <c r="R16" s="445"/>
      <c r="S16" s="445"/>
      <c r="T16" s="445"/>
      <c r="U16" s="445"/>
      <c r="V16" s="445"/>
      <c r="W16" s="445"/>
      <c r="X16" s="437"/>
      <c r="AC16" s="437"/>
      <c r="AD16" s="437"/>
      <c r="AE16" s="437"/>
      <c r="AF16" s="437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2"/>
      <c r="AT16" s="452"/>
      <c r="AU16" s="452"/>
      <c r="AV16" s="452"/>
      <c r="AW16" s="452"/>
      <c r="AX16" s="452"/>
      <c r="AY16" s="452"/>
      <c r="AZ16" s="452"/>
      <c r="BA16" s="461" t="str">
        <f>IF(B16&lt;=B11,""," El parto Normal Vertical DEBE estar incluido en el parto Normal. ")</f>
        <v/>
      </c>
      <c r="BB16" s="454"/>
      <c r="BC16" s="452"/>
      <c r="BD16" s="575">
        <f>IF(B16&lt;=B11,0,1)</f>
        <v>0</v>
      </c>
      <c r="BE16" s="452"/>
      <c r="BF16" s="452"/>
      <c r="BG16" s="452"/>
      <c r="BH16" s="452"/>
      <c r="BI16" s="452"/>
      <c r="BJ16" s="452"/>
      <c r="BK16" s="452"/>
      <c r="BL16" s="452"/>
      <c r="BM16" s="452"/>
      <c r="BN16" s="452"/>
      <c r="BO16" s="452"/>
      <c r="BP16" s="452"/>
      <c r="BQ16" s="452"/>
      <c r="BR16" s="452"/>
    </row>
    <row r="17" spans="1:70" s="474" customFormat="1" ht="21" x14ac:dyDescent="0.15">
      <c r="A17" s="486" t="s">
        <v>27</v>
      </c>
      <c r="B17" s="554"/>
      <c r="C17" s="555"/>
      <c r="D17" s="556"/>
      <c r="E17" s="557"/>
      <c r="F17" s="557"/>
      <c r="G17" s="557"/>
      <c r="H17" s="555"/>
      <c r="I17" s="556"/>
      <c r="J17" s="557"/>
      <c r="K17" s="555"/>
      <c r="L17" s="564"/>
      <c r="M17" s="558"/>
      <c r="N17" s="566"/>
      <c r="O17" s="445"/>
      <c r="P17" s="445"/>
      <c r="Q17" s="445"/>
      <c r="R17" s="445"/>
      <c r="S17" s="445"/>
      <c r="T17" s="445"/>
      <c r="U17" s="445"/>
      <c r="V17" s="445"/>
      <c r="W17" s="445"/>
      <c r="X17" s="437"/>
      <c r="AC17" s="437"/>
      <c r="AD17" s="437"/>
      <c r="AE17" s="437"/>
      <c r="AF17" s="437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2"/>
      <c r="AT17" s="452"/>
      <c r="AU17" s="452"/>
      <c r="AV17" s="452"/>
      <c r="AW17" s="452"/>
      <c r="AX17" s="452"/>
      <c r="AY17" s="452"/>
      <c r="AZ17" s="452"/>
      <c r="BA17" s="454"/>
      <c r="BB17" s="454"/>
      <c r="BC17" s="452"/>
      <c r="BD17" s="437"/>
      <c r="BE17" s="452"/>
      <c r="BF17" s="452"/>
      <c r="BG17" s="452"/>
      <c r="BH17" s="452"/>
      <c r="BI17" s="452"/>
      <c r="BJ17" s="452"/>
      <c r="BK17" s="452"/>
      <c r="BL17" s="452"/>
      <c r="BM17" s="452"/>
      <c r="BN17" s="452"/>
      <c r="BO17" s="452"/>
      <c r="BP17" s="452"/>
      <c r="BQ17" s="452"/>
      <c r="BR17" s="452"/>
    </row>
    <row r="18" spans="1:70" s="474" customFormat="1" ht="15.95" customHeight="1" x14ac:dyDescent="0.15">
      <c r="A18" s="475" t="s">
        <v>28</v>
      </c>
      <c r="B18" s="554">
        <v>1</v>
      </c>
      <c r="C18" s="555"/>
      <c r="D18" s="556"/>
      <c r="E18" s="557"/>
      <c r="F18" s="557"/>
      <c r="G18" s="557"/>
      <c r="H18" s="555"/>
      <c r="I18" s="556"/>
      <c r="J18" s="557"/>
      <c r="K18" s="555"/>
      <c r="L18" s="564"/>
      <c r="M18" s="558"/>
      <c r="N18" s="566"/>
      <c r="O18" s="445"/>
      <c r="P18" s="445"/>
      <c r="Q18" s="445"/>
      <c r="R18" s="445"/>
      <c r="S18" s="445"/>
      <c r="T18" s="445"/>
      <c r="U18" s="445"/>
      <c r="V18" s="445"/>
      <c r="W18" s="445"/>
      <c r="X18" s="437"/>
      <c r="AC18" s="437"/>
      <c r="AD18" s="437"/>
      <c r="AE18" s="437"/>
      <c r="AF18" s="437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  <c r="AW18" s="452"/>
      <c r="AX18" s="452"/>
      <c r="AY18" s="452"/>
      <c r="AZ18" s="452"/>
      <c r="BA18" s="454"/>
      <c r="BB18" s="454"/>
      <c r="BC18" s="452"/>
      <c r="BD18" s="437"/>
      <c r="BE18" s="452"/>
      <c r="BF18" s="452"/>
      <c r="BG18" s="452"/>
      <c r="BH18" s="452"/>
      <c r="BI18" s="452"/>
      <c r="BJ18" s="452"/>
      <c r="BK18" s="452"/>
      <c r="BL18" s="452"/>
      <c r="BM18" s="452"/>
      <c r="BN18" s="452"/>
      <c r="BO18" s="452"/>
      <c r="BP18" s="452"/>
      <c r="BQ18" s="452"/>
      <c r="BR18" s="452"/>
    </row>
    <row r="19" spans="1:70" s="437" customFormat="1" ht="18" customHeight="1" x14ac:dyDescent="0.15">
      <c r="A19" s="487" t="s">
        <v>29</v>
      </c>
      <c r="B19" s="471"/>
      <c r="C19" s="488"/>
      <c r="D19" s="488"/>
      <c r="E19" s="458"/>
      <c r="F19" s="488"/>
      <c r="G19" s="488"/>
      <c r="H19" s="488"/>
      <c r="I19" s="488"/>
      <c r="J19" s="458"/>
      <c r="K19" s="488"/>
      <c r="L19" s="488"/>
      <c r="M19" s="567"/>
      <c r="N19" s="445"/>
      <c r="O19" s="445"/>
      <c r="P19" s="445"/>
      <c r="Q19" s="445"/>
      <c r="R19" s="445"/>
      <c r="S19" s="445"/>
      <c r="T19" s="445"/>
      <c r="U19" s="445"/>
      <c r="V19" s="445"/>
      <c r="BA19" s="446"/>
      <c r="BB19" s="446"/>
    </row>
    <row r="20" spans="1:70" s="437" customFormat="1" ht="30" customHeight="1" x14ac:dyDescent="0.2">
      <c r="A20" s="448" t="s">
        <v>30</v>
      </c>
      <c r="B20" s="489"/>
      <c r="C20" s="489"/>
      <c r="D20" s="490"/>
      <c r="E20" s="491"/>
      <c r="F20" s="491"/>
      <c r="G20" s="491"/>
      <c r="H20" s="491"/>
      <c r="I20" s="465"/>
      <c r="J20" s="465"/>
      <c r="K20" s="465"/>
      <c r="L20" s="465"/>
      <c r="M20" s="579"/>
      <c r="N20" s="579"/>
    </row>
    <row r="21" spans="1:70" s="474" customFormat="1" ht="29.25" customHeight="1" x14ac:dyDescent="0.15">
      <c r="A21" s="466" t="s">
        <v>31</v>
      </c>
      <c r="B21" s="492" t="s">
        <v>8</v>
      </c>
      <c r="C21" s="492" t="s">
        <v>32</v>
      </c>
      <c r="D21" s="450"/>
      <c r="E21" s="450"/>
      <c r="F21" s="436"/>
      <c r="G21" s="436"/>
      <c r="H21" s="436"/>
      <c r="I21" s="436"/>
      <c r="J21" s="436"/>
      <c r="K21" s="436"/>
      <c r="L21" s="436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AB21" s="437"/>
      <c r="AC21" s="437"/>
      <c r="AD21" s="437"/>
      <c r="AE21" s="437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437"/>
      <c r="BB21" s="437"/>
      <c r="BC21" s="437"/>
      <c r="BD21" s="437"/>
      <c r="BE21" s="452"/>
      <c r="BF21" s="452"/>
      <c r="BG21" s="452"/>
      <c r="BH21" s="452"/>
      <c r="BI21" s="452"/>
      <c r="BJ21" s="452"/>
      <c r="BK21" s="452"/>
      <c r="BL21" s="452"/>
      <c r="BM21" s="452"/>
      <c r="BN21" s="452"/>
      <c r="BO21" s="452"/>
      <c r="BP21" s="452"/>
    </row>
    <row r="22" spans="1:70" s="474" customFormat="1" ht="15.95" customHeight="1" x14ac:dyDescent="0.15">
      <c r="A22" s="508" t="s">
        <v>33</v>
      </c>
      <c r="B22" s="528">
        <v>16</v>
      </c>
      <c r="C22" s="528">
        <v>16</v>
      </c>
      <c r="D22" s="570" t="str">
        <f>$BA22&amp;" "&amp;$BB22</f>
        <v xml:space="preserve"> </v>
      </c>
      <c r="E22" s="569"/>
      <c r="F22" s="436" t="s">
        <v>34</v>
      </c>
      <c r="G22" s="449" t="s">
        <v>34</v>
      </c>
      <c r="H22" s="449"/>
      <c r="I22" s="468"/>
      <c r="J22" s="436"/>
      <c r="K22" s="436"/>
      <c r="L22" s="436"/>
      <c r="M22" s="437"/>
      <c r="N22" s="437"/>
      <c r="O22" s="437"/>
      <c r="P22" s="437"/>
      <c r="Q22" s="437"/>
      <c r="R22" s="437"/>
      <c r="S22" s="437"/>
      <c r="T22" s="437"/>
      <c r="U22" s="437"/>
      <c r="V22" s="446"/>
      <c r="W22" s="446"/>
      <c r="AB22" s="437"/>
      <c r="AC22" s="437"/>
      <c r="AD22" s="437"/>
      <c r="AE22" s="437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2"/>
      <c r="AT22" s="452"/>
      <c r="AU22" s="452"/>
      <c r="AV22" s="452"/>
      <c r="AW22" s="452"/>
      <c r="AX22" s="452"/>
      <c r="AY22" s="452"/>
      <c r="AZ22" s="452"/>
      <c r="BA22" s="461" t="str">
        <f>IF($B22=0,"",IF($C22="",IF($B22="",""," No olvide escribir la columna Beneficiarios."),""))</f>
        <v/>
      </c>
      <c r="BB22" s="461" t="str">
        <f>IF($B22&lt;$C22," El número de Beneficiarios NO puede ser mayor que el Total.","")</f>
        <v/>
      </c>
      <c r="BC22" s="437"/>
      <c r="BD22" s="575">
        <f>IF($B22=0,"",IF($C22="",IF($B22="","",1),0))</f>
        <v>0</v>
      </c>
      <c r="BE22" s="575">
        <f>IF($B22&lt;$C22,1,0)</f>
        <v>0</v>
      </c>
      <c r="BF22" s="452"/>
      <c r="BG22" s="452"/>
      <c r="BH22" s="452"/>
      <c r="BI22" s="452"/>
      <c r="BJ22" s="452"/>
      <c r="BK22" s="452"/>
      <c r="BL22" s="452"/>
      <c r="BM22" s="452"/>
      <c r="BN22" s="452"/>
      <c r="BO22" s="452"/>
      <c r="BP22" s="452"/>
    </row>
    <row r="23" spans="1:70" s="474" customFormat="1" ht="15.95" customHeight="1" x14ac:dyDescent="0.15">
      <c r="A23" s="493" t="s">
        <v>35</v>
      </c>
      <c r="B23" s="559">
        <v>180</v>
      </c>
      <c r="C23" s="559">
        <v>104</v>
      </c>
      <c r="D23" s="570" t="str">
        <f>$BA23&amp;" "&amp;$BB23&amp;" "&amp;$BC23</f>
        <v xml:space="preserve">  </v>
      </c>
      <c r="E23" s="455"/>
      <c r="F23" s="437"/>
      <c r="G23" s="437"/>
      <c r="H23" s="437"/>
      <c r="I23" s="436"/>
      <c r="J23" s="436"/>
      <c r="K23" s="436"/>
      <c r="L23" s="436"/>
      <c r="M23" s="437"/>
      <c r="N23" s="437"/>
      <c r="O23" s="437"/>
      <c r="P23" s="437"/>
      <c r="Q23" s="437"/>
      <c r="R23" s="437"/>
      <c r="S23" s="437"/>
      <c r="T23" s="437"/>
      <c r="U23" s="437"/>
      <c r="V23" s="446"/>
      <c r="W23" s="446"/>
      <c r="AB23" s="437"/>
      <c r="AC23" s="437"/>
      <c r="AD23" s="437"/>
      <c r="AE23" s="437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  <c r="AW23" s="452"/>
      <c r="AX23" s="452"/>
      <c r="AY23" s="452"/>
      <c r="AZ23" s="452"/>
      <c r="BA23" s="461" t="str">
        <f>IF((B22+B23)&lt;=B10,""," El total de Acompañamientos NO debe ser mayor que el total de Partos")</f>
        <v/>
      </c>
      <c r="BB23" s="461" t="str">
        <f>IF($B23&lt;$C23," El número de Beneficiarios NO puede ser mayor que el Total.","")</f>
        <v/>
      </c>
      <c r="BC23" s="461" t="str">
        <f>IF($B23=0,"",IF($C23="",IF($B23="",""," No olvide escribir la columna Beneficiarios."),""))</f>
        <v/>
      </c>
      <c r="BD23" s="575">
        <f>IF($B23=0,"",IF($C23="",IF($B23="","",1),0))</f>
        <v>0</v>
      </c>
      <c r="BE23" s="575">
        <f>IF($B23&lt;$C23,1,0)</f>
        <v>0</v>
      </c>
      <c r="BF23" s="452"/>
      <c r="BG23" s="452"/>
      <c r="BH23" s="452"/>
      <c r="BI23" s="452"/>
      <c r="BJ23" s="452"/>
      <c r="BK23" s="452"/>
      <c r="BL23" s="452"/>
      <c r="BM23" s="452"/>
      <c r="BN23" s="452"/>
      <c r="BO23" s="452"/>
      <c r="BP23" s="452"/>
    </row>
    <row r="24" spans="1:70" s="437" customFormat="1" ht="30" customHeight="1" x14ac:dyDescent="0.2">
      <c r="A24" s="598" t="s">
        <v>36</v>
      </c>
      <c r="B24" s="599"/>
      <c r="C24" s="599"/>
      <c r="D24" s="599"/>
      <c r="E24" s="599"/>
      <c r="F24" s="599"/>
      <c r="G24" s="599"/>
      <c r="H24" s="599"/>
      <c r="I24" s="599"/>
      <c r="J24" s="599"/>
      <c r="K24" s="465"/>
      <c r="L24" s="440"/>
      <c r="M24" s="472"/>
      <c r="N24" s="472"/>
      <c r="BD24" s="575">
        <f>IF((B22+B23)&lt;=B10,0,1)</f>
        <v>0</v>
      </c>
    </row>
    <row r="25" spans="1:70" s="437" customFormat="1" ht="30" customHeight="1" x14ac:dyDescent="0.2">
      <c r="A25" s="598" t="s">
        <v>37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465"/>
      <c r="L25" s="440"/>
      <c r="M25" s="472"/>
      <c r="N25" s="472"/>
    </row>
    <row r="26" spans="1:70" s="474" customFormat="1" ht="21" customHeight="1" x14ac:dyDescent="0.15">
      <c r="A26" s="600" t="s">
        <v>38</v>
      </c>
      <c r="B26" s="602" t="s">
        <v>8</v>
      </c>
      <c r="C26" s="604" t="s">
        <v>39</v>
      </c>
      <c r="D26" s="605"/>
      <c r="E26" s="605"/>
      <c r="F26" s="605"/>
      <c r="G26" s="605"/>
      <c r="H26" s="605"/>
      <c r="I26" s="606"/>
      <c r="J26" s="437"/>
      <c r="K26" s="436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AB26" s="437"/>
      <c r="AC26" s="437"/>
      <c r="AD26" s="437"/>
      <c r="AE26" s="437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2"/>
      <c r="AT26" s="452"/>
      <c r="AU26" s="452"/>
      <c r="AV26" s="452"/>
      <c r="AW26" s="452"/>
      <c r="AX26" s="452"/>
      <c r="AY26" s="452"/>
      <c r="AZ26" s="452"/>
      <c r="BA26" s="437"/>
      <c r="BB26" s="437"/>
      <c r="BC26" s="437"/>
      <c r="BD26" s="437"/>
      <c r="BE26" s="452"/>
      <c r="BF26" s="452"/>
      <c r="BG26" s="452"/>
      <c r="BH26" s="452"/>
      <c r="BI26" s="452"/>
      <c r="BJ26" s="452"/>
      <c r="BK26" s="452"/>
      <c r="BL26" s="452"/>
      <c r="BM26" s="452"/>
      <c r="BN26" s="452"/>
      <c r="BO26" s="452"/>
      <c r="BP26" s="452"/>
      <c r="BQ26" s="452"/>
      <c r="BR26" s="452"/>
    </row>
    <row r="27" spans="1:70" s="474" customFormat="1" ht="26.25" customHeight="1" x14ac:dyDescent="0.15">
      <c r="A27" s="601"/>
      <c r="B27" s="603"/>
      <c r="C27" s="463" t="s">
        <v>40</v>
      </c>
      <c r="D27" s="442" t="s">
        <v>41</v>
      </c>
      <c r="E27" s="481" t="s">
        <v>42</v>
      </c>
      <c r="F27" s="481" t="s">
        <v>43</v>
      </c>
      <c r="G27" s="481" t="s">
        <v>44</v>
      </c>
      <c r="H27" s="442" t="s">
        <v>45</v>
      </c>
      <c r="I27" s="467" t="s">
        <v>46</v>
      </c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AB27" s="437"/>
      <c r="AC27" s="437"/>
      <c r="AD27" s="437"/>
      <c r="AE27" s="437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37"/>
      <c r="BB27" s="437"/>
      <c r="BC27" s="437"/>
      <c r="BD27" s="437"/>
      <c r="BE27" s="452"/>
      <c r="BF27" s="452"/>
      <c r="BG27" s="452"/>
      <c r="BH27" s="452"/>
      <c r="BI27" s="452"/>
      <c r="BJ27" s="452"/>
      <c r="BK27" s="452"/>
      <c r="BL27" s="452"/>
      <c r="BM27" s="452"/>
      <c r="BN27" s="452"/>
      <c r="BO27" s="452"/>
      <c r="BP27" s="452"/>
      <c r="BQ27" s="452"/>
      <c r="BR27" s="452"/>
    </row>
    <row r="28" spans="1:70" s="474" customFormat="1" ht="15.95" customHeight="1" x14ac:dyDescent="0.15">
      <c r="A28" s="494" t="s">
        <v>47</v>
      </c>
      <c r="B28" s="527">
        <f>SUM(C28:I28)</f>
        <v>237</v>
      </c>
      <c r="C28" s="554"/>
      <c r="D28" s="560"/>
      <c r="E28" s="560"/>
      <c r="F28" s="560">
        <v>6</v>
      </c>
      <c r="G28" s="560">
        <v>43</v>
      </c>
      <c r="H28" s="560">
        <v>163</v>
      </c>
      <c r="I28" s="561">
        <v>25</v>
      </c>
      <c r="J28" s="568" t="str">
        <f>$BA28&amp;""&amp;$BB28&amp;""&amp;$BA29</f>
        <v/>
      </c>
      <c r="K28" s="455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AB28" s="437"/>
      <c r="AC28" s="437"/>
      <c r="AD28" s="437"/>
      <c r="AE28" s="437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61" t="str">
        <f>IF(SUM(G28:I28)&gt;=M10,""," Los nacidos vivos de 2.500 y más gramos NO DEBE ser menor al Total de partos con Apego Precoz de RN del mismo peso. ")</f>
        <v/>
      </c>
      <c r="BB28" s="461" t="str">
        <f>IF(B28&lt;&gt;SUM(C28:I28)," NO ALTERE LAS FÓRMULAS, el Total de Nacidos Vivos NO ES IGUAL a la suma de los Nacidos Vivos según su peso al nacer. ","")</f>
        <v/>
      </c>
      <c r="BC28" s="437"/>
      <c r="BD28" s="575">
        <f>IF(SUM(F28:I28)&gt;=M10,0,1)</f>
        <v>0</v>
      </c>
      <c r="BE28" s="575">
        <f>IF(B28&lt;&gt;SUM(C28:I28),1,0)</f>
        <v>0</v>
      </c>
      <c r="BF28" s="452"/>
      <c r="BG28" s="452"/>
      <c r="BH28" s="452"/>
      <c r="BI28" s="452"/>
      <c r="BJ28" s="452"/>
      <c r="BK28" s="452"/>
      <c r="BL28" s="452"/>
      <c r="BM28" s="452"/>
      <c r="BN28" s="452"/>
      <c r="BO28" s="452"/>
      <c r="BP28" s="452"/>
      <c r="BQ28" s="452"/>
      <c r="BR28" s="452"/>
    </row>
    <row r="29" spans="1:70" s="437" customFormat="1" ht="30" customHeight="1" x14ac:dyDescent="0.2">
      <c r="A29" s="509" t="s">
        <v>48</v>
      </c>
      <c r="B29" s="464"/>
      <c r="C29" s="507"/>
      <c r="D29" s="507"/>
      <c r="E29" s="507"/>
      <c r="F29" s="507"/>
      <c r="G29" s="507"/>
      <c r="H29" s="507"/>
      <c r="I29" s="507"/>
      <c r="J29" s="507"/>
      <c r="K29" s="465"/>
      <c r="L29" s="440"/>
      <c r="M29" s="472"/>
      <c r="N29" s="472"/>
      <c r="BA29" s="461" t="str">
        <f>IF(SUM(C28:F28)&gt;=L10,""," Los nacidos vivos de menor o igual a 2.499 gramos NO DEBE ser menor al Total de partos con Apego Precoz de RN del mismo peso. ")</f>
        <v/>
      </c>
      <c r="BD29" s="575">
        <f>IF(SUM(C28:F28)&gt;=L10,0,1)</f>
        <v>0</v>
      </c>
    </row>
    <row r="30" spans="1:70" s="474" customFormat="1" ht="21" customHeight="1" x14ac:dyDescent="0.15">
      <c r="A30" s="600" t="s">
        <v>38</v>
      </c>
      <c r="B30" s="602" t="s">
        <v>8</v>
      </c>
      <c r="C30" s="437"/>
      <c r="D30" s="436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AB30" s="437"/>
      <c r="AC30" s="437"/>
      <c r="AD30" s="437"/>
      <c r="AE30" s="437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52"/>
      <c r="AT30" s="452"/>
      <c r="AU30" s="452"/>
      <c r="AV30" s="452"/>
      <c r="AW30" s="452"/>
      <c r="AX30" s="452"/>
      <c r="AY30" s="452"/>
      <c r="AZ30" s="452"/>
      <c r="BA30" s="437"/>
      <c r="BB30" s="437"/>
      <c r="BC30" s="437"/>
      <c r="BD30" s="437"/>
      <c r="BE30" s="452"/>
      <c r="BF30" s="452"/>
      <c r="BG30" s="452"/>
      <c r="BH30" s="452"/>
      <c r="BI30" s="452"/>
      <c r="BJ30" s="452"/>
      <c r="BK30" s="452"/>
    </row>
    <row r="31" spans="1:70" s="474" customFormat="1" ht="26.25" customHeight="1" x14ac:dyDescent="0.15">
      <c r="A31" s="601"/>
      <c r="B31" s="603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AB31" s="437"/>
      <c r="AC31" s="437"/>
      <c r="AD31" s="437"/>
      <c r="AE31" s="437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2"/>
      <c r="AT31" s="452"/>
      <c r="AU31" s="452"/>
      <c r="AV31" s="452"/>
      <c r="AW31" s="452"/>
      <c r="AX31" s="452"/>
      <c r="AY31" s="452"/>
      <c r="AZ31" s="452"/>
      <c r="BA31" s="437"/>
      <c r="BB31" s="437"/>
      <c r="BC31" s="437"/>
      <c r="BD31" s="437"/>
      <c r="BE31" s="452"/>
      <c r="BF31" s="452"/>
      <c r="BG31" s="452"/>
      <c r="BH31" s="452"/>
      <c r="BI31" s="452"/>
      <c r="BJ31" s="452"/>
      <c r="BK31" s="452"/>
    </row>
    <row r="32" spans="1:70" s="474" customFormat="1" ht="15.95" customHeight="1" x14ac:dyDescent="0.15">
      <c r="A32" s="510" t="s">
        <v>47</v>
      </c>
      <c r="B32" s="528"/>
      <c r="C32" s="573" t="str">
        <f>$BA32</f>
        <v/>
      </c>
      <c r="D32" s="571"/>
      <c r="E32" s="574"/>
      <c r="F32" s="574"/>
      <c r="G32" s="572"/>
      <c r="H32" s="572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AB32" s="437"/>
      <c r="AC32" s="437"/>
      <c r="AD32" s="437"/>
      <c r="AE32" s="437"/>
      <c r="AF32" s="452"/>
      <c r="AG32" s="452"/>
      <c r="AH32" s="452"/>
      <c r="AI32" s="452"/>
      <c r="AJ32" s="452"/>
      <c r="AK32" s="452"/>
      <c r="AL32" s="452"/>
      <c r="AM32" s="452"/>
      <c r="AN32" s="452"/>
      <c r="AO32" s="452"/>
      <c r="AP32" s="452"/>
      <c r="AQ32" s="452"/>
      <c r="AR32" s="452"/>
      <c r="AS32" s="452"/>
      <c r="AT32" s="452"/>
      <c r="AU32" s="452"/>
      <c r="AV32" s="452"/>
      <c r="AW32" s="452"/>
      <c r="AX32" s="452"/>
      <c r="AY32" s="452"/>
      <c r="AZ32" s="452"/>
      <c r="BA32" s="461" t="str">
        <f>IF($B32&lt;=$B28,"","Total Nacidos Vivos con malformación congénita no debe ser MAYOR a Nacidos Vivos Según Peso Al Nacer")</f>
        <v/>
      </c>
      <c r="BC32" s="437"/>
      <c r="BD32" s="575">
        <f>IF($B32&lt;=$B28,0,1)</f>
        <v>0</v>
      </c>
      <c r="BE32" s="452"/>
      <c r="BF32" s="452"/>
      <c r="BG32" s="452"/>
      <c r="BH32" s="452"/>
      <c r="BI32" s="452"/>
      <c r="BJ32" s="452"/>
      <c r="BK32" s="452"/>
    </row>
    <row r="33" spans="1:70" s="474" customFormat="1" ht="15.95" customHeight="1" x14ac:dyDescent="0.15">
      <c r="A33" s="506" t="s">
        <v>49</v>
      </c>
      <c r="B33" s="526"/>
      <c r="C33" s="459"/>
      <c r="D33" s="459"/>
      <c r="E33" s="459"/>
      <c r="F33" s="495"/>
      <c r="G33" s="459"/>
      <c r="H33" s="459"/>
      <c r="I33" s="459"/>
      <c r="J33" s="437"/>
      <c r="K33" s="455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AB33" s="437"/>
      <c r="AC33" s="437"/>
      <c r="AD33" s="437"/>
      <c r="AE33" s="437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2"/>
      <c r="AT33" s="452"/>
      <c r="AU33" s="452"/>
      <c r="AV33" s="452"/>
      <c r="AW33" s="452"/>
      <c r="AX33" s="452"/>
      <c r="AY33" s="452"/>
      <c r="AZ33" s="452"/>
      <c r="BA33" s="437"/>
      <c r="BB33" s="437"/>
      <c r="BC33" s="437"/>
      <c r="BD33" s="437"/>
      <c r="BE33" s="452"/>
      <c r="BF33" s="452"/>
      <c r="BG33" s="452"/>
      <c r="BH33" s="452"/>
      <c r="BI33" s="452"/>
      <c r="BJ33" s="452"/>
      <c r="BK33" s="452"/>
      <c r="BL33" s="452"/>
      <c r="BM33" s="452"/>
      <c r="BN33" s="452"/>
      <c r="BO33" s="452"/>
      <c r="BP33" s="452"/>
      <c r="BQ33" s="452"/>
      <c r="BR33" s="452"/>
    </row>
    <row r="34" spans="1:70" s="437" customFormat="1" ht="30" customHeight="1" x14ac:dyDescent="0.2">
      <c r="A34" s="478" t="s">
        <v>50</v>
      </c>
      <c r="B34" s="496"/>
      <c r="C34" s="497"/>
      <c r="D34" s="497"/>
      <c r="E34" s="497"/>
      <c r="F34" s="498"/>
      <c r="G34" s="497"/>
      <c r="H34" s="497"/>
      <c r="I34" s="497"/>
      <c r="J34" s="497"/>
      <c r="K34" s="478"/>
      <c r="L34" s="440"/>
      <c r="M34" s="472"/>
      <c r="N34" s="472"/>
    </row>
    <row r="35" spans="1:70" s="474" customFormat="1" ht="42" x14ac:dyDescent="0.15">
      <c r="A35" s="453" t="s">
        <v>38</v>
      </c>
      <c r="B35" s="584" t="s">
        <v>51</v>
      </c>
      <c r="C35" s="585" t="s">
        <v>52</v>
      </c>
      <c r="D35" s="499"/>
      <c r="E35" s="499"/>
      <c r="F35" s="500"/>
      <c r="G35" s="499"/>
      <c r="H35" s="499"/>
      <c r="I35" s="499"/>
      <c r="J35" s="499"/>
      <c r="K35" s="455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AB35" s="437"/>
      <c r="AC35" s="437"/>
      <c r="AD35" s="437"/>
      <c r="AE35" s="437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2"/>
      <c r="AT35" s="452"/>
      <c r="AU35" s="452"/>
      <c r="AV35" s="452"/>
      <c r="AW35" s="452"/>
      <c r="AX35" s="452"/>
      <c r="AY35" s="452"/>
      <c r="AZ35" s="452"/>
      <c r="BA35" s="437"/>
      <c r="BB35" s="437"/>
      <c r="BC35" s="437"/>
      <c r="BD35" s="437"/>
      <c r="BE35" s="452"/>
      <c r="BF35" s="452"/>
      <c r="BG35" s="452"/>
      <c r="BH35" s="452"/>
      <c r="BI35" s="452"/>
      <c r="BJ35" s="452"/>
      <c r="BK35" s="452"/>
      <c r="BL35" s="452"/>
      <c r="BM35" s="452"/>
      <c r="BN35" s="452"/>
      <c r="BO35" s="452"/>
      <c r="BP35" s="452"/>
      <c r="BQ35" s="452"/>
      <c r="BR35" s="452"/>
    </row>
    <row r="36" spans="1:70" s="474" customFormat="1" ht="15.95" customHeight="1" x14ac:dyDescent="0.15">
      <c r="A36" s="494" t="s">
        <v>47</v>
      </c>
      <c r="B36" s="562">
        <v>2</v>
      </c>
      <c r="C36" s="563">
        <v>0</v>
      </c>
      <c r="D36" s="499"/>
      <c r="E36" s="499"/>
      <c r="F36" s="500"/>
      <c r="G36" s="499"/>
      <c r="H36" s="499"/>
      <c r="I36" s="499"/>
      <c r="J36" s="499"/>
      <c r="K36" s="455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AB36" s="437"/>
      <c r="AC36" s="437"/>
      <c r="AD36" s="437"/>
      <c r="AE36" s="437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  <c r="AW36" s="452"/>
      <c r="AX36" s="452"/>
      <c r="AY36" s="452"/>
      <c r="AZ36" s="452"/>
      <c r="BA36" s="437"/>
      <c r="BB36" s="437"/>
      <c r="BC36" s="437"/>
      <c r="BD36" s="437"/>
      <c r="BE36" s="452"/>
      <c r="BF36" s="452"/>
      <c r="BG36" s="452"/>
      <c r="BH36" s="452"/>
      <c r="BI36" s="452"/>
      <c r="BJ36" s="452"/>
      <c r="BK36" s="452"/>
      <c r="BL36" s="452"/>
      <c r="BM36" s="452"/>
      <c r="BN36" s="452"/>
      <c r="BO36" s="452"/>
      <c r="BP36" s="452"/>
      <c r="BQ36" s="452"/>
      <c r="BR36" s="452"/>
    </row>
    <row r="37" spans="1:70" s="437" customFormat="1" ht="30" customHeight="1" x14ac:dyDescent="0.2">
      <c r="A37" s="478" t="s">
        <v>53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72" t="s">
        <v>34</v>
      </c>
      <c r="N37" s="472"/>
    </row>
    <row r="38" spans="1:70" s="474" customFormat="1" ht="14.25" customHeight="1" x14ac:dyDescent="0.15">
      <c r="A38" s="607" t="s">
        <v>54</v>
      </c>
      <c r="B38" s="600" t="s">
        <v>55</v>
      </c>
      <c r="C38" s="609" t="s">
        <v>56</v>
      </c>
      <c r="D38" s="610"/>
      <c r="E38" s="611"/>
      <c r="F38" s="612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AB38" s="437"/>
      <c r="AC38" s="437"/>
      <c r="AD38" s="437"/>
      <c r="AE38" s="437"/>
      <c r="AF38" s="452"/>
      <c r="AG38" s="452"/>
      <c r="AH38" s="452"/>
      <c r="AI38" s="452"/>
      <c r="AJ38" s="452"/>
      <c r="AK38" s="452"/>
      <c r="AL38" s="452"/>
      <c r="AM38" s="452"/>
      <c r="AN38" s="452"/>
      <c r="AO38" s="452"/>
      <c r="AP38" s="452"/>
      <c r="AQ38" s="452"/>
      <c r="AR38" s="452"/>
      <c r="AS38" s="452"/>
      <c r="AT38" s="452"/>
      <c r="AU38" s="452"/>
      <c r="AV38" s="452"/>
      <c r="AW38" s="452"/>
      <c r="AX38" s="452"/>
      <c r="AY38" s="452"/>
      <c r="AZ38" s="452"/>
      <c r="BA38" s="437"/>
      <c r="BB38" s="437"/>
      <c r="BC38" s="437"/>
      <c r="BD38" s="437"/>
      <c r="BE38" s="452"/>
      <c r="BF38" s="452"/>
      <c r="BG38" s="452"/>
      <c r="BH38" s="452"/>
      <c r="BI38" s="452"/>
      <c r="BJ38" s="452"/>
      <c r="BK38" s="452"/>
      <c r="BL38" s="452"/>
      <c r="BM38" s="452"/>
      <c r="BN38" s="452"/>
      <c r="BO38" s="452"/>
      <c r="BP38" s="452"/>
      <c r="BQ38" s="452"/>
      <c r="BR38" s="452"/>
    </row>
    <row r="39" spans="1:70" s="474" customFormat="1" ht="21" x14ac:dyDescent="0.15">
      <c r="A39" s="608"/>
      <c r="B39" s="601"/>
      <c r="C39" s="460" t="s">
        <v>57</v>
      </c>
      <c r="D39" s="443" t="s">
        <v>58</v>
      </c>
      <c r="E39" s="444" t="s">
        <v>59</v>
      </c>
      <c r="F39" s="612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AB39" s="437"/>
      <c r="AC39" s="437"/>
      <c r="AD39" s="437"/>
      <c r="AE39" s="437"/>
      <c r="AF39" s="452"/>
      <c r="AG39" s="452"/>
      <c r="AH39" s="452"/>
      <c r="AI39" s="452"/>
      <c r="AJ39" s="452"/>
      <c r="AK39" s="452"/>
      <c r="AL39" s="452"/>
      <c r="AM39" s="452"/>
      <c r="AN39" s="452"/>
      <c r="AO39" s="452"/>
      <c r="AP39" s="452"/>
      <c r="AQ39" s="452"/>
      <c r="AR39" s="452"/>
      <c r="AS39" s="452"/>
      <c r="AT39" s="452"/>
      <c r="AU39" s="452"/>
      <c r="AV39" s="452"/>
      <c r="AW39" s="452"/>
      <c r="AX39" s="452"/>
      <c r="AY39" s="452"/>
      <c r="AZ39" s="452"/>
      <c r="BA39" s="437"/>
      <c r="BB39" s="437"/>
      <c r="BC39" s="437"/>
      <c r="BD39" s="437"/>
      <c r="BE39" s="452"/>
      <c r="BF39" s="452"/>
      <c r="BG39" s="452"/>
      <c r="BH39" s="452"/>
      <c r="BI39" s="452"/>
      <c r="BJ39" s="452"/>
      <c r="BK39" s="452"/>
      <c r="BL39" s="452"/>
      <c r="BM39" s="452"/>
      <c r="BN39" s="452"/>
      <c r="BO39" s="452"/>
      <c r="BP39" s="452"/>
      <c r="BQ39" s="452"/>
      <c r="BR39" s="452"/>
    </row>
    <row r="40" spans="1:70" s="474" customFormat="1" ht="15.95" customHeight="1" x14ac:dyDescent="0.15">
      <c r="A40" s="501" t="s">
        <v>60</v>
      </c>
      <c r="B40" s="517">
        <f>SUM(C40:E40)</f>
        <v>34</v>
      </c>
      <c r="C40" s="519"/>
      <c r="D40" s="520">
        <v>24</v>
      </c>
      <c r="E40" s="522">
        <v>10</v>
      </c>
      <c r="F40" s="568" t="str">
        <f>$BA40</f>
        <v/>
      </c>
      <c r="G40" s="502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AB40" s="437"/>
      <c r="AC40" s="437"/>
      <c r="AD40" s="437"/>
      <c r="AE40" s="437"/>
      <c r="AF40" s="452"/>
      <c r="AG40" s="452"/>
      <c r="AH40" s="452"/>
      <c r="AI40" s="452"/>
      <c r="AJ40" s="452"/>
      <c r="AK40" s="452"/>
      <c r="AL40" s="452"/>
      <c r="AM40" s="452"/>
      <c r="AN40" s="452"/>
      <c r="AO40" s="452"/>
      <c r="AP40" s="452"/>
      <c r="AQ40" s="452"/>
      <c r="AR40" s="452"/>
      <c r="AS40" s="452"/>
      <c r="AT40" s="452"/>
      <c r="AU40" s="452"/>
      <c r="AV40" s="452"/>
      <c r="AW40" s="452"/>
      <c r="AX40" s="452"/>
      <c r="AY40" s="452"/>
      <c r="AZ40" s="452"/>
      <c r="BA40" s="461" t="str">
        <f>IF(B40&lt;&gt;SUM(C40:E40)," NO ALTERE LAS FÓRMULAS, el Total de esterilizaciones de mujeres NO ES IGUAL a la suma de los grupos de edad. ","")</f>
        <v/>
      </c>
      <c r="BB40" s="437"/>
      <c r="BC40" s="437"/>
      <c r="BD40" s="575">
        <f>IF(B40&lt;&gt;SUM(C40:E40),1,0)</f>
        <v>0</v>
      </c>
      <c r="BE40" s="452"/>
      <c r="BF40" s="452"/>
      <c r="BG40" s="452"/>
      <c r="BH40" s="452"/>
      <c r="BI40" s="452"/>
      <c r="BJ40" s="452"/>
      <c r="BK40" s="452"/>
      <c r="BL40" s="452"/>
      <c r="BM40" s="452"/>
      <c r="BN40" s="452"/>
      <c r="BO40" s="452"/>
      <c r="BP40" s="452"/>
      <c r="BQ40" s="452"/>
      <c r="BR40" s="452"/>
    </row>
    <row r="41" spans="1:70" s="474" customFormat="1" ht="15.95" customHeight="1" x14ac:dyDescent="0.15">
      <c r="A41" s="503" t="s">
        <v>61</v>
      </c>
      <c r="B41" s="518">
        <f>SUM(C41:E41)</f>
        <v>0</v>
      </c>
      <c r="C41" s="514"/>
      <c r="D41" s="515"/>
      <c r="E41" s="516"/>
      <c r="F41" s="568" t="str">
        <f>$BA41</f>
        <v/>
      </c>
      <c r="G41" s="502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AB41" s="437"/>
      <c r="AC41" s="437"/>
      <c r="AD41" s="437"/>
      <c r="AE41" s="437"/>
      <c r="AF41" s="452"/>
      <c r="AG41" s="452"/>
      <c r="AH41" s="452"/>
      <c r="AI41" s="452"/>
      <c r="AJ41" s="452"/>
      <c r="AK41" s="452"/>
      <c r="AL41" s="452"/>
      <c r="AM41" s="452"/>
      <c r="AN41" s="452"/>
      <c r="AO41" s="452"/>
      <c r="AP41" s="452"/>
      <c r="AQ41" s="452"/>
      <c r="AR41" s="452"/>
      <c r="AS41" s="452"/>
      <c r="AT41" s="452"/>
      <c r="AU41" s="452"/>
      <c r="AV41" s="452"/>
      <c r="AW41" s="452"/>
      <c r="AX41" s="452"/>
      <c r="AY41" s="452"/>
      <c r="AZ41" s="452"/>
      <c r="BA41" s="461" t="str">
        <f>IF(B41&lt;&gt;SUM(C41:E41)," NO ALTERE LAS FÓRMULAS, el Total de esterilizaciones de hombres NO ES IGUAL a la suma de los grupos de edad. ","")</f>
        <v/>
      </c>
      <c r="BB41" s="437"/>
      <c r="BC41" s="437"/>
      <c r="BD41" s="575">
        <f>IF(B41&lt;&gt;SUM(C41:E41),1,0)</f>
        <v>0</v>
      </c>
      <c r="BE41" s="452"/>
      <c r="BF41" s="452"/>
      <c r="BG41" s="452"/>
      <c r="BH41" s="452"/>
      <c r="BI41" s="452"/>
      <c r="BJ41" s="452"/>
      <c r="BK41" s="452"/>
      <c r="BL41" s="452"/>
      <c r="BM41" s="452"/>
      <c r="BN41" s="452"/>
      <c r="BO41" s="452"/>
      <c r="BP41" s="452"/>
      <c r="BQ41" s="452"/>
      <c r="BR41" s="452"/>
    </row>
    <row r="42" spans="1:70" s="437" customFormat="1" ht="30" customHeight="1" x14ac:dyDescent="0.2">
      <c r="A42" s="504" t="s">
        <v>62</v>
      </c>
      <c r="B42" s="434"/>
      <c r="C42" s="434"/>
      <c r="D42" s="505"/>
      <c r="E42" s="434"/>
    </row>
    <row r="43" spans="1:70" s="474" customFormat="1" ht="38.25" customHeight="1" x14ac:dyDescent="0.2">
      <c r="A43" s="470" t="s">
        <v>63</v>
      </c>
      <c r="B43" s="451" t="s">
        <v>64</v>
      </c>
      <c r="C43" s="451" t="s">
        <v>65</v>
      </c>
      <c r="D43" s="434"/>
      <c r="E43" s="434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AB43" s="437"/>
      <c r="AC43" s="437"/>
      <c r="AD43" s="437"/>
      <c r="AE43" s="437"/>
      <c r="AF43" s="452"/>
      <c r="AG43" s="452"/>
      <c r="AH43" s="452"/>
      <c r="AI43" s="452"/>
      <c r="AJ43" s="452"/>
      <c r="AK43" s="452"/>
      <c r="AL43" s="452"/>
      <c r="AM43" s="452"/>
      <c r="AN43" s="452"/>
      <c r="AO43" s="452"/>
      <c r="AP43" s="452"/>
      <c r="AQ43" s="452"/>
      <c r="AR43" s="452"/>
      <c r="AS43" s="452"/>
      <c r="AT43" s="452"/>
      <c r="AU43" s="452"/>
      <c r="AV43" s="452"/>
      <c r="AW43" s="452"/>
      <c r="AX43" s="452"/>
      <c r="AY43" s="452"/>
      <c r="AZ43" s="452"/>
      <c r="BA43" s="437"/>
      <c r="BB43" s="437"/>
      <c r="BC43" s="437"/>
      <c r="BD43" s="437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  <c r="BO43" s="452"/>
      <c r="BP43" s="452"/>
      <c r="BQ43" s="452"/>
      <c r="BR43" s="452"/>
    </row>
    <row r="44" spans="1:70" s="474" customFormat="1" ht="15" customHeight="1" x14ac:dyDescent="0.2">
      <c r="A44" s="469" t="s">
        <v>66</v>
      </c>
      <c r="B44" s="528">
        <v>129</v>
      </c>
      <c r="C44" s="528">
        <v>28</v>
      </c>
      <c r="D44" s="434"/>
      <c r="E44" s="434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AB44" s="437"/>
      <c r="AC44" s="437"/>
      <c r="AD44" s="437"/>
      <c r="AE44" s="437"/>
      <c r="AF44" s="452"/>
      <c r="AG44" s="452"/>
      <c r="AH44" s="452"/>
      <c r="AI44" s="452"/>
      <c r="AJ44" s="452"/>
      <c r="AK44" s="452"/>
      <c r="AL44" s="452"/>
      <c r="AM44" s="452"/>
      <c r="AN44" s="452"/>
      <c r="AO44" s="452"/>
      <c r="AP44" s="452"/>
      <c r="AQ44" s="452"/>
      <c r="AR44" s="452"/>
      <c r="AS44" s="452"/>
      <c r="AT44" s="452"/>
      <c r="AU44" s="452"/>
      <c r="AV44" s="452"/>
      <c r="AW44" s="452"/>
      <c r="AX44" s="452"/>
      <c r="AY44" s="452"/>
      <c r="AZ44" s="452"/>
      <c r="BA44" s="437"/>
      <c r="BB44" s="437"/>
      <c r="BC44" s="437"/>
      <c r="BD44" s="437"/>
      <c r="BE44" s="452"/>
      <c r="BF44" s="452"/>
      <c r="BG44" s="452"/>
      <c r="BH44" s="452"/>
      <c r="BI44" s="452"/>
      <c r="BJ44" s="452"/>
      <c r="BK44" s="452"/>
      <c r="BL44" s="452"/>
      <c r="BM44" s="452"/>
      <c r="BN44" s="452"/>
      <c r="BO44" s="452"/>
      <c r="BP44" s="452"/>
      <c r="BQ44" s="452"/>
      <c r="BR44" s="452"/>
    </row>
    <row r="45" spans="1:70" s="474" customFormat="1" ht="15" customHeight="1" x14ac:dyDescent="0.2">
      <c r="A45" s="456" t="s">
        <v>67</v>
      </c>
      <c r="B45" s="526">
        <v>122</v>
      </c>
      <c r="C45" s="526">
        <v>18</v>
      </c>
      <c r="D45" s="434"/>
      <c r="E45" s="434"/>
      <c r="F45" s="439"/>
      <c r="G45" s="439"/>
      <c r="H45" s="439"/>
      <c r="I45" s="439"/>
      <c r="J45" s="439"/>
      <c r="K45" s="439"/>
      <c r="L45" s="439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AB45" s="437"/>
      <c r="AC45" s="437"/>
      <c r="AD45" s="437"/>
      <c r="AE45" s="437"/>
      <c r="BA45" s="437"/>
      <c r="BB45" s="437"/>
      <c r="BC45" s="437"/>
      <c r="BD45" s="437"/>
    </row>
    <row r="46" spans="1:70" s="576" customFormat="1" x14ac:dyDescent="0.2">
      <c r="F46" s="447"/>
      <c r="G46" s="447"/>
      <c r="H46" s="447"/>
      <c r="I46" s="447"/>
      <c r="J46" s="447"/>
      <c r="K46" s="447"/>
      <c r="L46" s="447"/>
    </row>
    <row r="47" spans="1:70" x14ac:dyDescent="0.2">
      <c r="A47" s="576"/>
      <c r="B47" s="576"/>
      <c r="C47" s="576"/>
      <c r="D47" s="576"/>
      <c r="E47" s="576"/>
    </row>
    <row r="48" spans="1:70" x14ac:dyDescent="0.2">
      <c r="A48" s="576"/>
      <c r="B48" s="576"/>
      <c r="C48" s="576"/>
      <c r="D48" s="576"/>
      <c r="E48" s="576"/>
    </row>
    <row r="49" spans="1:5" x14ac:dyDescent="0.2">
      <c r="A49" s="576"/>
      <c r="B49" s="576"/>
      <c r="C49" s="576"/>
      <c r="D49" s="576"/>
      <c r="E49" s="576"/>
    </row>
    <row r="50" spans="1:5" x14ac:dyDescent="0.2">
      <c r="A50" s="576"/>
      <c r="B50" s="576"/>
      <c r="C50" s="576"/>
      <c r="D50" s="576"/>
      <c r="E50" s="576"/>
    </row>
    <row r="51" spans="1:5" x14ac:dyDescent="0.2">
      <c r="A51" s="576"/>
      <c r="B51" s="576"/>
      <c r="C51" s="576"/>
      <c r="D51" s="576"/>
      <c r="E51" s="576"/>
    </row>
    <row r="52" spans="1:5" x14ac:dyDescent="0.2">
      <c r="A52" s="576"/>
      <c r="B52" s="576"/>
      <c r="C52" s="576"/>
      <c r="D52" s="576"/>
      <c r="E52" s="576"/>
    </row>
    <row r="53" spans="1:5" x14ac:dyDescent="0.2">
      <c r="A53" s="576"/>
      <c r="B53" s="576"/>
      <c r="C53" s="576"/>
      <c r="D53" s="576"/>
      <c r="E53" s="576"/>
    </row>
    <row r="200" spans="1:56" hidden="1" x14ac:dyDescent="0.2">
      <c r="A200" s="578">
        <f>SUM(A7:L45)</f>
        <v>2958</v>
      </c>
      <c r="BD200" s="577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25" workbookViewId="0">
      <selection activeCell="E36" sqref="E36"/>
    </sheetView>
  </sheetViews>
  <sheetFormatPr baseColWidth="10" defaultRowHeight="12.75" x14ac:dyDescent="0.2"/>
  <cols>
    <col min="1" max="1" width="30.7109375" style="447" customWidth="1"/>
    <col min="2" max="2" width="13.7109375" style="447" customWidth="1"/>
    <col min="3" max="3" width="14.28515625" style="447" customWidth="1"/>
    <col min="4" max="4" width="12" style="447" customWidth="1"/>
    <col min="5" max="5" width="14.5703125" style="447" customWidth="1"/>
    <col min="6" max="11" width="13.7109375" style="447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437" customFormat="1" ht="12.75" customHeight="1" x14ac:dyDescent="0.15">
      <c r="A1" s="565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71" s="437" customFormat="1" ht="12.75" customHeight="1" x14ac:dyDescent="0.15">
      <c r="A2" s="565" t="str">
        <f>CONCATENATE("COMUNA: ",[5]NOMBRE!B2," - ","( ",[5]NOMBRE!C2,[5]NOMBRE!D2,[5]NOMBRE!E2,[5]NOMBRE!F2,[5]NOMBRE!G2," )")</f>
        <v>COMUNA: LINARES  - ( 07401 )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71" s="437" customFormat="1" ht="12.75" customHeight="1" x14ac:dyDescent="0.2">
      <c r="A3" s="565" t="str">
        <f>CONCATENATE("ESTABLECIMIENTO: ",[5]NOMBRE!B3," - ","( ",[5]NOMBRE!C3,[5]NOMBRE!D3,[5]NOMBRE!E3,[5]NOMBRE!F3,[5]NOMBRE!G3," )")</f>
        <v>ESTABLECIMIENTO: HOSPITAL DE LINARES  - ( 16108 )</v>
      </c>
      <c r="B3" s="436"/>
      <c r="C3" s="436"/>
      <c r="D3" s="438"/>
      <c r="E3" s="436"/>
      <c r="F3" s="436"/>
      <c r="G3" s="436"/>
      <c r="H3" s="436"/>
      <c r="I3" s="436"/>
      <c r="J3" s="436"/>
      <c r="K3" s="436"/>
    </row>
    <row r="4" spans="1:71" s="437" customFormat="1" ht="12.75" customHeight="1" x14ac:dyDescent="0.15">
      <c r="A4" s="565" t="str">
        <f>CONCATENATE("MES: ",[5]NOMBRE!B6," - ","( ",[5]NOMBRE!C6,[5]NOMBRE!D6," )")</f>
        <v>MES: MAYO - ( 05 )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</row>
    <row r="5" spans="1:71" s="437" customFormat="1" ht="12.75" customHeight="1" x14ac:dyDescent="0.15">
      <c r="A5" s="435" t="str">
        <f>CONCATENATE("AÑO: ",[5]NOMBRE!B7)</f>
        <v>AÑO: 2013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</row>
    <row r="6" spans="1:71" s="437" customFormat="1" ht="39.950000000000003" customHeight="1" x14ac:dyDescent="0.15">
      <c r="A6" s="613" t="s">
        <v>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473"/>
      <c r="N6" s="457"/>
    </row>
    <row r="7" spans="1:71" s="437" customFormat="1" ht="30" customHeight="1" x14ac:dyDescent="0.2">
      <c r="A7" s="477" t="s">
        <v>2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9"/>
      <c r="N7" s="479"/>
    </row>
    <row r="8" spans="1:71" s="474" customFormat="1" ht="21" customHeight="1" x14ac:dyDescent="0.15">
      <c r="A8" s="607" t="s">
        <v>3</v>
      </c>
      <c r="B8" s="614" t="s">
        <v>4</v>
      </c>
      <c r="C8" s="615"/>
      <c r="D8" s="614" t="s">
        <v>5</v>
      </c>
      <c r="E8" s="616"/>
      <c r="F8" s="616"/>
      <c r="G8" s="616"/>
      <c r="H8" s="617"/>
      <c r="I8" s="614" t="s">
        <v>6</v>
      </c>
      <c r="J8" s="616"/>
      <c r="K8" s="617"/>
      <c r="L8" s="618" t="s">
        <v>7</v>
      </c>
      <c r="M8" s="619"/>
      <c r="N8" s="479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452"/>
      <c r="AQ8" s="452"/>
      <c r="AR8" s="452"/>
      <c r="AS8" s="452"/>
      <c r="AT8" s="452"/>
      <c r="AU8" s="452"/>
      <c r="AV8" s="452"/>
      <c r="AW8" s="452"/>
      <c r="AX8" s="452"/>
      <c r="AY8" s="452"/>
      <c r="AZ8" s="452"/>
      <c r="BA8" s="452"/>
      <c r="BB8" s="452"/>
      <c r="BC8" s="452"/>
      <c r="BD8" s="452"/>
      <c r="BE8" s="452"/>
      <c r="BF8" s="452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  <c r="BR8" s="452"/>
    </row>
    <row r="9" spans="1:71" s="474" customFormat="1" ht="63" x14ac:dyDescent="0.15">
      <c r="A9" s="603"/>
      <c r="B9" s="476" t="s">
        <v>8</v>
      </c>
      <c r="C9" s="480" t="s">
        <v>9</v>
      </c>
      <c r="D9" s="460" t="s">
        <v>10</v>
      </c>
      <c r="E9" s="481" t="s">
        <v>11</v>
      </c>
      <c r="F9" s="481" t="s">
        <v>12</v>
      </c>
      <c r="G9" s="481" t="s">
        <v>13</v>
      </c>
      <c r="H9" s="467" t="s">
        <v>14</v>
      </c>
      <c r="I9" s="460" t="s">
        <v>15</v>
      </c>
      <c r="J9" s="481" t="s">
        <v>16</v>
      </c>
      <c r="K9" s="467" t="s">
        <v>17</v>
      </c>
      <c r="L9" s="587" t="s">
        <v>18</v>
      </c>
      <c r="M9" s="587" t="s">
        <v>19</v>
      </c>
      <c r="N9" s="479"/>
      <c r="O9" s="479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  <c r="AW9" s="452"/>
      <c r="AX9" s="452"/>
      <c r="AY9" s="452"/>
      <c r="AZ9" s="452"/>
      <c r="BA9" s="452"/>
      <c r="BB9" s="452"/>
      <c r="BC9" s="452"/>
      <c r="BD9" s="452"/>
      <c r="BE9" s="452"/>
      <c r="BF9" s="452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  <c r="BR9" s="452"/>
      <c r="BS9" s="452"/>
    </row>
    <row r="10" spans="1:71" s="474" customFormat="1" ht="15.95" customHeight="1" x14ac:dyDescent="0.15">
      <c r="A10" s="453" t="s">
        <v>20</v>
      </c>
      <c r="B10" s="529">
        <f>SUM(B11:B14)</f>
        <v>198</v>
      </c>
      <c r="C10" s="530">
        <f>SUM(C11:C14)</f>
        <v>126</v>
      </c>
      <c r="D10" s="531">
        <f>SUM(D11:D14)</f>
        <v>188</v>
      </c>
      <c r="E10" s="529">
        <f>SUM(E11:E14)</f>
        <v>61</v>
      </c>
      <c r="F10" s="529">
        <f t="shared" ref="F10:K10" si="0">SUM(F11:F14)</f>
        <v>109</v>
      </c>
      <c r="G10" s="529">
        <f t="shared" si="0"/>
        <v>2</v>
      </c>
      <c r="H10" s="530">
        <f t="shared" si="0"/>
        <v>16</v>
      </c>
      <c r="I10" s="532">
        <f t="shared" si="0"/>
        <v>10</v>
      </c>
      <c r="J10" s="529">
        <f t="shared" si="0"/>
        <v>3</v>
      </c>
      <c r="K10" s="530">
        <f t="shared" si="0"/>
        <v>7</v>
      </c>
      <c r="L10" s="533">
        <f>SUM(L11:L14)</f>
        <v>6</v>
      </c>
      <c r="M10" s="533">
        <f>SUM(M11:M14)</f>
        <v>185</v>
      </c>
      <c r="N10" s="567"/>
      <c r="O10" s="445"/>
      <c r="P10" s="445"/>
      <c r="Q10" s="445"/>
      <c r="R10" s="445"/>
      <c r="S10" s="445"/>
      <c r="T10" s="445"/>
      <c r="U10" s="445"/>
      <c r="V10" s="445"/>
      <c r="W10" s="445"/>
      <c r="X10" s="437"/>
      <c r="Y10" s="446"/>
      <c r="Z10" s="446"/>
      <c r="AA10" s="437"/>
      <c r="AB10" s="437"/>
      <c r="AC10" s="437"/>
      <c r="AD10" s="437"/>
      <c r="AE10" s="437"/>
      <c r="AF10" s="437"/>
      <c r="AG10" s="452"/>
      <c r="AH10" s="452"/>
      <c r="AI10" s="452"/>
      <c r="AJ10" s="452"/>
      <c r="AK10" s="452"/>
      <c r="AL10" s="452"/>
      <c r="AM10" s="452"/>
      <c r="AN10" s="452"/>
      <c r="AO10" s="452"/>
      <c r="AP10" s="452"/>
      <c r="AQ10" s="452"/>
      <c r="AR10" s="452"/>
      <c r="AS10" s="452"/>
      <c r="AT10" s="452"/>
      <c r="AU10" s="452"/>
      <c r="AV10" s="452"/>
      <c r="AW10" s="452"/>
      <c r="AX10" s="452"/>
      <c r="AY10" s="452"/>
      <c r="AZ10" s="452"/>
      <c r="BA10" s="452"/>
      <c r="BB10" s="452"/>
      <c r="BC10" s="452"/>
      <c r="BD10" s="452"/>
      <c r="BE10" s="452"/>
      <c r="BF10" s="452"/>
      <c r="BG10" s="452"/>
      <c r="BH10" s="452"/>
      <c r="BI10" s="452"/>
      <c r="BJ10" s="452"/>
      <c r="BK10" s="452"/>
      <c r="BL10" s="452"/>
      <c r="BM10" s="452"/>
      <c r="BN10" s="452"/>
      <c r="BO10" s="452"/>
      <c r="BP10" s="452"/>
      <c r="BQ10" s="452"/>
      <c r="BR10" s="452"/>
      <c r="BS10" s="452"/>
    </row>
    <row r="11" spans="1:71" s="474" customFormat="1" ht="15.95" customHeight="1" x14ac:dyDescent="0.15">
      <c r="A11" s="482" t="s">
        <v>21</v>
      </c>
      <c r="B11" s="523">
        <v>83</v>
      </c>
      <c r="C11" s="534">
        <v>79</v>
      </c>
      <c r="D11" s="535">
        <f>SUM(E11:H11)</f>
        <v>73</v>
      </c>
      <c r="E11" s="524">
        <v>57</v>
      </c>
      <c r="F11" s="524"/>
      <c r="G11" s="524"/>
      <c r="H11" s="525">
        <v>16</v>
      </c>
      <c r="I11" s="535">
        <f>SUM(J11:K11)</f>
        <v>10</v>
      </c>
      <c r="J11" s="524">
        <v>3</v>
      </c>
      <c r="K11" s="525">
        <v>7</v>
      </c>
      <c r="L11" s="534">
        <v>6</v>
      </c>
      <c r="M11" s="534">
        <v>81</v>
      </c>
      <c r="N11" s="566" t="str">
        <f>$BA11&amp;" "&amp;$BB11</f>
        <v xml:space="preserve"> </v>
      </c>
      <c r="O11" s="445"/>
      <c r="P11" s="445"/>
      <c r="Q11" s="445"/>
      <c r="R11" s="445"/>
      <c r="S11" s="445"/>
      <c r="T11" s="445"/>
      <c r="U11" s="445"/>
      <c r="V11" s="445"/>
      <c r="W11" s="445"/>
      <c r="X11" s="437"/>
      <c r="AC11" s="437"/>
      <c r="AD11" s="437"/>
      <c r="AE11" s="437"/>
      <c r="AF11" s="437"/>
      <c r="AG11" s="452"/>
      <c r="AH11" s="452"/>
      <c r="AI11" s="452"/>
      <c r="AJ11" s="452"/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61" t="str">
        <f>IF($B11=0,"",IF($C11="",IF($B11="",""," No olvide escribir la columna Beneficiarios."),""))</f>
        <v/>
      </c>
      <c r="BB11" s="461" t="str">
        <f>IF($B11&lt;$C11," El número de Beneficiarias NO puede ser mayor que el Total.","")</f>
        <v/>
      </c>
      <c r="BD11" s="575">
        <f>IF($B11&lt;$C11,1,0)</f>
        <v>0</v>
      </c>
      <c r="BE11" s="575">
        <f>IF($B11=0,"",IF($C11="",IF($B11="","",1),0))</f>
        <v>0</v>
      </c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</row>
    <row r="12" spans="1:71" s="474" customFormat="1" ht="15.95" customHeight="1" x14ac:dyDescent="0.15">
      <c r="A12" s="483" t="s">
        <v>22</v>
      </c>
      <c r="B12" s="512">
        <v>3</v>
      </c>
      <c r="C12" s="521">
        <v>3</v>
      </c>
      <c r="D12" s="536">
        <f>SUM(E12:H12)</f>
        <v>3</v>
      </c>
      <c r="E12" s="513">
        <v>3</v>
      </c>
      <c r="F12" s="513"/>
      <c r="G12" s="513"/>
      <c r="H12" s="511"/>
      <c r="I12" s="536">
        <f>SUM(J12:K12)</f>
        <v>0</v>
      </c>
      <c r="J12" s="513"/>
      <c r="K12" s="511"/>
      <c r="L12" s="521"/>
      <c r="M12" s="521">
        <v>3</v>
      </c>
      <c r="N12" s="566" t="str">
        <f>$BA12&amp;" "&amp;$BB12</f>
        <v xml:space="preserve"> </v>
      </c>
      <c r="O12" s="445"/>
      <c r="P12" s="445"/>
      <c r="Q12" s="445"/>
      <c r="R12" s="445"/>
      <c r="S12" s="445"/>
      <c r="T12" s="445"/>
      <c r="U12" s="445"/>
      <c r="V12" s="445"/>
      <c r="W12" s="445"/>
      <c r="X12" s="437"/>
      <c r="AC12" s="437"/>
      <c r="AD12" s="437"/>
      <c r="AE12" s="437"/>
      <c r="AF12" s="437"/>
      <c r="AG12" s="452"/>
      <c r="AH12" s="452"/>
      <c r="AI12" s="452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2"/>
      <c r="AX12" s="452"/>
      <c r="AY12" s="452"/>
      <c r="AZ12" s="452"/>
      <c r="BA12" s="461" t="str">
        <f>IF($B12=0,"",IF($C12="",IF($B12="",""," No olvide escribir la columna Beneficiarios."),""))</f>
        <v/>
      </c>
      <c r="BB12" s="461" t="str">
        <f>IF($B12&lt;$C12," El número de Beneficiarias NO puede ser mayor que el Total.","")</f>
        <v/>
      </c>
      <c r="BD12" s="575">
        <f>IF($B12&lt;$C12,1,0)</f>
        <v>0</v>
      </c>
      <c r="BE12" s="575">
        <f>IF($B12=0,"",IF($C12="",IF($B12="","",1),0))</f>
        <v>0</v>
      </c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452"/>
    </row>
    <row r="13" spans="1:71" s="474" customFormat="1" ht="15.95" customHeight="1" x14ac:dyDescent="0.15">
      <c r="A13" s="483" t="s">
        <v>23</v>
      </c>
      <c r="B13" s="512">
        <v>11</v>
      </c>
      <c r="C13" s="521">
        <v>11</v>
      </c>
      <c r="D13" s="536">
        <f>SUM(E13:H13)</f>
        <v>11</v>
      </c>
      <c r="E13" s="513"/>
      <c r="F13" s="513">
        <v>11</v>
      </c>
      <c r="G13" s="513"/>
      <c r="H13" s="511"/>
      <c r="I13" s="536">
        <f>SUM(J13:K13)</f>
        <v>0</v>
      </c>
      <c r="J13" s="513"/>
      <c r="K13" s="511"/>
      <c r="L13" s="521"/>
      <c r="M13" s="521">
        <v>4</v>
      </c>
      <c r="N13" s="566" t="str">
        <f>$BA13&amp;" "&amp;$BB13</f>
        <v xml:space="preserve"> </v>
      </c>
      <c r="O13" s="445"/>
      <c r="P13" s="445"/>
      <c r="Q13" s="445"/>
      <c r="R13" s="445"/>
      <c r="S13" s="445"/>
      <c r="T13" s="445"/>
      <c r="U13" s="445"/>
      <c r="V13" s="445"/>
      <c r="W13" s="445"/>
      <c r="X13" s="437"/>
      <c r="AC13" s="437"/>
      <c r="AD13" s="437"/>
      <c r="AE13" s="437"/>
      <c r="AF13" s="437"/>
      <c r="AG13" s="452"/>
      <c r="AH13" s="452"/>
      <c r="AI13" s="452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2"/>
      <c r="AW13" s="452"/>
      <c r="AX13" s="452"/>
      <c r="AY13" s="452"/>
      <c r="AZ13" s="452"/>
      <c r="BA13" s="461" t="str">
        <f>IF($B13=0,"",IF($C13="",IF($B13="",""," No olvide escribir la columna Beneficiarios."),""))</f>
        <v/>
      </c>
      <c r="BB13" s="461" t="str">
        <f>IF($B13&lt;$C13," El número de Beneficiarias NO puede ser mayor que el Total.","")</f>
        <v/>
      </c>
      <c r="BD13" s="575">
        <f>IF($B13&lt;$C13,1,0)</f>
        <v>0</v>
      </c>
      <c r="BE13" s="575">
        <f>IF($B13=0,"",IF($C13="",IF($B13="","",1),0))</f>
        <v>0</v>
      </c>
      <c r="BF13" s="452"/>
      <c r="BG13" s="452"/>
      <c r="BH13" s="452"/>
      <c r="BI13" s="452"/>
      <c r="BJ13" s="452"/>
      <c r="BK13" s="452"/>
      <c r="BL13" s="452"/>
      <c r="BM13" s="452"/>
      <c r="BN13" s="452"/>
      <c r="BO13" s="452"/>
      <c r="BP13" s="452"/>
      <c r="BQ13" s="452"/>
      <c r="BR13" s="452"/>
    </row>
    <row r="14" spans="1:71" s="474" customFormat="1" ht="15.95" customHeight="1" thickBot="1" x14ac:dyDescent="0.2">
      <c r="A14" s="484" t="s">
        <v>24</v>
      </c>
      <c r="B14" s="537">
        <v>101</v>
      </c>
      <c r="C14" s="538">
        <v>33</v>
      </c>
      <c r="D14" s="539">
        <f>SUM(E14:H14)</f>
        <v>101</v>
      </c>
      <c r="E14" s="540">
        <v>1</v>
      </c>
      <c r="F14" s="540">
        <v>98</v>
      </c>
      <c r="G14" s="540">
        <v>2</v>
      </c>
      <c r="H14" s="541"/>
      <c r="I14" s="539">
        <f>SUM(J14:K14)</f>
        <v>0</v>
      </c>
      <c r="J14" s="540"/>
      <c r="K14" s="541"/>
      <c r="L14" s="538"/>
      <c r="M14" s="538">
        <v>97</v>
      </c>
      <c r="N14" s="566" t="str">
        <f>$BA14&amp;" "&amp;$BB14</f>
        <v xml:space="preserve"> </v>
      </c>
      <c r="O14" s="445"/>
      <c r="P14" s="445"/>
      <c r="Q14" s="445"/>
      <c r="R14" s="445"/>
      <c r="S14" s="445"/>
      <c r="T14" s="445"/>
      <c r="U14" s="445"/>
      <c r="V14" s="445"/>
      <c r="W14" s="445"/>
      <c r="X14" s="437"/>
      <c r="AC14" s="437"/>
      <c r="AD14" s="437"/>
      <c r="AE14" s="437"/>
      <c r="AF14" s="437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  <c r="AS14" s="452"/>
      <c r="AT14" s="452"/>
      <c r="AU14" s="452"/>
      <c r="AV14" s="452"/>
      <c r="AW14" s="452"/>
      <c r="AX14" s="452"/>
      <c r="AY14" s="452"/>
      <c r="AZ14" s="452"/>
      <c r="BA14" s="461" t="str">
        <f>IF($B14=0,"",IF($C14="",IF($B14="",""," No olvide escribir la columna Beneficiarios."),""))</f>
        <v/>
      </c>
      <c r="BB14" s="461" t="str">
        <f>IF($B14&lt;$C14," El número de Beneficiarias NO puede ser mayor que el Total.","")</f>
        <v/>
      </c>
      <c r="BD14" s="575">
        <f>IF($B14&lt;$C14,1,0)</f>
        <v>0</v>
      </c>
      <c r="BE14" s="575">
        <f>IF($B14=0,"",IF($C14="",IF($B14="","",1),0))</f>
        <v>0</v>
      </c>
      <c r="BF14" s="452"/>
      <c r="BG14" s="452"/>
      <c r="BH14" s="452"/>
      <c r="BI14" s="452"/>
      <c r="BJ14" s="452"/>
      <c r="BK14" s="452"/>
      <c r="BL14" s="452"/>
      <c r="BM14" s="452"/>
      <c r="BN14" s="452"/>
      <c r="BO14" s="452"/>
      <c r="BP14" s="452"/>
      <c r="BQ14" s="452"/>
      <c r="BR14" s="452"/>
    </row>
    <row r="15" spans="1:71" s="474" customFormat="1" ht="15.95" customHeight="1" thickTop="1" thickBot="1" x14ac:dyDescent="0.2">
      <c r="A15" s="485" t="s">
        <v>25</v>
      </c>
      <c r="B15" s="542">
        <v>15</v>
      </c>
      <c r="C15" s="543">
        <v>14</v>
      </c>
      <c r="D15" s="544">
        <f>SUM(E15:H15)</f>
        <v>0</v>
      </c>
      <c r="E15" s="545"/>
      <c r="F15" s="545"/>
      <c r="G15" s="545"/>
      <c r="H15" s="546"/>
      <c r="I15" s="544">
        <f>SUM(J15:K15)</f>
        <v>0</v>
      </c>
      <c r="J15" s="547"/>
      <c r="K15" s="548"/>
      <c r="L15" s="581"/>
      <c r="M15" s="549"/>
      <c r="N15" s="566" t="str">
        <f>$BA15&amp;" "&amp;$BB15</f>
        <v xml:space="preserve"> </v>
      </c>
      <c r="O15" s="445"/>
      <c r="P15" s="445"/>
      <c r="Q15" s="445"/>
      <c r="R15" s="445"/>
      <c r="S15" s="445"/>
      <c r="T15" s="445"/>
      <c r="U15" s="445"/>
      <c r="V15" s="445"/>
      <c r="W15" s="445"/>
      <c r="X15" s="437"/>
      <c r="AC15" s="437"/>
      <c r="AD15" s="437"/>
      <c r="AE15" s="437"/>
      <c r="AF15" s="437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2"/>
      <c r="AW15" s="452"/>
      <c r="AX15" s="452"/>
      <c r="AY15" s="452"/>
      <c r="AZ15" s="452"/>
      <c r="BA15" s="461" t="str">
        <f>IF($B15=0,"",IF($C15="",IF($B15="",""," No olvide escribir la columna Beneficiarios."),""))</f>
        <v/>
      </c>
      <c r="BB15" s="461" t="str">
        <f>IF($B15&lt;$C15," El número de Beneficiarias NO puede ser mayor que el Total.","")</f>
        <v/>
      </c>
      <c r="BD15" s="575">
        <f>IF($B15&lt;$C15,1,0)</f>
        <v>0</v>
      </c>
      <c r="BE15" s="575">
        <f>IF($B15=0,"",IF($C15="",IF($B15="","",1),0))</f>
        <v>0</v>
      </c>
      <c r="BF15" s="452"/>
      <c r="BG15" s="452"/>
      <c r="BH15" s="452"/>
      <c r="BI15" s="452"/>
      <c r="BJ15" s="452"/>
      <c r="BK15" s="452"/>
      <c r="BL15" s="452"/>
      <c r="BM15" s="452"/>
      <c r="BN15" s="452"/>
      <c r="BO15" s="452"/>
      <c r="BP15" s="452"/>
      <c r="BQ15" s="452"/>
      <c r="BR15" s="452"/>
    </row>
    <row r="16" spans="1:71" s="474" customFormat="1" ht="15.95" customHeight="1" thickTop="1" x14ac:dyDescent="0.15">
      <c r="A16" s="485" t="s">
        <v>26</v>
      </c>
      <c r="B16" s="550"/>
      <c r="C16" s="551"/>
      <c r="D16" s="552"/>
      <c r="E16" s="553"/>
      <c r="F16" s="553"/>
      <c r="G16" s="553"/>
      <c r="H16" s="551"/>
      <c r="I16" s="552"/>
      <c r="J16" s="553"/>
      <c r="K16" s="551"/>
      <c r="L16" s="580"/>
      <c r="M16" s="549"/>
      <c r="N16" s="566" t="str">
        <f>$BA16</f>
        <v/>
      </c>
      <c r="O16" s="445"/>
      <c r="P16" s="445"/>
      <c r="Q16" s="445"/>
      <c r="R16" s="445"/>
      <c r="S16" s="445"/>
      <c r="T16" s="445"/>
      <c r="U16" s="445"/>
      <c r="V16" s="445"/>
      <c r="W16" s="445"/>
      <c r="X16" s="437"/>
      <c r="AC16" s="437"/>
      <c r="AD16" s="437"/>
      <c r="AE16" s="437"/>
      <c r="AF16" s="437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2"/>
      <c r="AT16" s="452"/>
      <c r="AU16" s="452"/>
      <c r="AV16" s="452"/>
      <c r="AW16" s="452"/>
      <c r="AX16" s="452"/>
      <c r="AY16" s="452"/>
      <c r="AZ16" s="452"/>
      <c r="BA16" s="461" t="str">
        <f>IF(B16&lt;=B11,""," El parto Normal Vertical DEBE estar incluido en el parto Normal. ")</f>
        <v/>
      </c>
      <c r="BB16" s="454"/>
      <c r="BC16" s="452"/>
      <c r="BD16" s="575">
        <f>IF(B16&lt;=B11,0,1)</f>
        <v>0</v>
      </c>
      <c r="BE16" s="452"/>
      <c r="BF16" s="452"/>
      <c r="BG16" s="452"/>
      <c r="BH16" s="452"/>
      <c r="BI16" s="452"/>
      <c r="BJ16" s="452"/>
      <c r="BK16" s="452"/>
      <c r="BL16" s="452"/>
      <c r="BM16" s="452"/>
      <c r="BN16" s="452"/>
      <c r="BO16" s="452"/>
      <c r="BP16" s="452"/>
      <c r="BQ16" s="452"/>
      <c r="BR16" s="452"/>
    </row>
    <row r="17" spans="1:70" s="474" customFormat="1" ht="21" x14ac:dyDescent="0.15">
      <c r="A17" s="486" t="s">
        <v>27</v>
      </c>
      <c r="B17" s="554"/>
      <c r="C17" s="555"/>
      <c r="D17" s="556"/>
      <c r="E17" s="557"/>
      <c r="F17" s="557"/>
      <c r="G17" s="557"/>
      <c r="H17" s="555"/>
      <c r="I17" s="556"/>
      <c r="J17" s="557"/>
      <c r="K17" s="555"/>
      <c r="L17" s="564"/>
      <c r="M17" s="558"/>
      <c r="N17" s="566"/>
      <c r="O17" s="445"/>
      <c r="P17" s="445"/>
      <c r="Q17" s="445"/>
      <c r="R17" s="445"/>
      <c r="S17" s="445"/>
      <c r="T17" s="445"/>
      <c r="U17" s="445"/>
      <c r="V17" s="445"/>
      <c r="W17" s="445"/>
      <c r="X17" s="437"/>
      <c r="AC17" s="437"/>
      <c r="AD17" s="437"/>
      <c r="AE17" s="437"/>
      <c r="AF17" s="437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2"/>
      <c r="AT17" s="452"/>
      <c r="AU17" s="452"/>
      <c r="AV17" s="452"/>
      <c r="AW17" s="452"/>
      <c r="AX17" s="452"/>
      <c r="AY17" s="452"/>
      <c r="AZ17" s="452"/>
      <c r="BA17" s="454"/>
      <c r="BB17" s="454"/>
      <c r="BC17" s="452"/>
      <c r="BD17" s="437"/>
      <c r="BE17" s="452"/>
      <c r="BF17" s="452"/>
      <c r="BG17" s="452"/>
      <c r="BH17" s="452"/>
      <c r="BI17" s="452"/>
      <c r="BJ17" s="452"/>
      <c r="BK17" s="452"/>
      <c r="BL17" s="452"/>
      <c r="BM17" s="452"/>
      <c r="BN17" s="452"/>
      <c r="BO17" s="452"/>
      <c r="BP17" s="452"/>
      <c r="BQ17" s="452"/>
      <c r="BR17" s="452"/>
    </row>
    <row r="18" spans="1:70" s="474" customFormat="1" ht="15.95" customHeight="1" x14ac:dyDescent="0.15">
      <c r="A18" s="475" t="s">
        <v>28</v>
      </c>
      <c r="B18" s="554"/>
      <c r="C18" s="555"/>
      <c r="D18" s="556"/>
      <c r="E18" s="557"/>
      <c r="F18" s="557"/>
      <c r="G18" s="557"/>
      <c r="H18" s="555"/>
      <c r="I18" s="556"/>
      <c r="J18" s="557"/>
      <c r="K18" s="555"/>
      <c r="L18" s="564"/>
      <c r="M18" s="558"/>
      <c r="N18" s="566"/>
      <c r="O18" s="445"/>
      <c r="P18" s="445"/>
      <c r="Q18" s="445"/>
      <c r="R18" s="445"/>
      <c r="S18" s="445"/>
      <c r="T18" s="445"/>
      <c r="U18" s="445"/>
      <c r="V18" s="445"/>
      <c r="W18" s="445"/>
      <c r="X18" s="437"/>
      <c r="AC18" s="437"/>
      <c r="AD18" s="437"/>
      <c r="AE18" s="437"/>
      <c r="AF18" s="437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  <c r="AW18" s="452"/>
      <c r="AX18" s="452"/>
      <c r="AY18" s="452"/>
      <c r="AZ18" s="452"/>
      <c r="BA18" s="454"/>
      <c r="BB18" s="454"/>
      <c r="BC18" s="452"/>
      <c r="BD18" s="437"/>
      <c r="BE18" s="452"/>
      <c r="BF18" s="452"/>
      <c r="BG18" s="452"/>
      <c r="BH18" s="452"/>
      <c r="BI18" s="452"/>
      <c r="BJ18" s="452"/>
      <c r="BK18" s="452"/>
      <c r="BL18" s="452"/>
      <c r="BM18" s="452"/>
      <c r="BN18" s="452"/>
      <c r="BO18" s="452"/>
      <c r="BP18" s="452"/>
      <c r="BQ18" s="452"/>
      <c r="BR18" s="452"/>
    </row>
    <row r="19" spans="1:70" s="437" customFormat="1" ht="18" customHeight="1" x14ac:dyDescent="0.15">
      <c r="A19" s="487" t="s">
        <v>29</v>
      </c>
      <c r="B19" s="471"/>
      <c r="C19" s="488"/>
      <c r="D19" s="488"/>
      <c r="E19" s="458"/>
      <c r="F19" s="488"/>
      <c r="G19" s="488"/>
      <c r="H19" s="488"/>
      <c r="I19" s="488"/>
      <c r="J19" s="458"/>
      <c r="K19" s="488"/>
      <c r="L19" s="488"/>
      <c r="M19" s="567"/>
      <c r="N19" s="445"/>
      <c r="O19" s="445"/>
      <c r="P19" s="445"/>
      <c r="Q19" s="445"/>
      <c r="R19" s="445"/>
      <c r="S19" s="445"/>
      <c r="T19" s="445"/>
      <c r="U19" s="445"/>
      <c r="V19" s="445"/>
      <c r="BA19" s="446"/>
      <c r="BB19" s="446"/>
    </row>
    <row r="20" spans="1:70" s="437" customFormat="1" ht="30" customHeight="1" x14ac:dyDescent="0.2">
      <c r="A20" s="448" t="s">
        <v>30</v>
      </c>
      <c r="B20" s="489"/>
      <c r="C20" s="489"/>
      <c r="D20" s="490"/>
      <c r="E20" s="491"/>
      <c r="F20" s="491"/>
      <c r="G20" s="491"/>
      <c r="H20" s="491"/>
      <c r="I20" s="465"/>
      <c r="J20" s="465"/>
      <c r="K20" s="465"/>
      <c r="L20" s="465"/>
      <c r="M20" s="579"/>
      <c r="N20" s="579"/>
    </row>
    <row r="21" spans="1:70" s="474" customFormat="1" ht="29.25" customHeight="1" x14ac:dyDescent="0.15">
      <c r="A21" s="466" t="s">
        <v>31</v>
      </c>
      <c r="B21" s="492" t="s">
        <v>8</v>
      </c>
      <c r="C21" s="492" t="s">
        <v>32</v>
      </c>
      <c r="D21" s="450"/>
      <c r="E21" s="450"/>
      <c r="F21" s="436"/>
      <c r="G21" s="436"/>
      <c r="H21" s="436"/>
      <c r="I21" s="436"/>
      <c r="J21" s="436"/>
      <c r="K21" s="436"/>
      <c r="L21" s="436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AB21" s="437"/>
      <c r="AC21" s="437"/>
      <c r="AD21" s="437"/>
      <c r="AE21" s="437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437"/>
      <c r="BB21" s="437"/>
      <c r="BC21" s="437"/>
      <c r="BD21" s="437"/>
      <c r="BE21" s="452"/>
      <c r="BF21" s="452"/>
      <c r="BG21" s="452"/>
      <c r="BH21" s="452"/>
      <c r="BI21" s="452"/>
      <c r="BJ21" s="452"/>
      <c r="BK21" s="452"/>
      <c r="BL21" s="452"/>
      <c r="BM21" s="452"/>
      <c r="BN21" s="452"/>
      <c r="BO21" s="452"/>
      <c r="BP21" s="452"/>
    </row>
    <row r="22" spans="1:70" s="474" customFormat="1" ht="15.95" customHeight="1" x14ac:dyDescent="0.15">
      <c r="A22" s="508" t="s">
        <v>33</v>
      </c>
      <c r="B22" s="528">
        <v>5</v>
      </c>
      <c r="C22" s="528">
        <v>5</v>
      </c>
      <c r="D22" s="570" t="str">
        <f>$BA22&amp;" "&amp;$BB22</f>
        <v xml:space="preserve"> </v>
      </c>
      <c r="E22" s="569"/>
      <c r="F22" s="436" t="s">
        <v>34</v>
      </c>
      <c r="G22" s="449" t="s">
        <v>34</v>
      </c>
      <c r="H22" s="449"/>
      <c r="I22" s="468"/>
      <c r="J22" s="436"/>
      <c r="K22" s="436"/>
      <c r="L22" s="436"/>
      <c r="M22" s="437"/>
      <c r="N22" s="437"/>
      <c r="O22" s="437"/>
      <c r="P22" s="437"/>
      <c r="Q22" s="437"/>
      <c r="R22" s="437"/>
      <c r="S22" s="437"/>
      <c r="T22" s="437"/>
      <c r="U22" s="437"/>
      <c r="V22" s="446"/>
      <c r="W22" s="446"/>
      <c r="AB22" s="437"/>
      <c r="AC22" s="437"/>
      <c r="AD22" s="437"/>
      <c r="AE22" s="437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2"/>
      <c r="AT22" s="452"/>
      <c r="AU22" s="452"/>
      <c r="AV22" s="452"/>
      <c r="AW22" s="452"/>
      <c r="AX22" s="452"/>
      <c r="AY22" s="452"/>
      <c r="AZ22" s="452"/>
      <c r="BA22" s="461" t="str">
        <f>IF($B22=0,"",IF($C22="",IF($B22="",""," No olvide escribir la columna Beneficiarios."),""))</f>
        <v/>
      </c>
      <c r="BB22" s="461" t="str">
        <f>IF($B22&lt;$C22," El número de Beneficiarios NO puede ser mayor que el Total.","")</f>
        <v/>
      </c>
      <c r="BC22" s="437"/>
      <c r="BD22" s="575">
        <f>IF($B22=0,"",IF($C22="",IF($B22="","",1),0))</f>
        <v>0</v>
      </c>
      <c r="BE22" s="575">
        <f>IF($B22&lt;$C22,1,0)</f>
        <v>0</v>
      </c>
      <c r="BF22" s="452"/>
      <c r="BG22" s="452"/>
      <c r="BH22" s="452"/>
      <c r="BI22" s="452"/>
      <c r="BJ22" s="452"/>
      <c r="BK22" s="452"/>
      <c r="BL22" s="452"/>
      <c r="BM22" s="452"/>
      <c r="BN22" s="452"/>
      <c r="BO22" s="452"/>
      <c r="BP22" s="452"/>
    </row>
    <row r="23" spans="1:70" s="474" customFormat="1" ht="15.95" customHeight="1" x14ac:dyDescent="0.15">
      <c r="A23" s="493" t="s">
        <v>35</v>
      </c>
      <c r="B23" s="559">
        <v>153</v>
      </c>
      <c r="C23" s="559">
        <v>87</v>
      </c>
      <c r="D23" s="570" t="str">
        <f>$BA23&amp;" "&amp;$BB23&amp;" "&amp;$BC23</f>
        <v xml:space="preserve">  </v>
      </c>
      <c r="E23" s="455"/>
      <c r="F23" s="437"/>
      <c r="G23" s="437"/>
      <c r="H23" s="437"/>
      <c r="I23" s="436"/>
      <c r="J23" s="436"/>
      <c r="K23" s="436"/>
      <c r="L23" s="436"/>
      <c r="M23" s="437"/>
      <c r="N23" s="437"/>
      <c r="O23" s="437"/>
      <c r="P23" s="437"/>
      <c r="Q23" s="437"/>
      <c r="R23" s="437"/>
      <c r="S23" s="437"/>
      <c r="T23" s="437"/>
      <c r="U23" s="437"/>
      <c r="V23" s="446"/>
      <c r="W23" s="446"/>
      <c r="AB23" s="437"/>
      <c r="AC23" s="437"/>
      <c r="AD23" s="437"/>
      <c r="AE23" s="437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  <c r="AW23" s="452"/>
      <c r="AX23" s="452"/>
      <c r="AY23" s="452"/>
      <c r="AZ23" s="452"/>
      <c r="BA23" s="461" t="str">
        <f>IF((B22+B23)&lt;=B10,""," El total de Acompañamientos NO debe ser mayor que el total de Partos")</f>
        <v/>
      </c>
      <c r="BB23" s="461" t="str">
        <f>IF($B23&lt;$C23," El número de Beneficiarios NO puede ser mayor que el Total.","")</f>
        <v/>
      </c>
      <c r="BC23" s="461" t="str">
        <f>IF($B23=0,"",IF($C23="",IF($B23="",""," No olvide escribir la columna Beneficiarios."),""))</f>
        <v/>
      </c>
      <c r="BD23" s="575">
        <f>IF($B23=0,"",IF($C23="",IF($B23="","",1),0))</f>
        <v>0</v>
      </c>
      <c r="BE23" s="575">
        <f>IF($B23&lt;$C23,1,0)</f>
        <v>0</v>
      </c>
      <c r="BF23" s="452"/>
      <c r="BG23" s="452"/>
      <c r="BH23" s="452"/>
      <c r="BI23" s="452"/>
      <c r="BJ23" s="452"/>
      <c r="BK23" s="452"/>
      <c r="BL23" s="452"/>
      <c r="BM23" s="452"/>
      <c r="BN23" s="452"/>
      <c r="BO23" s="452"/>
      <c r="BP23" s="452"/>
    </row>
    <row r="24" spans="1:70" s="437" customFormat="1" ht="30" customHeight="1" x14ac:dyDescent="0.2">
      <c r="A24" s="598" t="s">
        <v>36</v>
      </c>
      <c r="B24" s="599"/>
      <c r="C24" s="599"/>
      <c r="D24" s="599"/>
      <c r="E24" s="599"/>
      <c r="F24" s="599"/>
      <c r="G24" s="599"/>
      <c r="H24" s="599"/>
      <c r="I24" s="599"/>
      <c r="J24" s="599"/>
      <c r="K24" s="465"/>
      <c r="L24" s="440"/>
      <c r="M24" s="472"/>
      <c r="N24" s="472"/>
      <c r="BD24" s="575">
        <f>IF((B22+B23)&lt;=B10,0,1)</f>
        <v>0</v>
      </c>
    </row>
    <row r="25" spans="1:70" s="437" customFormat="1" ht="30" customHeight="1" x14ac:dyDescent="0.2">
      <c r="A25" s="598" t="s">
        <v>37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465"/>
      <c r="L25" s="440"/>
      <c r="M25" s="472"/>
      <c r="N25" s="472"/>
    </row>
    <row r="26" spans="1:70" s="474" customFormat="1" ht="21" customHeight="1" x14ac:dyDescent="0.15">
      <c r="A26" s="600" t="s">
        <v>38</v>
      </c>
      <c r="B26" s="602" t="s">
        <v>8</v>
      </c>
      <c r="C26" s="604" t="s">
        <v>39</v>
      </c>
      <c r="D26" s="605"/>
      <c r="E26" s="605"/>
      <c r="F26" s="605"/>
      <c r="G26" s="605"/>
      <c r="H26" s="605"/>
      <c r="I26" s="606"/>
      <c r="J26" s="437"/>
      <c r="K26" s="436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AB26" s="437"/>
      <c r="AC26" s="437"/>
      <c r="AD26" s="437"/>
      <c r="AE26" s="437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2"/>
      <c r="AT26" s="452"/>
      <c r="AU26" s="452"/>
      <c r="AV26" s="452"/>
      <c r="AW26" s="452"/>
      <c r="AX26" s="452"/>
      <c r="AY26" s="452"/>
      <c r="AZ26" s="452"/>
      <c r="BA26" s="437"/>
      <c r="BB26" s="437"/>
      <c r="BC26" s="437"/>
      <c r="BD26" s="437"/>
      <c r="BE26" s="452"/>
      <c r="BF26" s="452"/>
      <c r="BG26" s="452"/>
      <c r="BH26" s="452"/>
      <c r="BI26" s="452"/>
      <c r="BJ26" s="452"/>
      <c r="BK26" s="452"/>
      <c r="BL26" s="452"/>
      <c r="BM26" s="452"/>
      <c r="BN26" s="452"/>
      <c r="BO26" s="452"/>
      <c r="BP26" s="452"/>
      <c r="BQ26" s="452"/>
      <c r="BR26" s="452"/>
    </row>
    <row r="27" spans="1:70" s="474" customFormat="1" ht="26.25" customHeight="1" x14ac:dyDescent="0.15">
      <c r="A27" s="601"/>
      <c r="B27" s="603"/>
      <c r="C27" s="463" t="s">
        <v>40</v>
      </c>
      <c r="D27" s="442" t="s">
        <v>41</v>
      </c>
      <c r="E27" s="481" t="s">
        <v>42</v>
      </c>
      <c r="F27" s="481" t="s">
        <v>43</v>
      </c>
      <c r="G27" s="481" t="s">
        <v>44</v>
      </c>
      <c r="H27" s="442" t="s">
        <v>45</v>
      </c>
      <c r="I27" s="467" t="s">
        <v>46</v>
      </c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AB27" s="437"/>
      <c r="AC27" s="437"/>
      <c r="AD27" s="437"/>
      <c r="AE27" s="437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37"/>
      <c r="BB27" s="437"/>
      <c r="BC27" s="437"/>
      <c r="BD27" s="437"/>
      <c r="BE27" s="452"/>
      <c r="BF27" s="452"/>
      <c r="BG27" s="452"/>
      <c r="BH27" s="452"/>
      <c r="BI27" s="452"/>
      <c r="BJ27" s="452"/>
      <c r="BK27" s="452"/>
      <c r="BL27" s="452"/>
      <c r="BM27" s="452"/>
      <c r="BN27" s="452"/>
      <c r="BO27" s="452"/>
      <c r="BP27" s="452"/>
      <c r="BQ27" s="452"/>
      <c r="BR27" s="452"/>
    </row>
    <row r="28" spans="1:70" s="474" customFormat="1" ht="15.95" customHeight="1" x14ac:dyDescent="0.15">
      <c r="A28" s="494" t="s">
        <v>47</v>
      </c>
      <c r="B28" s="527">
        <f>SUM(C28:I28)</f>
        <v>199</v>
      </c>
      <c r="C28" s="554"/>
      <c r="D28" s="560"/>
      <c r="E28" s="560">
        <v>6</v>
      </c>
      <c r="F28" s="560">
        <v>8</v>
      </c>
      <c r="G28" s="560">
        <v>32</v>
      </c>
      <c r="H28" s="560">
        <v>138</v>
      </c>
      <c r="I28" s="561">
        <v>15</v>
      </c>
      <c r="J28" s="568" t="str">
        <f>$BA28&amp;""&amp;$BB28&amp;""&amp;$BA29</f>
        <v/>
      </c>
      <c r="K28" s="455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AB28" s="437"/>
      <c r="AC28" s="437"/>
      <c r="AD28" s="437"/>
      <c r="AE28" s="437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61" t="str">
        <f>IF(SUM(G28:I28)&gt;=M10,""," Los nacidos vivos de 2.500 y más gramos NO DEBE ser menor al Total de partos con Apego Precoz de RN del mismo peso. ")</f>
        <v/>
      </c>
      <c r="BB28" s="461" t="str">
        <f>IF(B28&lt;&gt;SUM(C28:I28)," NO ALTERE LAS FÓRMULAS, el Total de Nacidos Vivos NO ES IGUAL a la suma de los Nacidos Vivos según su peso al nacer. ","")</f>
        <v/>
      </c>
      <c r="BC28" s="437"/>
      <c r="BD28" s="575">
        <f>IF(SUM(F28:I28)&gt;=M10,0,1)</f>
        <v>0</v>
      </c>
      <c r="BE28" s="575">
        <f>IF(B28&lt;&gt;SUM(C28:I28),1,0)</f>
        <v>0</v>
      </c>
      <c r="BF28" s="452"/>
      <c r="BG28" s="452"/>
      <c r="BH28" s="452"/>
      <c r="BI28" s="452"/>
      <c r="BJ28" s="452"/>
      <c r="BK28" s="452"/>
      <c r="BL28" s="452"/>
      <c r="BM28" s="452"/>
      <c r="BN28" s="452"/>
      <c r="BO28" s="452"/>
      <c r="BP28" s="452"/>
      <c r="BQ28" s="452"/>
      <c r="BR28" s="452"/>
    </row>
    <row r="29" spans="1:70" s="437" customFormat="1" ht="30" customHeight="1" x14ac:dyDescent="0.2">
      <c r="A29" s="509" t="s">
        <v>48</v>
      </c>
      <c r="B29" s="464"/>
      <c r="C29" s="507"/>
      <c r="D29" s="507"/>
      <c r="E29" s="507"/>
      <c r="F29" s="507"/>
      <c r="G29" s="507"/>
      <c r="H29" s="507"/>
      <c r="I29" s="507"/>
      <c r="J29" s="507"/>
      <c r="K29" s="465"/>
      <c r="L29" s="440"/>
      <c r="M29" s="472"/>
      <c r="N29" s="472"/>
      <c r="BA29" s="461" t="str">
        <f>IF(SUM(C28:F28)&gt;=L10,""," Los nacidos vivos de menor o igual a 2.499 gramos NO DEBE ser menor al Total de partos con Apego Precoz de RN del mismo peso. ")</f>
        <v/>
      </c>
      <c r="BD29" s="575">
        <f>IF(SUM(C28:F28)&gt;=L10,0,1)</f>
        <v>0</v>
      </c>
    </row>
    <row r="30" spans="1:70" s="474" customFormat="1" ht="21" customHeight="1" x14ac:dyDescent="0.15">
      <c r="A30" s="600" t="s">
        <v>38</v>
      </c>
      <c r="B30" s="602" t="s">
        <v>8</v>
      </c>
      <c r="C30" s="437"/>
      <c r="D30" s="436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AB30" s="437"/>
      <c r="AC30" s="437"/>
      <c r="AD30" s="437"/>
      <c r="AE30" s="437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52"/>
      <c r="AT30" s="452"/>
      <c r="AU30" s="452"/>
      <c r="AV30" s="452"/>
      <c r="AW30" s="452"/>
      <c r="AX30" s="452"/>
      <c r="AY30" s="452"/>
      <c r="AZ30" s="452"/>
      <c r="BA30" s="437"/>
      <c r="BB30" s="437"/>
      <c r="BC30" s="437"/>
      <c r="BD30" s="437"/>
      <c r="BE30" s="452"/>
      <c r="BF30" s="452"/>
      <c r="BG30" s="452"/>
      <c r="BH30" s="452"/>
      <c r="BI30" s="452"/>
      <c r="BJ30" s="452"/>
      <c r="BK30" s="452"/>
    </row>
    <row r="31" spans="1:70" s="474" customFormat="1" ht="26.25" customHeight="1" x14ac:dyDescent="0.15">
      <c r="A31" s="601"/>
      <c r="B31" s="603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AB31" s="437"/>
      <c r="AC31" s="437"/>
      <c r="AD31" s="437"/>
      <c r="AE31" s="437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2"/>
      <c r="AT31" s="452"/>
      <c r="AU31" s="452"/>
      <c r="AV31" s="452"/>
      <c r="AW31" s="452"/>
      <c r="AX31" s="452"/>
      <c r="AY31" s="452"/>
      <c r="AZ31" s="452"/>
      <c r="BA31" s="437"/>
      <c r="BB31" s="437"/>
      <c r="BC31" s="437"/>
      <c r="BD31" s="437"/>
      <c r="BE31" s="452"/>
      <c r="BF31" s="452"/>
      <c r="BG31" s="452"/>
      <c r="BH31" s="452"/>
      <c r="BI31" s="452"/>
      <c r="BJ31" s="452"/>
      <c r="BK31" s="452"/>
    </row>
    <row r="32" spans="1:70" s="474" customFormat="1" ht="15.95" customHeight="1" x14ac:dyDescent="0.15">
      <c r="A32" s="510" t="s">
        <v>47</v>
      </c>
      <c r="B32" s="528">
        <v>1</v>
      </c>
      <c r="C32" s="573" t="str">
        <f>$BA32</f>
        <v/>
      </c>
      <c r="D32" s="571"/>
      <c r="E32" s="574"/>
      <c r="F32" s="574"/>
      <c r="G32" s="572"/>
      <c r="H32" s="572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AB32" s="437"/>
      <c r="AC32" s="437"/>
      <c r="AD32" s="437"/>
      <c r="AE32" s="437"/>
      <c r="AF32" s="452"/>
      <c r="AG32" s="452"/>
      <c r="AH32" s="452"/>
      <c r="AI32" s="452"/>
      <c r="AJ32" s="452"/>
      <c r="AK32" s="452"/>
      <c r="AL32" s="452"/>
      <c r="AM32" s="452"/>
      <c r="AN32" s="452"/>
      <c r="AO32" s="452"/>
      <c r="AP32" s="452"/>
      <c r="AQ32" s="452"/>
      <c r="AR32" s="452"/>
      <c r="AS32" s="452"/>
      <c r="AT32" s="452"/>
      <c r="AU32" s="452"/>
      <c r="AV32" s="452"/>
      <c r="AW32" s="452"/>
      <c r="AX32" s="452"/>
      <c r="AY32" s="452"/>
      <c r="AZ32" s="452"/>
      <c r="BA32" s="461" t="str">
        <f>IF($B32&lt;=$B28,"","Total Nacidos Vivos con malformación congénita no debe ser MAYOR a Nacidos Vivos Según Peso Al Nacer")</f>
        <v/>
      </c>
      <c r="BC32" s="437"/>
      <c r="BD32" s="575">
        <f>IF($B32&lt;=$B28,0,1)</f>
        <v>0</v>
      </c>
      <c r="BE32" s="452"/>
      <c r="BF32" s="452"/>
      <c r="BG32" s="452"/>
      <c r="BH32" s="452"/>
      <c r="BI32" s="452"/>
      <c r="BJ32" s="452"/>
      <c r="BK32" s="452"/>
    </row>
    <row r="33" spans="1:70" s="474" customFormat="1" ht="15.95" customHeight="1" x14ac:dyDescent="0.15">
      <c r="A33" s="506" t="s">
        <v>49</v>
      </c>
      <c r="B33" s="526"/>
      <c r="C33" s="459"/>
      <c r="D33" s="459"/>
      <c r="E33" s="459"/>
      <c r="F33" s="495"/>
      <c r="G33" s="459"/>
      <c r="H33" s="459"/>
      <c r="I33" s="459"/>
      <c r="J33" s="437"/>
      <c r="K33" s="455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AB33" s="437"/>
      <c r="AC33" s="437"/>
      <c r="AD33" s="437"/>
      <c r="AE33" s="437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2"/>
      <c r="AT33" s="452"/>
      <c r="AU33" s="452"/>
      <c r="AV33" s="452"/>
      <c r="AW33" s="452"/>
      <c r="AX33" s="452"/>
      <c r="AY33" s="452"/>
      <c r="AZ33" s="452"/>
      <c r="BA33" s="437"/>
      <c r="BB33" s="437"/>
      <c r="BC33" s="437"/>
      <c r="BD33" s="437"/>
      <c r="BE33" s="452"/>
      <c r="BF33" s="452"/>
      <c r="BG33" s="452"/>
      <c r="BH33" s="452"/>
      <c r="BI33" s="452"/>
      <c r="BJ33" s="452"/>
      <c r="BK33" s="452"/>
      <c r="BL33" s="452"/>
      <c r="BM33" s="452"/>
      <c r="BN33" s="452"/>
      <c r="BO33" s="452"/>
      <c r="BP33" s="452"/>
      <c r="BQ33" s="452"/>
      <c r="BR33" s="452"/>
    </row>
    <row r="34" spans="1:70" s="437" customFormat="1" ht="30" customHeight="1" x14ac:dyDescent="0.2">
      <c r="A34" s="478" t="s">
        <v>50</v>
      </c>
      <c r="B34" s="496"/>
      <c r="C34" s="497"/>
      <c r="D34" s="497"/>
      <c r="E34" s="497"/>
      <c r="F34" s="498"/>
      <c r="G34" s="497"/>
      <c r="H34" s="497"/>
      <c r="I34" s="497"/>
      <c r="J34" s="497"/>
      <c r="K34" s="478"/>
      <c r="L34" s="440"/>
      <c r="M34" s="472"/>
      <c r="N34" s="472"/>
    </row>
    <row r="35" spans="1:70" s="474" customFormat="1" ht="42" x14ac:dyDescent="0.15">
      <c r="A35" s="453" t="s">
        <v>38</v>
      </c>
      <c r="B35" s="586" t="s">
        <v>51</v>
      </c>
      <c r="C35" s="587" t="s">
        <v>52</v>
      </c>
      <c r="D35" s="499"/>
      <c r="E35" s="499"/>
      <c r="F35" s="500"/>
      <c r="G35" s="499"/>
      <c r="H35" s="499"/>
      <c r="I35" s="499"/>
      <c r="J35" s="499"/>
      <c r="K35" s="455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AB35" s="437"/>
      <c r="AC35" s="437"/>
      <c r="AD35" s="437"/>
      <c r="AE35" s="437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2"/>
      <c r="AT35" s="452"/>
      <c r="AU35" s="452"/>
      <c r="AV35" s="452"/>
      <c r="AW35" s="452"/>
      <c r="AX35" s="452"/>
      <c r="AY35" s="452"/>
      <c r="AZ35" s="452"/>
      <c r="BA35" s="437"/>
      <c r="BB35" s="437"/>
      <c r="BC35" s="437"/>
      <c r="BD35" s="437"/>
      <c r="BE35" s="452"/>
      <c r="BF35" s="452"/>
      <c r="BG35" s="452"/>
      <c r="BH35" s="452"/>
      <c r="BI35" s="452"/>
      <c r="BJ35" s="452"/>
      <c r="BK35" s="452"/>
      <c r="BL35" s="452"/>
      <c r="BM35" s="452"/>
      <c r="BN35" s="452"/>
      <c r="BO35" s="452"/>
      <c r="BP35" s="452"/>
      <c r="BQ35" s="452"/>
      <c r="BR35" s="452"/>
    </row>
    <row r="36" spans="1:70" s="474" customFormat="1" ht="15.95" customHeight="1" x14ac:dyDescent="0.15">
      <c r="A36" s="494" t="s">
        <v>47</v>
      </c>
      <c r="B36" s="562">
        <v>2</v>
      </c>
      <c r="C36" s="563">
        <v>1</v>
      </c>
      <c r="D36" s="499"/>
      <c r="E36" s="499"/>
      <c r="F36" s="500"/>
      <c r="G36" s="499"/>
      <c r="H36" s="499"/>
      <c r="I36" s="499"/>
      <c r="J36" s="499"/>
      <c r="K36" s="455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AB36" s="437"/>
      <c r="AC36" s="437"/>
      <c r="AD36" s="437"/>
      <c r="AE36" s="437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  <c r="AW36" s="452"/>
      <c r="AX36" s="452"/>
      <c r="AY36" s="452"/>
      <c r="AZ36" s="452"/>
      <c r="BA36" s="437"/>
      <c r="BB36" s="437"/>
      <c r="BC36" s="437"/>
      <c r="BD36" s="437"/>
      <c r="BE36" s="452"/>
      <c r="BF36" s="452"/>
      <c r="BG36" s="452"/>
      <c r="BH36" s="452"/>
      <c r="BI36" s="452"/>
      <c r="BJ36" s="452"/>
      <c r="BK36" s="452"/>
      <c r="BL36" s="452"/>
      <c r="BM36" s="452"/>
      <c r="BN36" s="452"/>
      <c r="BO36" s="452"/>
      <c r="BP36" s="452"/>
      <c r="BQ36" s="452"/>
      <c r="BR36" s="452"/>
    </row>
    <row r="37" spans="1:70" s="437" customFormat="1" ht="30" customHeight="1" x14ac:dyDescent="0.2">
      <c r="A37" s="478" t="s">
        <v>53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72" t="s">
        <v>34</v>
      </c>
      <c r="N37" s="472"/>
    </row>
    <row r="38" spans="1:70" s="474" customFormat="1" ht="14.25" customHeight="1" x14ac:dyDescent="0.15">
      <c r="A38" s="607" t="s">
        <v>54</v>
      </c>
      <c r="B38" s="600" t="s">
        <v>55</v>
      </c>
      <c r="C38" s="609" t="s">
        <v>56</v>
      </c>
      <c r="D38" s="610"/>
      <c r="E38" s="611"/>
      <c r="F38" s="612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AB38" s="437"/>
      <c r="AC38" s="437"/>
      <c r="AD38" s="437"/>
      <c r="AE38" s="437"/>
      <c r="AF38" s="452"/>
      <c r="AG38" s="452"/>
      <c r="AH38" s="452"/>
      <c r="AI38" s="452"/>
      <c r="AJ38" s="452"/>
      <c r="AK38" s="452"/>
      <c r="AL38" s="452"/>
      <c r="AM38" s="452"/>
      <c r="AN38" s="452"/>
      <c r="AO38" s="452"/>
      <c r="AP38" s="452"/>
      <c r="AQ38" s="452"/>
      <c r="AR38" s="452"/>
      <c r="AS38" s="452"/>
      <c r="AT38" s="452"/>
      <c r="AU38" s="452"/>
      <c r="AV38" s="452"/>
      <c r="AW38" s="452"/>
      <c r="AX38" s="452"/>
      <c r="AY38" s="452"/>
      <c r="AZ38" s="452"/>
      <c r="BA38" s="437"/>
      <c r="BB38" s="437"/>
      <c r="BC38" s="437"/>
      <c r="BD38" s="437"/>
      <c r="BE38" s="452"/>
      <c r="BF38" s="452"/>
      <c r="BG38" s="452"/>
      <c r="BH38" s="452"/>
      <c r="BI38" s="452"/>
      <c r="BJ38" s="452"/>
      <c r="BK38" s="452"/>
      <c r="BL38" s="452"/>
      <c r="BM38" s="452"/>
      <c r="BN38" s="452"/>
      <c r="BO38" s="452"/>
      <c r="BP38" s="452"/>
      <c r="BQ38" s="452"/>
      <c r="BR38" s="452"/>
    </row>
    <row r="39" spans="1:70" s="474" customFormat="1" ht="21" x14ac:dyDescent="0.15">
      <c r="A39" s="608"/>
      <c r="B39" s="601"/>
      <c r="C39" s="460" t="s">
        <v>57</v>
      </c>
      <c r="D39" s="443" t="s">
        <v>58</v>
      </c>
      <c r="E39" s="444" t="s">
        <v>59</v>
      </c>
      <c r="F39" s="612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AB39" s="437"/>
      <c r="AC39" s="437"/>
      <c r="AD39" s="437"/>
      <c r="AE39" s="437"/>
      <c r="AF39" s="452"/>
      <c r="AG39" s="452"/>
      <c r="AH39" s="452"/>
      <c r="AI39" s="452"/>
      <c r="AJ39" s="452"/>
      <c r="AK39" s="452"/>
      <c r="AL39" s="452"/>
      <c r="AM39" s="452"/>
      <c r="AN39" s="452"/>
      <c r="AO39" s="452"/>
      <c r="AP39" s="452"/>
      <c r="AQ39" s="452"/>
      <c r="AR39" s="452"/>
      <c r="AS39" s="452"/>
      <c r="AT39" s="452"/>
      <c r="AU39" s="452"/>
      <c r="AV39" s="452"/>
      <c r="AW39" s="452"/>
      <c r="AX39" s="452"/>
      <c r="AY39" s="452"/>
      <c r="AZ39" s="452"/>
      <c r="BA39" s="437"/>
      <c r="BB39" s="437"/>
      <c r="BC39" s="437"/>
      <c r="BD39" s="437"/>
      <c r="BE39" s="452"/>
      <c r="BF39" s="452"/>
      <c r="BG39" s="452"/>
      <c r="BH39" s="452"/>
      <c r="BI39" s="452"/>
      <c r="BJ39" s="452"/>
      <c r="BK39" s="452"/>
      <c r="BL39" s="452"/>
      <c r="BM39" s="452"/>
      <c r="BN39" s="452"/>
      <c r="BO39" s="452"/>
      <c r="BP39" s="452"/>
      <c r="BQ39" s="452"/>
      <c r="BR39" s="452"/>
    </row>
    <row r="40" spans="1:70" s="474" customFormat="1" ht="15.95" customHeight="1" x14ac:dyDescent="0.15">
      <c r="A40" s="501" t="s">
        <v>60</v>
      </c>
      <c r="B40" s="517">
        <f>SUM(C40:E40)</f>
        <v>29</v>
      </c>
      <c r="C40" s="519"/>
      <c r="D40" s="520">
        <v>14</v>
      </c>
      <c r="E40" s="522">
        <v>15</v>
      </c>
      <c r="F40" s="568" t="str">
        <f>$BA40</f>
        <v/>
      </c>
      <c r="G40" s="502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AB40" s="437"/>
      <c r="AC40" s="437"/>
      <c r="AD40" s="437"/>
      <c r="AE40" s="437"/>
      <c r="AF40" s="452"/>
      <c r="AG40" s="452"/>
      <c r="AH40" s="452"/>
      <c r="AI40" s="452"/>
      <c r="AJ40" s="452"/>
      <c r="AK40" s="452"/>
      <c r="AL40" s="452"/>
      <c r="AM40" s="452"/>
      <c r="AN40" s="452"/>
      <c r="AO40" s="452"/>
      <c r="AP40" s="452"/>
      <c r="AQ40" s="452"/>
      <c r="AR40" s="452"/>
      <c r="AS40" s="452"/>
      <c r="AT40" s="452"/>
      <c r="AU40" s="452"/>
      <c r="AV40" s="452"/>
      <c r="AW40" s="452"/>
      <c r="AX40" s="452"/>
      <c r="AY40" s="452"/>
      <c r="AZ40" s="452"/>
      <c r="BA40" s="461" t="str">
        <f>IF(B40&lt;&gt;SUM(C40:E40)," NO ALTERE LAS FÓRMULAS, el Total de esterilizaciones de mujeres NO ES IGUAL a la suma de los grupos de edad. ","")</f>
        <v/>
      </c>
      <c r="BB40" s="437"/>
      <c r="BC40" s="437"/>
      <c r="BD40" s="575">
        <f>IF(B40&lt;&gt;SUM(C40:E40),1,0)</f>
        <v>0</v>
      </c>
      <c r="BE40" s="452"/>
      <c r="BF40" s="452"/>
      <c r="BG40" s="452"/>
      <c r="BH40" s="452"/>
      <c r="BI40" s="452"/>
      <c r="BJ40" s="452"/>
      <c r="BK40" s="452"/>
      <c r="BL40" s="452"/>
      <c r="BM40" s="452"/>
      <c r="BN40" s="452"/>
      <c r="BO40" s="452"/>
      <c r="BP40" s="452"/>
      <c r="BQ40" s="452"/>
      <c r="BR40" s="452"/>
    </row>
    <row r="41" spans="1:70" s="474" customFormat="1" ht="15.95" customHeight="1" x14ac:dyDescent="0.15">
      <c r="A41" s="503" t="s">
        <v>61</v>
      </c>
      <c r="B41" s="518">
        <f>SUM(C41:E41)</f>
        <v>0</v>
      </c>
      <c r="C41" s="514"/>
      <c r="D41" s="515"/>
      <c r="E41" s="516"/>
      <c r="F41" s="568" t="str">
        <f>$BA41</f>
        <v/>
      </c>
      <c r="G41" s="502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AB41" s="437"/>
      <c r="AC41" s="437"/>
      <c r="AD41" s="437"/>
      <c r="AE41" s="437"/>
      <c r="AF41" s="452"/>
      <c r="AG41" s="452"/>
      <c r="AH41" s="452"/>
      <c r="AI41" s="452"/>
      <c r="AJ41" s="452"/>
      <c r="AK41" s="452"/>
      <c r="AL41" s="452"/>
      <c r="AM41" s="452"/>
      <c r="AN41" s="452"/>
      <c r="AO41" s="452"/>
      <c r="AP41" s="452"/>
      <c r="AQ41" s="452"/>
      <c r="AR41" s="452"/>
      <c r="AS41" s="452"/>
      <c r="AT41" s="452"/>
      <c r="AU41" s="452"/>
      <c r="AV41" s="452"/>
      <c r="AW41" s="452"/>
      <c r="AX41" s="452"/>
      <c r="AY41" s="452"/>
      <c r="AZ41" s="452"/>
      <c r="BA41" s="461" t="str">
        <f>IF(B41&lt;&gt;SUM(C41:E41)," NO ALTERE LAS FÓRMULAS, el Total de esterilizaciones de hombres NO ES IGUAL a la suma de los grupos de edad. ","")</f>
        <v/>
      </c>
      <c r="BB41" s="437"/>
      <c r="BC41" s="437"/>
      <c r="BD41" s="575">
        <f>IF(B41&lt;&gt;SUM(C41:E41),1,0)</f>
        <v>0</v>
      </c>
      <c r="BE41" s="452"/>
      <c r="BF41" s="452"/>
      <c r="BG41" s="452"/>
      <c r="BH41" s="452"/>
      <c r="BI41" s="452"/>
      <c r="BJ41" s="452"/>
      <c r="BK41" s="452"/>
      <c r="BL41" s="452"/>
      <c r="BM41" s="452"/>
      <c r="BN41" s="452"/>
      <c r="BO41" s="452"/>
      <c r="BP41" s="452"/>
      <c r="BQ41" s="452"/>
      <c r="BR41" s="452"/>
    </row>
    <row r="42" spans="1:70" s="437" customFormat="1" ht="30" customHeight="1" x14ac:dyDescent="0.2">
      <c r="A42" s="504" t="s">
        <v>62</v>
      </c>
      <c r="B42" s="434"/>
      <c r="C42" s="434"/>
      <c r="D42" s="505"/>
      <c r="E42" s="434"/>
    </row>
    <row r="43" spans="1:70" s="474" customFormat="1" ht="38.25" customHeight="1" x14ac:dyDescent="0.2">
      <c r="A43" s="470" t="s">
        <v>63</v>
      </c>
      <c r="B43" s="451" t="s">
        <v>64</v>
      </c>
      <c r="C43" s="451" t="s">
        <v>65</v>
      </c>
      <c r="D43" s="434"/>
      <c r="E43" s="434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AB43" s="437"/>
      <c r="AC43" s="437"/>
      <c r="AD43" s="437"/>
      <c r="AE43" s="437"/>
      <c r="AF43" s="452"/>
      <c r="AG43" s="452"/>
      <c r="AH43" s="452"/>
      <c r="AI43" s="452"/>
      <c r="AJ43" s="452"/>
      <c r="AK43" s="452"/>
      <c r="AL43" s="452"/>
      <c r="AM43" s="452"/>
      <c r="AN43" s="452"/>
      <c r="AO43" s="452"/>
      <c r="AP43" s="452"/>
      <c r="AQ43" s="452"/>
      <c r="AR43" s="452"/>
      <c r="AS43" s="452"/>
      <c r="AT43" s="452"/>
      <c r="AU43" s="452"/>
      <c r="AV43" s="452"/>
      <c r="AW43" s="452"/>
      <c r="AX43" s="452"/>
      <c r="AY43" s="452"/>
      <c r="AZ43" s="452"/>
      <c r="BA43" s="437"/>
      <c r="BB43" s="437"/>
      <c r="BC43" s="437"/>
      <c r="BD43" s="437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  <c r="BO43" s="452"/>
      <c r="BP43" s="452"/>
      <c r="BQ43" s="452"/>
      <c r="BR43" s="452"/>
    </row>
    <row r="44" spans="1:70" s="474" customFormat="1" ht="15" customHeight="1" x14ac:dyDescent="0.2">
      <c r="A44" s="469" t="s">
        <v>66</v>
      </c>
      <c r="B44" s="528">
        <v>115</v>
      </c>
      <c r="C44" s="528">
        <v>49</v>
      </c>
      <c r="D44" s="434"/>
      <c r="E44" s="434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AB44" s="437"/>
      <c r="AC44" s="437"/>
      <c r="AD44" s="437"/>
      <c r="AE44" s="437"/>
      <c r="AF44" s="452"/>
      <c r="AG44" s="452"/>
      <c r="AH44" s="452"/>
      <c r="AI44" s="452"/>
      <c r="AJ44" s="452"/>
      <c r="AK44" s="452"/>
      <c r="AL44" s="452"/>
      <c r="AM44" s="452"/>
      <c r="AN44" s="452"/>
      <c r="AO44" s="452"/>
      <c r="AP44" s="452"/>
      <c r="AQ44" s="452"/>
      <c r="AR44" s="452"/>
      <c r="AS44" s="452"/>
      <c r="AT44" s="452"/>
      <c r="AU44" s="452"/>
      <c r="AV44" s="452"/>
      <c r="AW44" s="452"/>
      <c r="AX44" s="452"/>
      <c r="AY44" s="452"/>
      <c r="AZ44" s="452"/>
      <c r="BA44" s="437"/>
      <c r="BB44" s="437"/>
      <c r="BC44" s="437"/>
      <c r="BD44" s="437"/>
      <c r="BE44" s="452"/>
      <c r="BF44" s="452"/>
      <c r="BG44" s="452"/>
      <c r="BH44" s="452"/>
      <c r="BI44" s="452"/>
      <c r="BJ44" s="452"/>
      <c r="BK44" s="452"/>
      <c r="BL44" s="452"/>
      <c r="BM44" s="452"/>
      <c r="BN44" s="452"/>
      <c r="BO44" s="452"/>
      <c r="BP44" s="452"/>
      <c r="BQ44" s="452"/>
      <c r="BR44" s="452"/>
    </row>
    <row r="45" spans="1:70" s="474" customFormat="1" ht="15" customHeight="1" x14ac:dyDescent="0.2">
      <c r="A45" s="456" t="s">
        <v>67</v>
      </c>
      <c r="B45" s="526">
        <v>111</v>
      </c>
      <c r="C45" s="526">
        <v>29</v>
      </c>
      <c r="D45" s="434"/>
      <c r="E45" s="434"/>
      <c r="F45" s="439"/>
      <c r="G45" s="439"/>
      <c r="H45" s="439"/>
      <c r="I45" s="439"/>
      <c r="J45" s="439"/>
      <c r="K45" s="439"/>
      <c r="L45" s="439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AB45" s="437"/>
      <c r="AC45" s="437"/>
      <c r="AD45" s="437"/>
      <c r="AE45" s="437"/>
      <c r="BA45" s="437"/>
      <c r="BB45" s="437"/>
      <c r="BC45" s="437"/>
      <c r="BD45" s="437"/>
    </row>
    <row r="46" spans="1:70" s="576" customFormat="1" x14ac:dyDescent="0.2">
      <c r="F46" s="447"/>
      <c r="G46" s="447"/>
      <c r="H46" s="447"/>
      <c r="I46" s="447"/>
      <c r="J46" s="447"/>
      <c r="K46" s="447"/>
      <c r="L46" s="447"/>
    </row>
    <row r="47" spans="1:70" x14ac:dyDescent="0.2">
      <c r="A47" s="576"/>
      <c r="B47" s="576"/>
      <c r="C47" s="576"/>
      <c r="D47" s="576"/>
      <c r="E47" s="576"/>
    </row>
    <row r="48" spans="1:70" x14ac:dyDescent="0.2">
      <c r="A48" s="576"/>
      <c r="B48" s="576"/>
      <c r="C48" s="576"/>
      <c r="D48" s="576"/>
      <c r="E48" s="576"/>
    </row>
    <row r="49" spans="1:5" x14ac:dyDescent="0.2">
      <c r="A49" s="576"/>
      <c r="B49" s="576"/>
      <c r="C49" s="576"/>
      <c r="D49" s="576"/>
      <c r="E49" s="576"/>
    </row>
    <row r="50" spans="1:5" x14ac:dyDescent="0.2">
      <c r="A50" s="576"/>
      <c r="B50" s="576"/>
      <c r="C50" s="576"/>
      <c r="D50" s="576"/>
      <c r="E50" s="576"/>
    </row>
    <row r="51" spans="1:5" x14ac:dyDescent="0.2">
      <c r="A51" s="576"/>
      <c r="B51" s="576"/>
      <c r="C51" s="576"/>
      <c r="D51" s="576"/>
      <c r="E51" s="576"/>
    </row>
    <row r="52" spans="1:5" x14ac:dyDescent="0.2">
      <c r="A52" s="576"/>
      <c r="B52" s="576"/>
      <c r="C52" s="576"/>
      <c r="D52" s="576"/>
      <c r="E52" s="576"/>
    </row>
    <row r="53" spans="1:5" x14ac:dyDescent="0.2">
      <c r="A53" s="576"/>
      <c r="B53" s="576"/>
      <c r="C53" s="576"/>
      <c r="D53" s="576"/>
      <c r="E53" s="576"/>
    </row>
    <row r="200" spans="1:56" hidden="1" x14ac:dyDescent="0.2">
      <c r="A200" s="578">
        <f>SUM(A7:L45)</f>
        <v>2495</v>
      </c>
      <c r="BD200" s="577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28" workbookViewId="0">
      <selection activeCell="B40" sqref="B40"/>
    </sheetView>
  </sheetViews>
  <sheetFormatPr baseColWidth="10" defaultRowHeight="12.75" x14ac:dyDescent="0.2"/>
  <cols>
    <col min="1" max="1" width="30.7109375" style="447" customWidth="1"/>
    <col min="2" max="2" width="13.7109375" style="447" customWidth="1"/>
    <col min="3" max="3" width="14.28515625" style="447" customWidth="1"/>
    <col min="4" max="4" width="12" style="447" customWidth="1"/>
    <col min="5" max="5" width="14.5703125" style="447" customWidth="1"/>
    <col min="6" max="11" width="13.7109375" style="447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437" customFormat="1" ht="12.75" customHeight="1" x14ac:dyDescent="0.15">
      <c r="A1" s="565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71" s="437" customFormat="1" ht="12.75" customHeight="1" x14ac:dyDescent="0.15">
      <c r="A2" s="565" t="str">
        <f>CONCATENATE("COMUNA: ",[6]NOMBRE!B2," - ","( ",[6]NOMBRE!C2,[6]NOMBRE!D2,[6]NOMBRE!E2,[6]NOMBRE!F2,[6]NOMBRE!G2," )")</f>
        <v>COMUNA: LINARES  - ( 07401 )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71" s="437" customFormat="1" ht="12.75" customHeight="1" x14ac:dyDescent="0.2">
      <c r="A3" s="565" t="str">
        <f>CONCATENATE("ESTABLECIMIENTO: ",[6]NOMBRE!B3," - ","( ",[6]NOMBRE!C3,[6]NOMBRE!D3,[6]NOMBRE!E3,[6]NOMBRE!F3,[6]NOMBRE!G3," )")</f>
        <v>ESTABLECIMIENTO: HOSPITAL DE LINARES  - ( 16108 )</v>
      </c>
      <c r="B3" s="436"/>
      <c r="C3" s="436"/>
      <c r="D3" s="438"/>
      <c r="E3" s="436"/>
      <c r="F3" s="436"/>
      <c r="G3" s="436"/>
      <c r="H3" s="436"/>
      <c r="I3" s="436"/>
      <c r="J3" s="436"/>
      <c r="K3" s="436"/>
    </row>
    <row r="4" spans="1:71" s="437" customFormat="1" ht="12.75" customHeight="1" x14ac:dyDescent="0.15">
      <c r="A4" s="565" t="str">
        <f>CONCATENATE("MES: ",[6]NOMBRE!B6," - ","( ",[6]NOMBRE!C6,[6]NOMBRE!D6," )")</f>
        <v>MES: JUNIO - ( 06 )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</row>
    <row r="5" spans="1:71" s="437" customFormat="1" ht="12.75" customHeight="1" x14ac:dyDescent="0.15">
      <c r="A5" s="435" t="str">
        <f>CONCATENATE("AÑO: ",[6]NOMBRE!B7)</f>
        <v>AÑO: 2013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</row>
    <row r="6" spans="1:71" s="437" customFormat="1" ht="39.950000000000003" customHeight="1" x14ac:dyDescent="0.15">
      <c r="A6" s="613" t="s">
        <v>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473"/>
      <c r="N6" s="457"/>
    </row>
    <row r="7" spans="1:71" s="437" customFormat="1" ht="30" customHeight="1" x14ac:dyDescent="0.2">
      <c r="A7" s="477" t="s">
        <v>2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9"/>
      <c r="N7" s="479"/>
    </row>
    <row r="8" spans="1:71" s="474" customFormat="1" ht="21" customHeight="1" x14ac:dyDescent="0.15">
      <c r="A8" s="607" t="s">
        <v>3</v>
      </c>
      <c r="B8" s="614" t="s">
        <v>4</v>
      </c>
      <c r="C8" s="615"/>
      <c r="D8" s="614" t="s">
        <v>5</v>
      </c>
      <c r="E8" s="616"/>
      <c r="F8" s="616"/>
      <c r="G8" s="616"/>
      <c r="H8" s="617"/>
      <c r="I8" s="614" t="s">
        <v>6</v>
      </c>
      <c r="J8" s="616"/>
      <c r="K8" s="617"/>
      <c r="L8" s="618" t="s">
        <v>7</v>
      </c>
      <c r="M8" s="619"/>
      <c r="N8" s="479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452"/>
      <c r="AQ8" s="452"/>
      <c r="AR8" s="452"/>
      <c r="AS8" s="452"/>
      <c r="AT8" s="452"/>
      <c r="AU8" s="452"/>
      <c r="AV8" s="452"/>
      <c r="AW8" s="452"/>
      <c r="AX8" s="452"/>
      <c r="AY8" s="452"/>
      <c r="AZ8" s="452"/>
      <c r="BA8" s="452"/>
      <c r="BB8" s="452"/>
      <c r="BC8" s="452"/>
      <c r="BD8" s="452"/>
      <c r="BE8" s="452"/>
      <c r="BF8" s="452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  <c r="BR8" s="452"/>
    </row>
    <row r="9" spans="1:71" s="474" customFormat="1" ht="63" x14ac:dyDescent="0.15">
      <c r="A9" s="603"/>
      <c r="B9" s="476" t="s">
        <v>8</v>
      </c>
      <c r="C9" s="480" t="s">
        <v>9</v>
      </c>
      <c r="D9" s="460" t="s">
        <v>10</v>
      </c>
      <c r="E9" s="481" t="s">
        <v>11</v>
      </c>
      <c r="F9" s="481" t="s">
        <v>12</v>
      </c>
      <c r="G9" s="481" t="s">
        <v>13</v>
      </c>
      <c r="H9" s="467" t="s">
        <v>14</v>
      </c>
      <c r="I9" s="460" t="s">
        <v>15</v>
      </c>
      <c r="J9" s="481" t="s">
        <v>16</v>
      </c>
      <c r="K9" s="467" t="s">
        <v>17</v>
      </c>
      <c r="L9" s="589" t="s">
        <v>18</v>
      </c>
      <c r="M9" s="589" t="s">
        <v>19</v>
      </c>
      <c r="N9" s="479"/>
      <c r="O9" s="479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  <c r="AW9" s="452"/>
      <c r="AX9" s="452"/>
      <c r="AY9" s="452"/>
      <c r="AZ9" s="452"/>
      <c r="BA9" s="452"/>
      <c r="BB9" s="452"/>
      <c r="BC9" s="452"/>
      <c r="BD9" s="452"/>
      <c r="BE9" s="452"/>
      <c r="BF9" s="452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  <c r="BR9" s="452"/>
      <c r="BS9" s="452"/>
    </row>
    <row r="10" spans="1:71" s="474" customFormat="1" ht="15.95" customHeight="1" x14ac:dyDescent="0.15">
      <c r="A10" s="453" t="s">
        <v>20</v>
      </c>
      <c r="B10" s="529">
        <f>SUM(B11:B14)</f>
        <v>200</v>
      </c>
      <c r="C10" s="530">
        <f>SUM(C11:C14)</f>
        <v>132</v>
      </c>
      <c r="D10" s="531">
        <f>SUM(D11:D14)</f>
        <v>185</v>
      </c>
      <c r="E10" s="529">
        <f>SUM(E11:E14)</f>
        <v>64</v>
      </c>
      <c r="F10" s="529">
        <f t="shared" ref="F10:K10" si="0">SUM(F11:F14)</f>
        <v>96</v>
      </c>
      <c r="G10" s="529">
        <f t="shared" si="0"/>
        <v>3</v>
      </c>
      <c r="H10" s="530">
        <f t="shared" si="0"/>
        <v>22</v>
      </c>
      <c r="I10" s="532">
        <f t="shared" si="0"/>
        <v>15</v>
      </c>
      <c r="J10" s="529">
        <f t="shared" si="0"/>
        <v>2</v>
      </c>
      <c r="K10" s="530">
        <f t="shared" si="0"/>
        <v>13</v>
      </c>
      <c r="L10" s="533">
        <f>SUM(L11:L14)</f>
        <v>7</v>
      </c>
      <c r="M10" s="533">
        <f>SUM(M11:M14)</f>
        <v>182</v>
      </c>
      <c r="N10" s="567"/>
      <c r="O10" s="445"/>
      <c r="P10" s="445"/>
      <c r="Q10" s="445"/>
      <c r="R10" s="445"/>
      <c r="S10" s="445"/>
      <c r="T10" s="445"/>
      <c r="U10" s="445"/>
      <c r="V10" s="445"/>
      <c r="W10" s="445"/>
      <c r="X10" s="437"/>
      <c r="Y10" s="446"/>
      <c r="Z10" s="446"/>
      <c r="AA10" s="437"/>
      <c r="AB10" s="437"/>
      <c r="AC10" s="437"/>
      <c r="AD10" s="437"/>
      <c r="AE10" s="437"/>
      <c r="AF10" s="437"/>
      <c r="AG10" s="452"/>
      <c r="AH10" s="452"/>
      <c r="AI10" s="452"/>
      <c r="AJ10" s="452"/>
      <c r="AK10" s="452"/>
      <c r="AL10" s="452"/>
      <c r="AM10" s="452"/>
      <c r="AN10" s="452"/>
      <c r="AO10" s="452"/>
      <c r="AP10" s="452"/>
      <c r="AQ10" s="452"/>
      <c r="AR10" s="452"/>
      <c r="AS10" s="452"/>
      <c r="AT10" s="452"/>
      <c r="AU10" s="452"/>
      <c r="AV10" s="452"/>
      <c r="AW10" s="452"/>
      <c r="AX10" s="452"/>
      <c r="AY10" s="452"/>
      <c r="AZ10" s="452"/>
      <c r="BA10" s="452"/>
      <c r="BB10" s="452"/>
      <c r="BC10" s="452"/>
      <c r="BD10" s="452"/>
      <c r="BE10" s="452"/>
      <c r="BF10" s="452"/>
      <c r="BG10" s="452"/>
      <c r="BH10" s="452"/>
      <c r="BI10" s="452"/>
      <c r="BJ10" s="452"/>
      <c r="BK10" s="452"/>
      <c r="BL10" s="452"/>
      <c r="BM10" s="452"/>
      <c r="BN10" s="452"/>
      <c r="BO10" s="452"/>
      <c r="BP10" s="452"/>
      <c r="BQ10" s="452"/>
      <c r="BR10" s="452"/>
      <c r="BS10" s="452"/>
    </row>
    <row r="11" spans="1:71" s="474" customFormat="1" ht="15.95" customHeight="1" x14ac:dyDescent="0.15">
      <c r="A11" s="482" t="s">
        <v>21</v>
      </c>
      <c r="B11" s="523">
        <v>93</v>
      </c>
      <c r="C11" s="534">
        <v>86</v>
      </c>
      <c r="D11" s="535">
        <f>SUM(E11:H11)</f>
        <v>78</v>
      </c>
      <c r="E11" s="524">
        <v>54</v>
      </c>
      <c r="F11" s="524">
        <v>2</v>
      </c>
      <c r="G11" s="524"/>
      <c r="H11" s="525">
        <v>22</v>
      </c>
      <c r="I11" s="535">
        <f>SUM(J11:K11)</f>
        <v>15</v>
      </c>
      <c r="J11" s="524">
        <v>2</v>
      </c>
      <c r="K11" s="525">
        <v>13</v>
      </c>
      <c r="L11" s="534">
        <v>1</v>
      </c>
      <c r="M11" s="534">
        <v>92</v>
      </c>
      <c r="N11" s="566" t="str">
        <f>$BA11&amp;" "&amp;$BB11</f>
        <v xml:space="preserve"> </v>
      </c>
      <c r="O11" s="445"/>
      <c r="P11" s="445"/>
      <c r="Q11" s="445"/>
      <c r="R11" s="445"/>
      <c r="S11" s="445"/>
      <c r="T11" s="445"/>
      <c r="U11" s="445"/>
      <c r="V11" s="445"/>
      <c r="W11" s="445"/>
      <c r="X11" s="437"/>
      <c r="AC11" s="437"/>
      <c r="AD11" s="437"/>
      <c r="AE11" s="437"/>
      <c r="AF11" s="437"/>
      <c r="AG11" s="452"/>
      <c r="AH11" s="452"/>
      <c r="AI11" s="452"/>
      <c r="AJ11" s="452"/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61" t="str">
        <f>IF($B11=0,"",IF($C11="",IF($B11="",""," No olvide escribir la columna Beneficiarios."),""))</f>
        <v/>
      </c>
      <c r="BB11" s="461" t="str">
        <f>IF($B11&lt;$C11," El número de Beneficiarias NO puede ser mayor que el Total.","")</f>
        <v/>
      </c>
      <c r="BD11" s="575">
        <f>IF($B11&lt;$C11,1,0)</f>
        <v>0</v>
      </c>
      <c r="BE11" s="575">
        <f>IF($B11=0,"",IF($C11="",IF($B11="","",1),0))</f>
        <v>0</v>
      </c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</row>
    <row r="12" spans="1:71" s="474" customFormat="1" ht="15.95" customHeight="1" x14ac:dyDescent="0.15">
      <c r="A12" s="483" t="s">
        <v>22</v>
      </c>
      <c r="B12" s="512">
        <v>9</v>
      </c>
      <c r="C12" s="521">
        <v>9</v>
      </c>
      <c r="D12" s="536">
        <f>SUM(E12:H12)</f>
        <v>9</v>
      </c>
      <c r="E12" s="513">
        <v>9</v>
      </c>
      <c r="F12" s="513"/>
      <c r="G12" s="513"/>
      <c r="H12" s="511"/>
      <c r="I12" s="536">
        <f>SUM(J12:K12)</f>
        <v>0</v>
      </c>
      <c r="J12" s="513"/>
      <c r="K12" s="511"/>
      <c r="L12" s="521">
        <v>1</v>
      </c>
      <c r="M12" s="521">
        <v>8</v>
      </c>
      <c r="N12" s="566" t="str">
        <f>$BA12&amp;" "&amp;$BB12</f>
        <v xml:space="preserve"> </v>
      </c>
      <c r="O12" s="445"/>
      <c r="P12" s="445"/>
      <c r="Q12" s="445"/>
      <c r="R12" s="445"/>
      <c r="S12" s="445"/>
      <c r="T12" s="445"/>
      <c r="U12" s="445"/>
      <c r="V12" s="445"/>
      <c r="W12" s="445"/>
      <c r="X12" s="437"/>
      <c r="AC12" s="437"/>
      <c r="AD12" s="437"/>
      <c r="AE12" s="437"/>
      <c r="AF12" s="437"/>
      <c r="AG12" s="452"/>
      <c r="AH12" s="452"/>
      <c r="AI12" s="452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2"/>
      <c r="AX12" s="452"/>
      <c r="AY12" s="452"/>
      <c r="AZ12" s="452"/>
      <c r="BA12" s="461" t="str">
        <f>IF($B12=0,"",IF($C12="",IF($B12="",""," No olvide escribir la columna Beneficiarios."),""))</f>
        <v/>
      </c>
      <c r="BB12" s="461" t="str">
        <f>IF($B12&lt;$C12," El número de Beneficiarias NO puede ser mayor que el Total.","")</f>
        <v/>
      </c>
      <c r="BD12" s="575">
        <f>IF($B12&lt;$C12,1,0)</f>
        <v>0</v>
      </c>
      <c r="BE12" s="575">
        <f>IF($B12=0,"",IF($C12="",IF($B12="","",1),0))</f>
        <v>0</v>
      </c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452"/>
    </row>
    <row r="13" spans="1:71" s="474" customFormat="1" ht="15.95" customHeight="1" x14ac:dyDescent="0.15">
      <c r="A13" s="483" t="s">
        <v>23</v>
      </c>
      <c r="B13" s="512">
        <v>61</v>
      </c>
      <c r="C13" s="521">
        <v>13</v>
      </c>
      <c r="D13" s="536">
        <f>SUM(E13:H13)</f>
        <v>61</v>
      </c>
      <c r="E13" s="513"/>
      <c r="F13" s="513">
        <v>60</v>
      </c>
      <c r="G13" s="513">
        <v>1</v>
      </c>
      <c r="H13" s="511"/>
      <c r="I13" s="536">
        <f>SUM(J13:K13)</f>
        <v>0</v>
      </c>
      <c r="J13" s="513"/>
      <c r="K13" s="511"/>
      <c r="L13" s="521">
        <v>5</v>
      </c>
      <c r="M13" s="521">
        <v>56</v>
      </c>
      <c r="N13" s="566" t="str">
        <f>$BA13&amp;" "&amp;$BB13</f>
        <v xml:space="preserve"> </v>
      </c>
      <c r="O13" s="445"/>
      <c r="P13" s="445"/>
      <c r="Q13" s="445"/>
      <c r="R13" s="445"/>
      <c r="S13" s="445"/>
      <c r="T13" s="445"/>
      <c r="U13" s="445"/>
      <c r="V13" s="445"/>
      <c r="W13" s="445"/>
      <c r="X13" s="437"/>
      <c r="AC13" s="437"/>
      <c r="AD13" s="437"/>
      <c r="AE13" s="437"/>
      <c r="AF13" s="437"/>
      <c r="AG13" s="452"/>
      <c r="AH13" s="452"/>
      <c r="AI13" s="452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2"/>
      <c r="AW13" s="452"/>
      <c r="AX13" s="452"/>
      <c r="AY13" s="452"/>
      <c r="AZ13" s="452"/>
      <c r="BA13" s="461" t="str">
        <f>IF($B13=0,"",IF($C13="",IF($B13="",""," No olvide escribir la columna Beneficiarios."),""))</f>
        <v/>
      </c>
      <c r="BB13" s="461" t="str">
        <f>IF($B13&lt;$C13," El número de Beneficiarias NO puede ser mayor que el Total.","")</f>
        <v/>
      </c>
      <c r="BD13" s="575">
        <f>IF($B13&lt;$C13,1,0)</f>
        <v>0</v>
      </c>
      <c r="BE13" s="575">
        <f>IF($B13=0,"",IF($C13="",IF($B13="","",1),0))</f>
        <v>0</v>
      </c>
      <c r="BF13" s="452"/>
      <c r="BG13" s="452"/>
      <c r="BH13" s="452"/>
      <c r="BI13" s="452"/>
      <c r="BJ13" s="452"/>
      <c r="BK13" s="452"/>
      <c r="BL13" s="452"/>
      <c r="BM13" s="452"/>
      <c r="BN13" s="452"/>
      <c r="BO13" s="452"/>
      <c r="BP13" s="452"/>
      <c r="BQ13" s="452"/>
      <c r="BR13" s="452"/>
    </row>
    <row r="14" spans="1:71" s="474" customFormat="1" ht="15.95" customHeight="1" thickBot="1" x14ac:dyDescent="0.2">
      <c r="A14" s="484" t="s">
        <v>24</v>
      </c>
      <c r="B14" s="537">
        <v>37</v>
      </c>
      <c r="C14" s="538">
        <v>24</v>
      </c>
      <c r="D14" s="539">
        <f>SUM(E14:H14)</f>
        <v>37</v>
      </c>
      <c r="E14" s="540">
        <v>1</v>
      </c>
      <c r="F14" s="540">
        <v>34</v>
      </c>
      <c r="G14" s="540">
        <v>2</v>
      </c>
      <c r="H14" s="541"/>
      <c r="I14" s="539">
        <f>SUM(J14:K14)</f>
        <v>0</v>
      </c>
      <c r="J14" s="540"/>
      <c r="K14" s="541"/>
      <c r="L14" s="538"/>
      <c r="M14" s="538">
        <v>26</v>
      </c>
      <c r="N14" s="566" t="str">
        <f>$BA14&amp;" "&amp;$BB14</f>
        <v xml:space="preserve"> </v>
      </c>
      <c r="O14" s="445"/>
      <c r="P14" s="445"/>
      <c r="Q14" s="445"/>
      <c r="R14" s="445"/>
      <c r="S14" s="445"/>
      <c r="T14" s="445"/>
      <c r="U14" s="445"/>
      <c r="V14" s="445"/>
      <c r="W14" s="445"/>
      <c r="X14" s="437"/>
      <c r="AC14" s="437"/>
      <c r="AD14" s="437"/>
      <c r="AE14" s="437"/>
      <c r="AF14" s="437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  <c r="AS14" s="452"/>
      <c r="AT14" s="452"/>
      <c r="AU14" s="452"/>
      <c r="AV14" s="452"/>
      <c r="AW14" s="452"/>
      <c r="AX14" s="452"/>
      <c r="AY14" s="452"/>
      <c r="AZ14" s="452"/>
      <c r="BA14" s="461" t="str">
        <f>IF($B14=0,"",IF($C14="",IF($B14="",""," No olvide escribir la columna Beneficiarios."),""))</f>
        <v/>
      </c>
      <c r="BB14" s="461" t="str">
        <f>IF($B14&lt;$C14," El número de Beneficiarias NO puede ser mayor que el Total.","")</f>
        <v/>
      </c>
      <c r="BD14" s="575">
        <f>IF($B14&lt;$C14,1,0)</f>
        <v>0</v>
      </c>
      <c r="BE14" s="575">
        <f>IF($B14=0,"",IF($C14="",IF($B14="","",1),0))</f>
        <v>0</v>
      </c>
      <c r="BF14" s="452"/>
      <c r="BG14" s="452"/>
      <c r="BH14" s="452"/>
      <c r="BI14" s="452"/>
      <c r="BJ14" s="452"/>
      <c r="BK14" s="452"/>
      <c r="BL14" s="452"/>
      <c r="BM14" s="452"/>
      <c r="BN14" s="452"/>
      <c r="BO14" s="452"/>
      <c r="BP14" s="452"/>
      <c r="BQ14" s="452"/>
      <c r="BR14" s="452"/>
    </row>
    <row r="15" spans="1:71" s="474" customFormat="1" ht="15.95" customHeight="1" thickTop="1" thickBot="1" x14ac:dyDescent="0.2">
      <c r="A15" s="485" t="s">
        <v>25</v>
      </c>
      <c r="B15" s="542">
        <v>19</v>
      </c>
      <c r="C15" s="543">
        <v>17</v>
      </c>
      <c r="D15" s="544">
        <f>SUM(E15:H15)</f>
        <v>19</v>
      </c>
      <c r="E15" s="545"/>
      <c r="F15" s="545"/>
      <c r="G15" s="545">
        <v>19</v>
      </c>
      <c r="H15" s="546"/>
      <c r="I15" s="544">
        <f>SUM(J15:K15)</f>
        <v>0</v>
      </c>
      <c r="J15" s="547"/>
      <c r="K15" s="548"/>
      <c r="L15" s="581"/>
      <c r="M15" s="549"/>
      <c r="N15" s="566" t="str">
        <f>$BA15&amp;" "&amp;$BB15</f>
        <v xml:space="preserve"> </v>
      </c>
      <c r="O15" s="445"/>
      <c r="P15" s="445"/>
      <c r="Q15" s="445"/>
      <c r="R15" s="445"/>
      <c r="S15" s="445"/>
      <c r="T15" s="445"/>
      <c r="U15" s="445"/>
      <c r="V15" s="445"/>
      <c r="W15" s="445"/>
      <c r="X15" s="437"/>
      <c r="AC15" s="437"/>
      <c r="AD15" s="437"/>
      <c r="AE15" s="437"/>
      <c r="AF15" s="437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2"/>
      <c r="AW15" s="452"/>
      <c r="AX15" s="452"/>
      <c r="AY15" s="452"/>
      <c r="AZ15" s="452"/>
      <c r="BA15" s="461" t="str">
        <f>IF($B15=0,"",IF($C15="",IF($B15="",""," No olvide escribir la columna Beneficiarios."),""))</f>
        <v/>
      </c>
      <c r="BB15" s="461" t="str">
        <f>IF($B15&lt;$C15," El número de Beneficiarias NO puede ser mayor que el Total.","")</f>
        <v/>
      </c>
      <c r="BD15" s="575">
        <f>IF($B15&lt;$C15,1,0)</f>
        <v>0</v>
      </c>
      <c r="BE15" s="575">
        <f>IF($B15=0,"",IF($C15="",IF($B15="","",1),0))</f>
        <v>0</v>
      </c>
      <c r="BF15" s="452"/>
      <c r="BG15" s="452"/>
      <c r="BH15" s="452"/>
      <c r="BI15" s="452"/>
      <c r="BJ15" s="452"/>
      <c r="BK15" s="452"/>
      <c r="BL15" s="452"/>
      <c r="BM15" s="452"/>
      <c r="BN15" s="452"/>
      <c r="BO15" s="452"/>
      <c r="BP15" s="452"/>
      <c r="BQ15" s="452"/>
      <c r="BR15" s="452"/>
    </row>
    <row r="16" spans="1:71" s="474" customFormat="1" ht="15.95" customHeight="1" thickTop="1" x14ac:dyDescent="0.15">
      <c r="A16" s="485" t="s">
        <v>26</v>
      </c>
      <c r="B16" s="550"/>
      <c r="C16" s="551"/>
      <c r="D16" s="552"/>
      <c r="E16" s="553"/>
      <c r="F16" s="553"/>
      <c r="G16" s="553"/>
      <c r="H16" s="551"/>
      <c r="I16" s="552"/>
      <c r="J16" s="553"/>
      <c r="K16" s="551"/>
      <c r="L16" s="580"/>
      <c r="M16" s="549"/>
      <c r="N16" s="566" t="str">
        <f>$BA16</f>
        <v/>
      </c>
      <c r="O16" s="445"/>
      <c r="P16" s="445"/>
      <c r="Q16" s="445"/>
      <c r="R16" s="445"/>
      <c r="S16" s="445"/>
      <c r="T16" s="445"/>
      <c r="U16" s="445"/>
      <c r="V16" s="445"/>
      <c r="W16" s="445"/>
      <c r="X16" s="437"/>
      <c r="AC16" s="437"/>
      <c r="AD16" s="437"/>
      <c r="AE16" s="437"/>
      <c r="AF16" s="437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2"/>
      <c r="AT16" s="452"/>
      <c r="AU16" s="452"/>
      <c r="AV16" s="452"/>
      <c r="AW16" s="452"/>
      <c r="AX16" s="452"/>
      <c r="AY16" s="452"/>
      <c r="AZ16" s="452"/>
      <c r="BA16" s="461" t="str">
        <f>IF(B16&lt;=B11,""," El parto Normal Vertical DEBE estar incluido en el parto Normal. ")</f>
        <v/>
      </c>
      <c r="BB16" s="454"/>
      <c r="BC16" s="452"/>
      <c r="BD16" s="575">
        <f>IF(B16&lt;=B11,0,1)</f>
        <v>0</v>
      </c>
      <c r="BE16" s="452"/>
      <c r="BF16" s="452"/>
      <c r="BG16" s="452"/>
      <c r="BH16" s="452"/>
      <c r="BI16" s="452"/>
      <c r="BJ16" s="452"/>
      <c r="BK16" s="452"/>
      <c r="BL16" s="452"/>
      <c r="BM16" s="452"/>
      <c r="BN16" s="452"/>
      <c r="BO16" s="452"/>
      <c r="BP16" s="452"/>
      <c r="BQ16" s="452"/>
      <c r="BR16" s="452"/>
    </row>
    <row r="17" spans="1:70" s="474" customFormat="1" ht="21" x14ac:dyDescent="0.15">
      <c r="A17" s="486" t="s">
        <v>27</v>
      </c>
      <c r="B17" s="554"/>
      <c r="C17" s="555"/>
      <c r="D17" s="556"/>
      <c r="E17" s="557"/>
      <c r="F17" s="557"/>
      <c r="G17" s="557"/>
      <c r="H17" s="555"/>
      <c r="I17" s="556"/>
      <c r="J17" s="557"/>
      <c r="K17" s="555"/>
      <c r="L17" s="564"/>
      <c r="M17" s="558"/>
      <c r="N17" s="566"/>
      <c r="O17" s="445"/>
      <c r="P17" s="445"/>
      <c r="Q17" s="445"/>
      <c r="R17" s="445"/>
      <c r="S17" s="445"/>
      <c r="T17" s="445"/>
      <c r="U17" s="445"/>
      <c r="V17" s="445"/>
      <c r="W17" s="445"/>
      <c r="X17" s="437"/>
      <c r="AC17" s="437"/>
      <c r="AD17" s="437"/>
      <c r="AE17" s="437"/>
      <c r="AF17" s="437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2"/>
      <c r="AT17" s="452"/>
      <c r="AU17" s="452"/>
      <c r="AV17" s="452"/>
      <c r="AW17" s="452"/>
      <c r="AX17" s="452"/>
      <c r="AY17" s="452"/>
      <c r="AZ17" s="452"/>
      <c r="BA17" s="454"/>
      <c r="BB17" s="454"/>
      <c r="BC17" s="452"/>
      <c r="BD17" s="437"/>
      <c r="BE17" s="452"/>
      <c r="BF17" s="452"/>
      <c r="BG17" s="452"/>
      <c r="BH17" s="452"/>
      <c r="BI17" s="452"/>
      <c r="BJ17" s="452"/>
      <c r="BK17" s="452"/>
      <c r="BL17" s="452"/>
      <c r="BM17" s="452"/>
      <c r="BN17" s="452"/>
      <c r="BO17" s="452"/>
      <c r="BP17" s="452"/>
      <c r="BQ17" s="452"/>
      <c r="BR17" s="452"/>
    </row>
    <row r="18" spans="1:70" s="474" customFormat="1" ht="15.95" customHeight="1" x14ac:dyDescent="0.15">
      <c r="A18" s="475" t="s">
        <v>28</v>
      </c>
      <c r="B18" s="554">
        <v>2</v>
      </c>
      <c r="C18" s="555"/>
      <c r="D18" s="556"/>
      <c r="E18" s="557"/>
      <c r="F18" s="557"/>
      <c r="G18" s="557"/>
      <c r="H18" s="555"/>
      <c r="I18" s="556"/>
      <c r="J18" s="557"/>
      <c r="K18" s="555"/>
      <c r="L18" s="564"/>
      <c r="M18" s="558"/>
      <c r="N18" s="566"/>
      <c r="O18" s="445"/>
      <c r="P18" s="445"/>
      <c r="Q18" s="445"/>
      <c r="R18" s="445"/>
      <c r="S18" s="445"/>
      <c r="T18" s="445"/>
      <c r="U18" s="445"/>
      <c r="V18" s="445"/>
      <c r="W18" s="445"/>
      <c r="X18" s="437"/>
      <c r="AC18" s="437"/>
      <c r="AD18" s="437"/>
      <c r="AE18" s="437"/>
      <c r="AF18" s="437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  <c r="AW18" s="452"/>
      <c r="AX18" s="452"/>
      <c r="AY18" s="452"/>
      <c r="AZ18" s="452"/>
      <c r="BA18" s="454"/>
      <c r="BB18" s="454"/>
      <c r="BC18" s="452"/>
      <c r="BD18" s="437"/>
      <c r="BE18" s="452"/>
      <c r="BF18" s="452"/>
      <c r="BG18" s="452"/>
      <c r="BH18" s="452"/>
      <c r="BI18" s="452"/>
      <c r="BJ18" s="452"/>
      <c r="BK18" s="452"/>
      <c r="BL18" s="452"/>
      <c r="BM18" s="452"/>
      <c r="BN18" s="452"/>
      <c r="BO18" s="452"/>
      <c r="BP18" s="452"/>
      <c r="BQ18" s="452"/>
      <c r="BR18" s="452"/>
    </row>
    <row r="19" spans="1:70" s="437" customFormat="1" ht="18" customHeight="1" x14ac:dyDescent="0.15">
      <c r="A19" s="487" t="s">
        <v>29</v>
      </c>
      <c r="B19" s="471"/>
      <c r="C19" s="488"/>
      <c r="D19" s="488"/>
      <c r="E19" s="458"/>
      <c r="F19" s="488"/>
      <c r="G19" s="488"/>
      <c r="H19" s="488"/>
      <c r="I19" s="488"/>
      <c r="J19" s="458"/>
      <c r="K19" s="488"/>
      <c r="L19" s="488"/>
      <c r="M19" s="567"/>
      <c r="N19" s="445"/>
      <c r="O19" s="445"/>
      <c r="P19" s="445"/>
      <c r="Q19" s="445"/>
      <c r="R19" s="445"/>
      <c r="S19" s="445"/>
      <c r="T19" s="445"/>
      <c r="U19" s="445"/>
      <c r="V19" s="445"/>
      <c r="BA19" s="446"/>
      <c r="BB19" s="446"/>
    </row>
    <row r="20" spans="1:70" s="437" customFormat="1" ht="30" customHeight="1" x14ac:dyDescent="0.2">
      <c r="A20" s="448" t="s">
        <v>30</v>
      </c>
      <c r="B20" s="489"/>
      <c r="C20" s="489"/>
      <c r="D20" s="490"/>
      <c r="E20" s="491"/>
      <c r="F20" s="491"/>
      <c r="G20" s="491"/>
      <c r="H20" s="491"/>
      <c r="I20" s="465"/>
      <c r="J20" s="465"/>
      <c r="K20" s="465"/>
      <c r="L20" s="465"/>
      <c r="M20" s="579"/>
      <c r="N20" s="579"/>
    </row>
    <row r="21" spans="1:70" s="474" customFormat="1" ht="29.25" customHeight="1" x14ac:dyDescent="0.15">
      <c r="A21" s="466" t="s">
        <v>31</v>
      </c>
      <c r="B21" s="492" t="s">
        <v>8</v>
      </c>
      <c r="C21" s="492" t="s">
        <v>32</v>
      </c>
      <c r="D21" s="450"/>
      <c r="E21" s="450"/>
      <c r="F21" s="436"/>
      <c r="G21" s="436"/>
      <c r="H21" s="436"/>
      <c r="I21" s="436"/>
      <c r="J21" s="436"/>
      <c r="K21" s="436"/>
      <c r="L21" s="436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AB21" s="437"/>
      <c r="AC21" s="437"/>
      <c r="AD21" s="437"/>
      <c r="AE21" s="437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437"/>
      <c r="BB21" s="437"/>
      <c r="BC21" s="437"/>
      <c r="BD21" s="437"/>
      <c r="BE21" s="452"/>
      <c r="BF21" s="452"/>
      <c r="BG21" s="452"/>
      <c r="BH21" s="452"/>
      <c r="BI21" s="452"/>
      <c r="BJ21" s="452"/>
      <c r="BK21" s="452"/>
      <c r="BL21" s="452"/>
      <c r="BM21" s="452"/>
      <c r="BN21" s="452"/>
      <c r="BO21" s="452"/>
      <c r="BP21" s="452"/>
    </row>
    <row r="22" spans="1:70" s="474" customFormat="1" ht="15.95" customHeight="1" x14ac:dyDescent="0.15">
      <c r="A22" s="508" t="s">
        <v>33</v>
      </c>
      <c r="B22" s="528">
        <v>20</v>
      </c>
      <c r="C22" s="528">
        <v>19</v>
      </c>
      <c r="D22" s="570" t="str">
        <f>$BA22&amp;" "&amp;$BB22</f>
        <v xml:space="preserve"> </v>
      </c>
      <c r="E22" s="569"/>
      <c r="F22" s="436" t="s">
        <v>34</v>
      </c>
      <c r="G22" s="449" t="s">
        <v>34</v>
      </c>
      <c r="H22" s="449"/>
      <c r="I22" s="468"/>
      <c r="J22" s="436"/>
      <c r="K22" s="436"/>
      <c r="L22" s="436"/>
      <c r="M22" s="437"/>
      <c r="N22" s="437"/>
      <c r="O22" s="437"/>
      <c r="P22" s="437"/>
      <c r="Q22" s="437"/>
      <c r="R22" s="437"/>
      <c r="S22" s="437"/>
      <c r="T22" s="437"/>
      <c r="U22" s="437"/>
      <c r="V22" s="446"/>
      <c r="W22" s="446"/>
      <c r="AB22" s="437"/>
      <c r="AC22" s="437"/>
      <c r="AD22" s="437"/>
      <c r="AE22" s="437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2"/>
      <c r="AT22" s="452"/>
      <c r="AU22" s="452"/>
      <c r="AV22" s="452"/>
      <c r="AW22" s="452"/>
      <c r="AX22" s="452"/>
      <c r="AY22" s="452"/>
      <c r="AZ22" s="452"/>
      <c r="BA22" s="461" t="str">
        <f>IF($B22=0,"",IF($C22="",IF($B22="",""," No olvide escribir la columna Beneficiarios."),""))</f>
        <v/>
      </c>
      <c r="BB22" s="461" t="str">
        <f>IF($B22&lt;$C22," El número de Beneficiarios NO puede ser mayor que el Total.","")</f>
        <v/>
      </c>
      <c r="BC22" s="437"/>
      <c r="BD22" s="575">
        <f>IF($B22=0,"",IF($C22="",IF($B22="","",1),0))</f>
        <v>0</v>
      </c>
      <c r="BE22" s="575">
        <f>IF($B22&lt;$C22,1,0)</f>
        <v>0</v>
      </c>
      <c r="BF22" s="452"/>
      <c r="BG22" s="452"/>
      <c r="BH22" s="452"/>
      <c r="BI22" s="452"/>
      <c r="BJ22" s="452"/>
      <c r="BK22" s="452"/>
      <c r="BL22" s="452"/>
      <c r="BM22" s="452"/>
      <c r="BN22" s="452"/>
      <c r="BO22" s="452"/>
      <c r="BP22" s="452"/>
    </row>
    <row r="23" spans="1:70" s="474" customFormat="1" ht="15.95" customHeight="1" x14ac:dyDescent="0.15">
      <c r="A23" s="493" t="s">
        <v>35</v>
      </c>
      <c r="B23" s="559">
        <v>141</v>
      </c>
      <c r="C23" s="559">
        <v>141</v>
      </c>
      <c r="D23" s="570" t="str">
        <f>$BA23&amp;" "&amp;$BB23&amp;" "&amp;$BC23</f>
        <v xml:space="preserve">  </v>
      </c>
      <c r="E23" s="455"/>
      <c r="F23" s="437"/>
      <c r="G23" s="437"/>
      <c r="H23" s="437"/>
      <c r="I23" s="436"/>
      <c r="J23" s="436"/>
      <c r="K23" s="436"/>
      <c r="L23" s="436"/>
      <c r="M23" s="437"/>
      <c r="N23" s="437"/>
      <c r="O23" s="437"/>
      <c r="P23" s="437"/>
      <c r="Q23" s="437"/>
      <c r="R23" s="437"/>
      <c r="S23" s="437"/>
      <c r="T23" s="437"/>
      <c r="U23" s="437"/>
      <c r="V23" s="446"/>
      <c r="W23" s="446"/>
      <c r="AB23" s="437"/>
      <c r="AC23" s="437"/>
      <c r="AD23" s="437"/>
      <c r="AE23" s="437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  <c r="AW23" s="452"/>
      <c r="AX23" s="452"/>
      <c r="AY23" s="452"/>
      <c r="AZ23" s="452"/>
      <c r="BA23" s="461" t="str">
        <f>IF((B22+B23)&lt;=B10,""," El total de Acompañamientos NO debe ser mayor que el total de Partos")</f>
        <v/>
      </c>
      <c r="BB23" s="461" t="str">
        <f>IF($B23&lt;$C23," El número de Beneficiarios NO puede ser mayor que el Total.","")</f>
        <v/>
      </c>
      <c r="BC23" s="461" t="str">
        <f>IF($B23=0,"",IF($C23="",IF($B23="",""," No olvide escribir la columna Beneficiarios."),""))</f>
        <v/>
      </c>
      <c r="BD23" s="575">
        <f>IF($B23=0,"",IF($C23="",IF($B23="","",1),0))</f>
        <v>0</v>
      </c>
      <c r="BE23" s="575">
        <f>IF($B23&lt;$C23,1,0)</f>
        <v>0</v>
      </c>
      <c r="BF23" s="452"/>
      <c r="BG23" s="452"/>
      <c r="BH23" s="452"/>
      <c r="BI23" s="452"/>
      <c r="BJ23" s="452"/>
      <c r="BK23" s="452"/>
      <c r="BL23" s="452"/>
      <c r="BM23" s="452"/>
      <c r="BN23" s="452"/>
      <c r="BO23" s="452"/>
      <c r="BP23" s="452"/>
    </row>
    <row r="24" spans="1:70" s="437" customFormat="1" ht="30" customHeight="1" x14ac:dyDescent="0.2">
      <c r="A24" s="598" t="s">
        <v>36</v>
      </c>
      <c r="B24" s="599"/>
      <c r="C24" s="599"/>
      <c r="D24" s="599"/>
      <c r="E24" s="599"/>
      <c r="F24" s="599"/>
      <c r="G24" s="599"/>
      <c r="H24" s="599"/>
      <c r="I24" s="599"/>
      <c r="J24" s="599"/>
      <c r="K24" s="465"/>
      <c r="L24" s="440"/>
      <c r="M24" s="472"/>
      <c r="N24" s="472"/>
      <c r="BD24" s="575">
        <f>IF((B22+B23)&lt;=B10,0,1)</f>
        <v>0</v>
      </c>
    </row>
    <row r="25" spans="1:70" s="437" customFormat="1" ht="30" customHeight="1" x14ac:dyDescent="0.2">
      <c r="A25" s="598" t="s">
        <v>37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465"/>
      <c r="L25" s="440"/>
      <c r="M25" s="472"/>
      <c r="N25" s="472"/>
    </row>
    <row r="26" spans="1:70" s="474" customFormat="1" ht="21" customHeight="1" x14ac:dyDescent="0.15">
      <c r="A26" s="600" t="s">
        <v>38</v>
      </c>
      <c r="B26" s="602" t="s">
        <v>8</v>
      </c>
      <c r="C26" s="604" t="s">
        <v>39</v>
      </c>
      <c r="D26" s="605"/>
      <c r="E26" s="605"/>
      <c r="F26" s="605"/>
      <c r="G26" s="605"/>
      <c r="H26" s="605"/>
      <c r="I26" s="606"/>
      <c r="J26" s="437"/>
      <c r="K26" s="436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AB26" s="437"/>
      <c r="AC26" s="437"/>
      <c r="AD26" s="437"/>
      <c r="AE26" s="437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2"/>
      <c r="AT26" s="452"/>
      <c r="AU26" s="452"/>
      <c r="AV26" s="452"/>
      <c r="AW26" s="452"/>
      <c r="AX26" s="452"/>
      <c r="AY26" s="452"/>
      <c r="AZ26" s="452"/>
      <c r="BA26" s="437"/>
      <c r="BB26" s="437"/>
      <c r="BC26" s="437"/>
      <c r="BD26" s="437"/>
      <c r="BE26" s="452"/>
      <c r="BF26" s="452"/>
      <c r="BG26" s="452"/>
      <c r="BH26" s="452"/>
      <c r="BI26" s="452"/>
      <c r="BJ26" s="452"/>
      <c r="BK26" s="452"/>
      <c r="BL26" s="452"/>
      <c r="BM26" s="452"/>
      <c r="BN26" s="452"/>
      <c r="BO26" s="452"/>
      <c r="BP26" s="452"/>
      <c r="BQ26" s="452"/>
      <c r="BR26" s="452"/>
    </row>
    <row r="27" spans="1:70" s="474" customFormat="1" ht="26.25" customHeight="1" x14ac:dyDescent="0.15">
      <c r="A27" s="601"/>
      <c r="B27" s="603"/>
      <c r="C27" s="463" t="s">
        <v>40</v>
      </c>
      <c r="D27" s="442" t="s">
        <v>41</v>
      </c>
      <c r="E27" s="481" t="s">
        <v>42</v>
      </c>
      <c r="F27" s="481" t="s">
        <v>43</v>
      </c>
      <c r="G27" s="481" t="s">
        <v>44</v>
      </c>
      <c r="H27" s="442" t="s">
        <v>45</v>
      </c>
      <c r="I27" s="467" t="s">
        <v>46</v>
      </c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AB27" s="437"/>
      <c r="AC27" s="437"/>
      <c r="AD27" s="437"/>
      <c r="AE27" s="437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37"/>
      <c r="BB27" s="437"/>
      <c r="BC27" s="437"/>
      <c r="BD27" s="437"/>
      <c r="BE27" s="452"/>
      <c r="BF27" s="452"/>
      <c r="BG27" s="452"/>
      <c r="BH27" s="452"/>
      <c r="BI27" s="452"/>
      <c r="BJ27" s="452"/>
      <c r="BK27" s="452"/>
      <c r="BL27" s="452"/>
      <c r="BM27" s="452"/>
      <c r="BN27" s="452"/>
      <c r="BO27" s="452"/>
      <c r="BP27" s="452"/>
      <c r="BQ27" s="452"/>
      <c r="BR27" s="452"/>
    </row>
    <row r="28" spans="1:70" s="474" customFormat="1" ht="15.95" customHeight="1" x14ac:dyDescent="0.15">
      <c r="A28" s="494" t="s">
        <v>47</v>
      </c>
      <c r="B28" s="527">
        <f>SUM(C28:I28)</f>
        <v>200</v>
      </c>
      <c r="C28" s="554"/>
      <c r="D28" s="560"/>
      <c r="E28" s="560">
        <v>2</v>
      </c>
      <c r="F28" s="560">
        <v>7</v>
      </c>
      <c r="G28" s="560">
        <v>25</v>
      </c>
      <c r="H28" s="560">
        <v>154</v>
      </c>
      <c r="I28" s="561">
        <v>12</v>
      </c>
      <c r="J28" s="568" t="str">
        <f>$BA28&amp;""&amp;$BB28&amp;""&amp;$BA29</f>
        <v/>
      </c>
      <c r="K28" s="455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AB28" s="437"/>
      <c r="AC28" s="437"/>
      <c r="AD28" s="437"/>
      <c r="AE28" s="437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61" t="str">
        <f>IF(SUM(G28:I28)&gt;=M10,""," Los nacidos vivos de 2.500 y más gramos NO DEBE ser menor al Total de partos con Apego Precoz de RN del mismo peso. ")</f>
        <v/>
      </c>
      <c r="BB28" s="461" t="str">
        <f>IF(B28&lt;&gt;SUM(C28:I28)," NO ALTERE LAS FÓRMULAS, el Total de Nacidos Vivos NO ES IGUAL a la suma de los Nacidos Vivos según su peso al nacer. ","")</f>
        <v/>
      </c>
      <c r="BC28" s="437"/>
      <c r="BD28" s="575">
        <f>IF(SUM(F28:I28)&gt;=M10,0,1)</f>
        <v>0</v>
      </c>
      <c r="BE28" s="575">
        <f>IF(B28&lt;&gt;SUM(C28:I28),1,0)</f>
        <v>0</v>
      </c>
      <c r="BF28" s="452"/>
      <c r="BG28" s="452"/>
      <c r="BH28" s="452"/>
      <c r="BI28" s="452"/>
      <c r="BJ28" s="452"/>
      <c r="BK28" s="452"/>
      <c r="BL28" s="452"/>
      <c r="BM28" s="452"/>
      <c r="BN28" s="452"/>
      <c r="BO28" s="452"/>
      <c r="BP28" s="452"/>
      <c r="BQ28" s="452"/>
      <c r="BR28" s="452"/>
    </row>
    <row r="29" spans="1:70" s="437" customFormat="1" ht="30" customHeight="1" x14ac:dyDescent="0.2">
      <c r="A29" s="509" t="s">
        <v>48</v>
      </c>
      <c r="B29" s="464"/>
      <c r="C29" s="507"/>
      <c r="D29" s="507"/>
      <c r="E29" s="507"/>
      <c r="F29" s="507"/>
      <c r="G29" s="507"/>
      <c r="H29" s="507"/>
      <c r="I29" s="507"/>
      <c r="J29" s="507"/>
      <c r="K29" s="465"/>
      <c r="L29" s="440"/>
      <c r="M29" s="472"/>
      <c r="N29" s="472"/>
      <c r="BA29" s="461" t="str">
        <f>IF(SUM(C28:F28)&gt;=L10,""," Los nacidos vivos de menor o igual a 2.499 gramos NO DEBE ser menor al Total de partos con Apego Precoz de RN del mismo peso. ")</f>
        <v/>
      </c>
      <c r="BD29" s="575">
        <f>IF(SUM(C28:F28)&gt;=L10,0,1)</f>
        <v>0</v>
      </c>
    </row>
    <row r="30" spans="1:70" s="474" customFormat="1" ht="21" customHeight="1" x14ac:dyDescent="0.15">
      <c r="A30" s="600" t="s">
        <v>38</v>
      </c>
      <c r="B30" s="602" t="s">
        <v>8</v>
      </c>
      <c r="C30" s="437"/>
      <c r="D30" s="436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AB30" s="437"/>
      <c r="AC30" s="437"/>
      <c r="AD30" s="437"/>
      <c r="AE30" s="437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52"/>
      <c r="AT30" s="452"/>
      <c r="AU30" s="452"/>
      <c r="AV30" s="452"/>
      <c r="AW30" s="452"/>
      <c r="AX30" s="452"/>
      <c r="AY30" s="452"/>
      <c r="AZ30" s="452"/>
      <c r="BA30" s="437"/>
      <c r="BB30" s="437"/>
      <c r="BC30" s="437"/>
      <c r="BD30" s="437"/>
      <c r="BE30" s="452"/>
      <c r="BF30" s="452"/>
      <c r="BG30" s="452"/>
      <c r="BH30" s="452"/>
      <c r="BI30" s="452"/>
      <c r="BJ30" s="452"/>
      <c r="BK30" s="452"/>
    </row>
    <row r="31" spans="1:70" s="474" customFormat="1" ht="26.25" customHeight="1" x14ac:dyDescent="0.15">
      <c r="A31" s="601"/>
      <c r="B31" s="603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AB31" s="437"/>
      <c r="AC31" s="437"/>
      <c r="AD31" s="437"/>
      <c r="AE31" s="437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2"/>
      <c r="AT31" s="452"/>
      <c r="AU31" s="452"/>
      <c r="AV31" s="452"/>
      <c r="AW31" s="452"/>
      <c r="AX31" s="452"/>
      <c r="AY31" s="452"/>
      <c r="AZ31" s="452"/>
      <c r="BA31" s="437"/>
      <c r="BB31" s="437"/>
      <c r="BC31" s="437"/>
      <c r="BD31" s="437"/>
      <c r="BE31" s="452"/>
      <c r="BF31" s="452"/>
      <c r="BG31" s="452"/>
      <c r="BH31" s="452"/>
      <c r="BI31" s="452"/>
      <c r="BJ31" s="452"/>
      <c r="BK31" s="452"/>
    </row>
    <row r="32" spans="1:70" s="474" customFormat="1" ht="15.95" customHeight="1" x14ac:dyDescent="0.15">
      <c r="A32" s="510" t="s">
        <v>47</v>
      </c>
      <c r="B32" s="528"/>
      <c r="C32" s="573" t="str">
        <f>$BA32</f>
        <v/>
      </c>
      <c r="D32" s="571"/>
      <c r="E32" s="574"/>
      <c r="F32" s="574"/>
      <c r="G32" s="572"/>
      <c r="H32" s="572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AB32" s="437"/>
      <c r="AC32" s="437"/>
      <c r="AD32" s="437"/>
      <c r="AE32" s="437"/>
      <c r="AF32" s="452"/>
      <c r="AG32" s="452"/>
      <c r="AH32" s="452"/>
      <c r="AI32" s="452"/>
      <c r="AJ32" s="452"/>
      <c r="AK32" s="452"/>
      <c r="AL32" s="452"/>
      <c r="AM32" s="452"/>
      <c r="AN32" s="452"/>
      <c r="AO32" s="452"/>
      <c r="AP32" s="452"/>
      <c r="AQ32" s="452"/>
      <c r="AR32" s="452"/>
      <c r="AS32" s="452"/>
      <c r="AT32" s="452"/>
      <c r="AU32" s="452"/>
      <c r="AV32" s="452"/>
      <c r="AW32" s="452"/>
      <c r="AX32" s="452"/>
      <c r="AY32" s="452"/>
      <c r="AZ32" s="452"/>
      <c r="BA32" s="461" t="str">
        <f>IF($B32&lt;=$B28,"","Total Nacidos Vivos con malformación congénita no debe ser MAYOR a Nacidos Vivos Según Peso Al Nacer")</f>
        <v/>
      </c>
      <c r="BC32" s="437"/>
      <c r="BD32" s="575">
        <f>IF($B32&lt;=$B28,0,1)</f>
        <v>0</v>
      </c>
      <c r="BE32" s="452"/>
      <c r="BF32" s="452"/>
      <c r="BG32" s="452"/>
      <c r="BH32" s="452"/>
      <c r="BI32" s="452"/>
      <c r="BJ32" s="452"/>
      <c r="BK32" s="452"/>
    </row>
    <row r="33" spans="1:70" s="474" customFormat="1" ht="15.95" customHeight="1" x14ac:dyDescent="0.15">
      <c r="A33" s="506" t="s">
        <v>49</v>
      </c>
      <c r="B33" s="526"/>
      <c r="C33" s="459"/>
      <c r="D33" s="459"/>
      <c r="E33" s="459"/>
      <c r="F33" s="495"/>
      <c r="G33" s="459"/>
      <c r="H33" s="459"/>
      <c r="I33" s="459"/>
      <c r="J33" s="437"/>
      <c r="K33" s="455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AB33" s="437"/>
      <c r="AC33" s="437"/>
      <c r="AD33" s="437"/>
      <c r="AE33" s="437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2"/>
      <c r="AT33" s="452"/>
      <c r="AU33" s="452"/>
      <c r="AV33" s="452"/>
      <c r="AW33" s="452"/>
      <c r="AX33" s="452"/>
      <c r="AY33" s="452"/>
      <c r="AZ33" s="452"/>
      <c r="BA33" s="437"/>
      <c r="BB33" s="437"/>
      <c r="BC33" s="437"/>
      <c r="BD33" s="437"/>
      <c r="BE33" s="452"/>
      <c r="BF33" s="452"/>
      <c r="BG33" s="452"/>
      <c r="BH33" s="452"/>
      <c r="BI33" s="452"/>
      <c r="BJ33" s="452"/>
      <c r="BK33" s="452"/>
      <c r="BL33" s="452"/>
      <c r="BM33" s="452"/>
      <c r="BN33" s="452"/>
      <c r="BO33" s="452"/>
      <c r="BP33" s="452"/>
      <c r="BQ33" s="452"/>
      <c r="BR33" s="452"/>
    </row>
    <row r="34" spans="1:70" s="437" customFormat="1" ht="30" customHeight="1" x14ac:dyDescent="0.2">
      <c r="A34" s="478" t="s">
        <v>50</v>
      </c>
      <c r="B34" s="496"/>
      <c r="C34" s="497"/>
      <c r="D34" s="497"/>
      <c r="E34" s="497"/>
      <c r="F34" s="498"/>
      <c r="G34" s="497"/>
      <c r="H34" s="497"/>
      <c r="I34" s="497"/>
      <c r="J34" s="497"/>
      <c r="K34" s="478"/>
      <c r="L34" s="440"/>
      <c r="M34" s="472"/>
      <c r="N34" s="472"/>
    </row>
    <row r="35" spans="1:70" s="474" customFormat="1" ht="42" x14ac:dyDescent="0.15">
      <c r="A35" s="453" t="s">
        <v>38</v>
      </c>
      <c r="B35" s="588" t="s">
        <v>51</v>
      </c>
      <c r="C35" s="589" t="s">
        <v>52</v>
      </c>
      <c r="D35" s="499"/>
      <c r="E35" s="499"/>
      <c r="F35" s="500"/>
      <c r="G35" s="499"/>
      <c r="H35" s="499"/>
      <c r="I35" s="499"/>
      <c r="J35" s="499"/>
      <c r="K35" s="455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AB35" s="437"/>
      <c r="AC35" s="437"/>
      <c r="AD35" s="437"/>
      <c r="AE35" s="437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2"/>
      <c r="AT35" s="452"/>
      <c r="AU35" s="452"/>
      <c r="AV35" s="452"/>
      <c r="AW35" s="452"/>
      <c r="AX35" s="452"/>
      <c r="AY35" s="452"/>
      <c r="AZ35" s="452"/>
      <c r="BA35" s="437"/>
      <c r="BB35" s="437"/>
      <c r="BC35" s="437"/>
      <c r="BD35" s="437"/>
      <c r="BE35" s="452"/>
      <c r="BF35" s="452"/>
      <c r="BG35" s="452"/>
      <c r="BH35" s="452"/>
      <c r="BI35" s="452"/>
      <c r="BJ35" s="452"/>
      <c r="BK35" s="452"/>
      <c r="BL35" s="452"/>
      <c r="BM35" s="452"/>
      <c r="BN35" s="452"/>
      <c r="BO35" s="452"/>
      <c r="BP35" s="452"/>
      <c r="BQ35" s="452"/>
      <c r="BR35" s="452"/>
    </row>
    <row r="36" spans="1:70" s="474" customFormat="1" ht="15.95" customHeight="1" x14ac:dyDescent="0.15">
      <c r="A36" s="494" t="s">
        <v>47</v>
      </c>
      <c r="B36" s="562">
        <v>1</v>
      </c>
      <c r="C36" s="563"/>
      <c r="D36" s="499"/>
      <c r="E36" s="499"/>
      <c r="F36" s="500"/>
      <c r="G36" s="499"/>
      <c r="H36" s="499"/>
      <c r="I36" s="499"/>
      <c r="J36" s="499"/>
      <c r="K36" s="455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AB36" s="437"/>
      <c r="AC36" s="437"/>
      <c r="AD36" s="437"/>
      <c r="AE36" s="437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  <c r="AW36" s="452"/>
      <c r="AX36" s="452"/>
      <c r="AY36" s="452"/>
      <c r="AZ36" s="452"/>
      <c r="BA36" s="437"/>
      <c r="BB36" s="437"/>
      <c r="BC36" s="437"/>
      <c r="BD36" s="437"/>
      <c r="BE36" s="452"/>
      <c r="BF36" s="452"/>
      <c r="BG36" s="452"/>
      <c r="BH36" s="452"/>
      <c r="BI36" s="452"/>
      <c r="BJ36" s="452"/>
      <c r="BK36" s="452"/>
      <c r="BL36" s="452"/>
      <c r="BM36" s="452"/>
      <c r="BN36" s="452"/>
      <c r="BO36" s="452"/>
      <c r="BP36" s="452"/>
      <c r="BQ36" s="452"/>
      <c r="BR36" s="452"/>
    </row>
    <row r="37" spans="1:70" s="437" customFormat="1" ht="30" customHeight="1" x14ac:dyDescent="0.2">
      <c r="A37" s="478" t="s">
        <v>53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72" t="s">
        <v>34</v>
      </c>
      <c r="N37" s="472"/>
    </row>
    <row r="38" spans="1:70" s="474" customFormat="1" ht="14.25" customHeight="1" x14ac:dyDescent="0.15">
      <c r="A38" s="607" t="s">
        <v>54</v>
      </c>
      <c r="B38" s="600" t="s">
        <v>55</v>
      </c>
      <c r="C38" s="609" t="s">
        <v>56</v>
      </c>
      <c r="D38" s="610"/>
      <c r="E38" s="611"/>
      <c r="F38" s="612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AB38" s="437"/>
      <c r="AC38" s="437"/>
      <c r="AD38" s="437"/>
      <c r="AE38" s="437"/>
      <c r="AF38" s="452"/>
      <c r="AG38" s="452"/>
      <c r="AH38" s="452"/>
      <c r="AI38" s="452"/>
      <c r="AJ38" s="452"/>
      <c r="AK38" s="452"/>
      <c r="AL38" s="452"/>
      <c r="AM38" s="452"/>
      <c r="AN38" s="452"/>
      <c r="AO38" s="452"/>
      <c r="AP38" s="452"/>
      <c r="AQ38" s="452"/>
      <c r="AR38" s="452"/>
      <c r="AS38" s="452"/>
      <c r="AT38" s="452"/>
      <c r="AU38" s="452"/>
      <c r="AV38" s="452"/>
      <c r="AW38" s="452"/>
      <c r="AX38" s="452"/>
      <c r="AY38" s="452"/>
      <c r="AZ38" s="452"/>
      <c r="BA38" s="437"/>
      <c r="BB38" s="437"/>
      <c r="BC38" s="437"/>
      <c r="BD38" s="437"/>
      <c r="BE38" s="452"/>
      <c r="BF38" s="452"/>
      <c r="BG38" s="452"/>
      <c r="BH38" s="452"/>
      <c r="BI38" s="452"/>
      <c r="BJ38" s="452"/>
      <c r="BK38" s="452"/>
      <c r="BL38" s="452"/>
      <c r="BM38" s="452"/>
      <c r="BN38" s="452"/>
      <c r="BO38" s="452"/>
      <c r="BP38" s="452"/>
      <c r="BQ38" s="452"/>
      <c r="BR38" s="452"/>
    </row>
    <row r="39" spans="1:70" s="474" customFormat="1" ht="21" x14ac:dyDescent="0.15">
      <c r="A39" s="608"/>
      <c r="B39" s="601"/>
      <c r="C39" s="460" t="s">
        <v>57</v>
      </c>
      <c r="D39" s="443" t="s">
        <v>58</v>
      </c>
      <c r="E39" s="444" t="s">
        <v>59</v>
      </c>
      <c r="F39" s="612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AB39" s="437"/>
      <c r="AC39" s="437"/>
      <c r="AD39" s="437"/>
      <c r="AE39" s="437"/>
      <c r="AF39" s="452"/>
      <c r="AG39" s="452"/>
      <c r="AH39" s="452"/>
      <c r="AI39" s="452"/>
      <c r="AJ39" s="452"/>
      <c r="AK39" s="452"/>
      <c r="AL39" s="452"/>
      <c r="AM39" s="452"/>
      <c r="AN39" s="452"/>
      <c r="AO39" s="452"/>
      <c r="AP39" s="452"/>
      <c r="AQ39" s="452"/>
      <c r="AR39" s="452"/>
      <c r="AS39" s="452"/>
      <c r="AT39" s="452"/>
      <c r="AU39" s="452"/>
      <c r="AV39" s="452"/>
      <c r="AW39" s="452"/>
      <c r="AX39" s="452"/>
      <c r="AY39" s="452"/>
      <c r="AZ39" s="452"/>
      <c r="BA39" s="437"/>
      <c r="BB39" s="437"/>
      <c r="BC39" s="437"/>
      <c r="BD39" s="437"/>
      <c r="BE39" s="452"/>
      <c r="BF39" s="452"/>
      <c r="BG39" s="452"/>
      <c r="BH39" s="452"/>
      <c r="BI39" s="452"/>
      <c r="BJ39" s="452"/>
      <c r="BK39" s="452"/>
      <c r="BL39" s="452"/>
      <c r="BM39" s="452"/>
      <c r="BN39" s="452"/>
      <c r="BO39" s="452"/>
      <c r="BP39" s="452"/>
      <c r="BQ39" s="452"/>
      <c r="BR39" s="452"/>
    </row>
    <row r="40" spans="1:70" s="474" customFormat="1" ht="15.95" customHeight="1" x14ac:dyDescent="0.15">
      <c r="A40" s="501" t="s">
        <v>60</v>
      </c>
      <c r="B40" s="517">
        <f>SUM(C40:E40)</f>
        <v>17</v>
      </c>
      <c r="C40" s="519"/>
      <c r="D40" s="520">
        <v>11</v>
      </c>
      <c r="E40" s="522">
        <v>6</v>
      </c>
      <c r="F40" s="568" t="str">
        <f>$BA40</f>
        <v/>
      </c>
      <c r="G40" s="502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AB40" s="437"/>
      <c r="AC40" s="437"/>
      <c r="AD40" s="437"/>
      <c r="AE40" s="437"/>
      <c r="AF40" s="452"/>
      <c r="AG40" s="452"/>
      <c r="AH40" s="452"/>
      <c r="AI40" s="452"/>
      <c r="AJ40" s="452"/>
      <c r="AK40" s="452"/>
      <c r="AL40" s="452"/>
      <c r="AM40" s="452"/>
      <c r="AN40" s="452"/>
      <c r="AO40" s="452"/>
      <c r="AP40" s="452"/>
      <c r="AQ40" s="452"/>
      <c r="AR40" s="452"/>
      <c r="AS40" s="452"/>
      <c r="AT40" s="452"/>
      <c r="AU40" s="452"/>
      <c r="AV40" s="452"/>
      <c r="AW40" s="452"/>
      <c r="AX40" s="452"/>
      <c r="AY40" s="452"/>
      <c r="AZ40" s="452"/>
      <c r="BA40" s="461" t="str">
        <f>IF(B40&lt;&gt;SUM(C40:E40)," NO ALTERE LAS FÓRMULAS, el Total de esterilizaciones de mujeres NO ES IGUAL a la suma de los grupos de edad. ","")</f>
        <v/>
      </c>
      <c r="BB40" s="437"/>
      <c r="BC40" s="437"/>
      <c r="BD40" s="575">
        <f>IF(B40&lt;&gt;SUM(C40:E40),1,0)</f>
        <v>0</v>
      </c>
      <c r="BE40" s="452"/>
      <c r="BF40" s="452"/>
      <c r="BG40" s="452"/>
      <c r="BH40" s="452"/>
      <c r="BI40" s="452"/>
      <c r="BJ40" s="452"/>
      <c r="BK40" s="452"/>
      <c r="BL40" s="452"/>
      <c r="BM40" s="452"/>
      <c r="BN40" s="452"/>
      <c r="BO40" s="452"/>
      <c r="BP40" s="452"/>
      <c r="BQ40" s="452"/>
      <c r="BR40" s="452"/>
    </row>
    <row r="41" spans="1:70" s="474" customFormat="1" ht="15.95" customHeight="1" x14ac:dyDescent="0.15">
      <c r="A41" s="503" t="s">
        <v>61</v>
      </c>
      <c r="B41" s="518">
        <f>SUM(C41:E41)</f>
        <v>0</v>
      </c>
      <c r="C41" s="514"/>
      <c r="D41" s="515"/>
      <c r="E41" s="516"/>
      <c r="F41" s="568" t="str">
        <f>$BA41</f>
        <v/>
      </c>
      <c r="G41" s="502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AB41" s="437"/>
      <c r="AC41" s="437"/>
      <c r="AD41" s="437"/>
      <c r="AE41" s="437"/>
      <c r="AF41" s="452"/>
      <c r="AG41" s="452"/>
      <c r="AH41" s="452"/>
      <c r="AI41" s="452"/>
      <c r="AJ41" s="452"/>
      <c r="AK41" s="452"/>
      <c r="AL41" s="452"/>
      <c r="AM41" s="452"/>
      <c r="AN41" s="452"/>
      <c r="AO41" s="452"/>
      <c r="AP41" s="452"/>
      <c r="AQ41" s="452"/>
      <c r="AR41" s="452"/>
      <c r="AS41" s="452"/>
      <c r="AT41" s="452"/>
      <c r="AU41" s="452"/>
      <c r="AV41" s="452"/>
      <c r="AW41" s="452"/>
      <c r="AX41" s="452"/>
      <c r="AY41" s="452"/>
      <c r="AZ41" s="452"/>
      <c r="BA41" s="461" t="str">
        <f>IF(B41&lt;&gt;SUM(C41:E41)," NO ALTERE LAS FÓRMULAS, el Total de esterilizaciones de hombres NO ES IGUAL a la suma de los grupos de edad. ","")</f>
        <v/>
      </c>
      <c r="BB41" s="437"/>
      <c r="BC41" s="437"/>
      <c r="BD41" s="575">
        <f>IF(B41&lt;&gt;SUM(C41:E41),1,0)</f>
        <v>0</v>
      </c>
      <c r="BE41" s="452"/>
      <c r="BF41" s="452"/>
      <c r="BG41" s="452"/>
      <c r="BH41" s="452"/>
      <c r="BI41" s="452"/>
      <c r="BJ41" s="452"/>
      <c r="BK41" s="452"/>
      <c r="BL41" s="452"/>
      <c r="BM41" s="452"/>
      <c r="BN41" s="452"/>
      <c r="BO41" s="452"/>
      <c r="BP41" s="452"/>
      <c r="BQ41" s="452"/>
      <c r="BR41" s="452"/>
    </row>
    <row r="42" spans="1:70" s="437" customFormat="1" ht="30" customHeight="1" x14ac:dyDescent="0.2">
      <c r="A42" s="504" t="s">
        <v>62</v>
      </c>
      <c r="B42" s="434"/>
      <c r="C42" s="434"/>
      <c r="D42" s="505"/>
      <c r="E42" s="434"/>
    </row>
    <row r="43" spans="1:70" s="474" customFormat="1" ht="38.25" customHeight="1" x14ac:dyDescent="0.2">
      <c r="A43" s="470" t="s">
        <v>63</v>
      </c>
      <c r="B43" s="451" t="s">
        <v>64</v>
      </c>
      <c r="C43" s="451" t="s">
        <v>65</v>
      </c>
      <c r="D43" s="434"/>
      <c r="E43" s="434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AB43" s="437"/>
      <c r="AC43" s="437"/>
      <c r="AD43" s="437"/>
      <c r="AE43" s="437"/>
      <c r="AF43" s="452"/>
      <c r="AG43" s="452"/>
      <c r="AH43" s="452"/>
      <c r="AI43" s="452"/>
      <c r="AJ43" s="452"/>
      <c r="AK43" s="452"/>
      <c r="AL43" s="452"/>
      <c r="AM43" s="452"/>
      <c r="AN43" s="452"/>
      <c r="AO43" s="452"/>
      <c r="AP43" s="452"/>
      <c r="AQ43" s="452"/>
      <c r="AR43" s="452"/>
      <c r="AS43" s="452"/>
      <c r="AT43" s="452"/>
      <c r="AU43" s="452"/>
      <c r="AV43" s="452"/>
      <c r="AW43" s="452"/>
      <c r="AX43" s="452"/>
      <c r="AY43" s="452"/>
      <c r="AZ43" s="452"/>
      <c r="BA43" s="437"/>
      <c r="BB43" s="437"/>
      <c r="BC43" s="437"/>
      <c r="BD43" s="437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  <c r="BO43" s="452"/>
      <c r="BP43" s="452"/>
      <c r="BQ43" s="452"/>
      <c r="BR43" s="452"/>
    </row>
    <row r="44" spans="1:70" s="474" customFormat="1" ht="15" customHeight="1" x14ac:dyDescent="0.2">
      <c r="A44" s="469" t="s">
        <v>66</v>
      </c>
      <c r="B44" s="528">
        <v>205</v>
      </c>
      <c r="C44" s="528">
        <v>49</v>
      </c>
      <c r="D44" s="434"/>
      <c r="E44" s="434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AB44" s="437"/>
      <c r="AC44" s="437"/>
      <c r="AD44" s="437"/>
      <c r="AE44" s="437"/>
      <c r="AF44" s="452"/>
      <c r="AG44" s="452"/>
      <c r="AH44" s="452"/>
      <c r="AI44" s="452"/>
      <c r="AJ44" s="452"/>
      <c r="AK44" s="452"/>
      <c r="AL44" s="452"/>
      <c r="AM44" s="452"/>
      <c r="AN44" s="452"/>
      <c r="AO44" s="452"/>
      <c r="AP44" s="452"/>
      <c r="AQ44" s="452"/>
      <c r="AR44" s="452"/>
      <c r="AS44" s="452"/>
      <c r="AT44" s="452"/>
      <c r="AU44" s="452"/>
      <c r="AV44" s="452"/>
      <c r="AW44" s="452"/>
      <c r="AX44" s="452"/>
      <c r="AY44" s="452"/>
      <c r="AZ44" s="452"/>
      <c r="BA44" s="437"/>
      <c r="BB44" s="437"/>
      <c r="BC44" s="437"/>
      <c r="BD44" s="437"/>
      <c r="BE44" s="452"/>
      <c r="BF44" s="452"/>
      <c r="BG44" s="452"/>
      <c r="BH44" s="452"/>
      <c r="BI44" s="452"/>
      <c r="BJ44" s="452"/>
      <c r="BK44" s="452"/>
      <c r="BL44" s="452"/>
      <c r="BM44" s="452"/>
      <c r="BN44" s="452"/>
      <c r="BO44" s="452"/>
      <c r="BP44" s="452"/>
      <c r="BQ44" s="452"/>
      <c r="BR44" s="452"/>
    </row>
    <row r="45" spans="1:70" s="474" customFormat="1" ht="15" customHeight="1" x14ac:dyDescent="0.2">
      <c r="A45" s="456" t="s">
        <v>67</v>
      </c>
      <c r="B45" s="526">
        <v>97</v>
      </c>
      <c r="C45" s="526">
        <v>33</v>
      </c>
      <c r="D45" s="434"/>
      <c r="E45" s="434"/>
      <c r="F45" s="439"/>
      <c r="G45" s="439"/>
      <c r="H45" s="439"/>
      <c r="I45" s="439"/>
      <c r="J45" s="439"/>
      <c r="K45" s="439"/>
      <c r="L45" s="439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AB45" s="437"/>
      <c r="AC45" s="437"/>
      <c r="AD45" s="437"/>
      <c r="AE45" s="437"/>
      <c r="BA45" s="437"/>
      <c r="BB45" s="437"/>
      <c r="BC45" s="437"/>
      <c r="BD45" s="437"/>
    </row>
    <row r="46" spans="1:70" s="576" customFormat="1" x14ac:dyDescent="0.2">
      <c r="F46" s="447"/>
      <c r="G46" s="447"/>
      <c r="H46" s="447"/>
      <c r="I46" s="447"/>
      <c r="J46" s="447"/>
      <c r="K46" s="447"/>
      <c r="L46" s="447"/>
    </row>
    <row r="47" spans="1:70" x14ac:dyDescent="0.2">
      <c r="A47" s="576"/>
      <c r="B47" s="576"/>
      <c r="C47" s="576"/>
      <c r="D47" s="576"/>
      <c r="E47" s="576"/>
    </row>
    <row r="48" spans="1:70" x14ac:dyDescent="0.2">
      <c r="A48" s="576"/>
      <c r="B48" s="576"/>
      <c r="C48" s="576"/>
      <c r="D48" s="576"/>
      <c r="E48" s="576"/>
    </row>
    <row r="49" spans="1:5" x14ac:dyDescent="0.2">
      <c r="A49" s="576"/>
      <c r="B49" s="576"/>
      <c r="C49" s="576"/>
      <c r="D49" s="576"/>
      <c r="E49" s="576"/>
    </row>
    <row r="50" spans="1:5" x14ac:dyDescent="0.2">
      <c r="A50" s="576"/>
      <c r="B50" s="576"/>
      <c r="C50" s="576"/>
      <c r="D50" s="576"/>
      <c r="E50" s="576"/>
    </row>
    <row r="51" spans="1:5" x14ac:dyDescent="0.2">
      <c r="A51" s="576"/>
      <c r="B51" s="576"/>
      <c r="C51" s="576"/>
      <c r="D51" s="576"/>
      <c r="E51" s="576"/>
    </row>
    <row r="52" spans="1:5" x14ac:dyDescent="0.2">
      <c r="A52" s="576"/>
      <c r="B52" s="576"/>
      <c r="C52" s="576"/>
      <c r="D52" s="576"/>
      <c r="E52" s="576"/>
    </row>
    <row r="53" spans="1:5" x14ac:dyDescent="0.2">
      <c r="A53" s="576"/>
      <c r="B53" s="576"/>
      <c r="C53" s="576"/>
      <c r="D53" s="576"/>
      <c r="E53" s="576"/>
    </row>
    <row r="200" spans="1:56" hidden="1" x14ac:dyDescent="0.2">
      <c r="A200" s="578">
        <f>SUM(A7:L45)</f>
        <v>2694</v>
      </c>
      <c r="BD200" s="577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A25" sqref="A25:J25"/>
    </sheetView>
  </sheetViews>
  <sheetFormatPr baseColWidth="10" defaultRowHeight="12.75" x14ac:dyDescent="0.2"/>
  <cols>
    <col min="1" max="1" width="30.7109375" style="447" customWidth="1"/>
    <col min="2" max="2" width="13.7109375" style="447" customWidth="1"/>
    <col min="3" max="3" width="14.28515625" style="447" customWidth="1"/>
    <col min="4" max="4" width="12" style="447" customWidth="1"/>
    <col min="5" max="5" width="14.5703125" style="447" customWidth="1"/>
    <col min="6" max="11" width="13.7109375" style="447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437" customFormat="1" ht="12.75" customHeight="1" x14ac:dyDescent="0.15">
      <c r="A1" s="565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71" s="437" customFormat="1" ht="12.75" customHeight="1" x14ac:dyDescent="0.15">
      <c r="A2" s="565" t="str">
        <f>CONCATENATE("COMUNA: ",[7]NOMBRE!B2," - ","( ",[7]NOMBRE!C2,[7]NOMBRE!D2,[7]NOMBRE!E2,[7]NOMBRE!F2,[7]NOMBRE!G2," )")</f>
        <v>COMUNA: LINARES - ( 07401 )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71" s="437" customFormat="1" ht="12.75" customHeight="1" x14ac:dyDescent="0.2">
      <c r="A3" s="565" t="str">
        <f>CONCATENATE("ESTABLECIMIENTO: ",[7]NOMBRE!B3," - ","( ",[7]NOMBRE!C3,[7]NOMBRE!D3,[7]NOMBRE!E3,[7]NOMBRE!F3,[7]NOMBRE!G3," )")</f>
        <v>ESTABLECIMIENTO: HOSPITAL DE LINARES  - ( 16108 )</v>
      </c>
      <c r="B3" s="436"/>
      <c r="C3" s="436"/>
      <c r="D3" s="438"/>
      <c r="E3" s="436"/>
      <c r="F3" s="436"/>
      <c r="G3" s="436"/>
      <c r="H3" s="436"/>
      <c r="I3" s="436"/>
      <c r="J3" s="436"/>
      <c r="K3" s="436"/>
    </row>
    <row r="4" spans="1:71" s="437" customFormat="1" ht="12.75" customHeight="1" x14ac:dyDescent="0.15">
      <c r="A4" s="565" t="str">
        <f>CONCATENATE("MES: ",[7]NOMBRE!B6," - ","( ",[7]NOMBRE!C6,[7]NOMBRE!D6," )")</f>
        <v>MES: JULIO - ( 07 )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</row>
    <row r="5" spans="1:71" s="437" customFormat="1" ht="12.75" customHeight="1" x14ac:dyDescent="0.15">
      <c r="A5" s="435" t="str">
        <f>CONCATENATE("AÑO: ",[7]NOMBRE!B7)</f>
        <v>AÑO: 2013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</row>
    <row r="6" spans="1:71" s="437" customFormat="1" ht="39.950000000000003" customHeight="1" x14ac:dyDescent="0.15">
      <c r="A6" s="613" t="s">
        <v>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473"/>
      <c r="N6" s="457"/>
    </row>
    <row r="7" spans="1:71" s="437" customFormat="1" ht="30" customHeight="1" x14ac:dyDescent="0.2">
      <c r="A7" s="477" t="s">
        <v>2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9"/>
      <c r="N7" s="479"/>
    </row>
    <row r="8" spans="1:71" s="474" customFormat="1" ht="21" customHeight="1" x14ac:dyDescent="0.15">
      <c r="A8" s="607" t="s">
        <v>3</v>
      </c>
      <c r="B8" s="614" t="s">
        <v>4</v>
      </c>
      <c r="C8" s="615"/>
      <c r="D8" s="614" t="s">
        <v>5</v>
      </c>
      <c r="E8" s="616"/>
      <c r="F8" s="616"/>
      <c r="G8" s="616"/>
      <c r="H8" s="617"/>
      <c r="I8" s="614" t="s">
        <v>6</v>
      </c>
      <c r="J8" s="616"/>
      <c r="K8" s="617"/>
      <c r="L8" s="618" t="s">
        <v>7</v>
      </c>
      <c r="M8" s="619"/>
      <c r="N8" s="479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452"/>
      <c r="AQ8" s="452"/>
      <c r="AR8" s="452"/>
      <c r="AS8" s="452"/>
      <c r="AT8" s="452"/>
      <c r="AU8" s="452"/>
      <c r="AV8" s="452"/>
      <c r="AW8" s="452"/>
      <c r="AX8" s="452"/>
      <c r="AY8" s="452"/>
      <c r="AZ8" s="452"/>
      <c r="BA8" s="452"/>
      <c r="BB8" s="452"/>
      <c r="BC8" s="452"/>
      <c r="BD8" s="452"/>
      <c r="BE8" s="452"/>
      <c r="BF8" s="452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  <c r="BR8" s="452"/>
    </row>
    <row r="9" spans="1:71" s="474" customFormat="1" ht="63" x14ac:dyDescent="0.15">
      <c r="A9" s="603"/>
      <c r="B9" s="476" t="s">
        <v>8</v>
      </c>
      <c r="C9" s="480" t="s">
        <v>9</v>
      </c>
      <c r="D9" s="460" t="s">
        <v>10</v>
      </c>
      <c r="E9" s="481" t="s">
        <v>11</v>
      </c>
      <c r="F9" s="481" t="s">
        <v>12</v>
      </c>
      <c r="G9" s="481" t="s">
        <v>13</v>
      </c>
      <c r="H9" s="467" t="s">
        <v>14</v>
      </c>
      <c r="I9" s="460" t="s">
        <v>15</v>
      </c>
      <c r="J9" s="481" t="s">
        <v>16</v>
      </c>
      <c r="K9" s="467" t="s">
        <v>17</v>
      </c>
      <c r="L9" s="591" t="s">
        <v>18</v>
      </c>
      <c r="M9" s="591" t="s">
        <v>19</v>
      </c>
      <c r="N9" s="479"/>
      <c r="O9" s="479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  <c r="AW9" s="452"/>
      <c r="AX9" s="452"/>
      <c r="AY9" s="452"/>
      <c r="AZ9" s="452"/>
      <c r="BA9" s="452"/>
      <c r="BB9" s="452"/>
      <c r="BC9" s="452"/>
      <c r="BD9" s="452"/>
      <c r="BE9" s="452"/>
      <c r="BF9" s="452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  <c r="BR9" s="452"/>
      <c r="BS9" s="452"/>
    </row>
    <row r="10" spans="1:71" s="474" customFormat="1" ht="15.95" customHeight="1" x14ac:dyDescent="0.15">
      <c r="A10" s="453" t="s">
        <v>20</v>
      </c>
      <c r="B10" s="529">
        <f>SUM(B11:B14)</f>
        <v>223</v>
      </c>
      <c r="C10" s="530">
        <f>SUM(C11:C14)</f>
        <v>150</v>
      </c>
      <c r="D10" s="531">
        <f>SUM(D11:D14)</f>
        <v>211</v>
      </c>
      <c r="E10" s="529">
        <f>SUM(E11:E14)</f>
        <v>75</v>
      </c>
      <c r="F10" s="529">
        <f t="shared" ref="F10:K10" si="0">SUM(F11:F14)</f>
        <v>103</v>
      </c>
      <c r="G10" s="529">
        <f t="shared" si="0"/>
        <v>3</v>
      </c>
      <c r="H10" s="530">
        <f t="shared" si="0"/>
        <v>30</v>
      </c>
      <c r="I10" s="532">
        <f t="shared" si="0"/>
        <v>12</v>
      </c>
      <c r="J10" s="529">
        <f t="shared" si="0"/>
        <v>5</v>
      </c>
      <c r="K10" s="530">
        <f t="shared" si="0"/>
        <v>7</v>
      </c>
      <c r="L10" s="533">
        <f>SUM(L11:L14)</f>
        <v>2</v>
      </c>
      <c r="M10" s="533">
        <f>SUM(M11:M14)</f>
        <v>211</v>
      </c>
      <c r="N10" s="567"/>
      <c r="O10" s="445"/>
      <c r="P10" s="445"/>
      <c r="Q10" s="445"/>
      <c r="R10" s="445"/>
      <c r="S10" s="445"/>
      <c r="T10" s="445"/>
      <c r="U10" s="445"/>
      <c r="V10" s="445"/>
      <c r="W10" s="445"/>
      <c r="X10" s="437"/>
      <c r="Y10" s="446"/>
      <c r="Z10" s="446"/>
      <c r="AA10" s="437"/>
      <c r="AB10" s="437"/>
      <c r="AC10" s="437"/>
      <c r="AD10" s="437"/>
      <c r="AE10" s="437"/>
      <c r="AF10" s="437"/>
      <c r="AG10" s="452"/>
      <c r="AH10" s="452"/>
      <c r="AI10" s="452"/>
      <c r="AJ10" s="452"/>
      <c r="AK10" s="452"/>
      <c r="AL10" s="452"/>
      <c r="AM10" s="452"/>
      <c r="AN10" s="452"/>
      <c r="AO10" s="452"/>
      <c r="AP10" s="452"/>
      <c r="AQ10" s="452"/>
      <c r="AR10" s="452"/>
      <c r="AS10" s="452"/>
      <c r="AT10" s="452"/>
      <c r="AU10" s="452"/>
      <c r="AV10" s="452"/>
      <c r="AW10" s="452"/>
      <c r="AX10" s="452"/>
      <c r="AY10" s="452"/>
      <c r="AZ10" s="452"/>
      <c r="BA10" s="452"/>
      <c r="BB10" s="452"/>
      <c r="BC10" s="452"/>
      <c r="BD10" s="452"/>
      <c r="BE10" s="452"/>
      <c r="BF10" s="452"/>
      <c r="BG10" s="452"/>
      <c r="BH10" s="452"/>
      <c r="BI10" s="452"/>
      <c r="BJ10" s="452"/>
      <c r="BK10" s="452"/>
      <c r="BL10" s="452"/>
      <c r="BM10" s="452"/>
      <c r="BN10" s="452"/>
      <c r="BO10" s="452"/>
      <c r="BP10" s="452"/>
      <c r="BQ10" s="452"/>
      <c r="BR10" s="452"/>
      <c r="BS10" s="452"/>
    </row>
    <row r="11" spans="1:71" s="474" customFormat="1" ht="15.95" customHeight="1" x14ac:dyDescent="0.15">
      <c r="A11" s="482" t="s">
        <v>21</v>
      </c>
      <c r="B11" s="523">
        <v>109</v>
      </c>
      <c r="C11" s="534">
        <v>104</v>
      </c>
      <c r="D11" s="535">
        <f>SUM(E11:H11)</f>
        <v>97</v>
      </c>
      <c r="E11" s="524">
        <v>67</v>
      </c>
      <c r="F11" s="524"/>
      <c r="G11" s="524"/>
      <c r="H11" s="525">
        <v>30</v>
      </c>
      <c r="I11" s="535">
        <f>SUM(J11:K11)</f>
        <v>12</v>
      </c>
      <c r="J11" s="524">
        <v>5</v>
      </c>
      <c r="K11" s="525">
        <v>7</v>
      </c>
      <c r="L11" s="534">
        <v>2</v>
      </c>
      <c r="M11" s="534">
        <v>106</v>
      </c>
      <c r="N11" s="566" t="str">
        <f>$BA11&amp;" "&amp;$BB11</f>
        <v xml:space="preserve"> </v>
      </c>
      <c r="O11" s="445"/>
      <c r="P11" s="445"/>
      <c r="Q11" s="445"/>
      <c r="R11" s="445"/>
      <c r="S11" s="445"/>
      <c r="T11" s="445"/>
      <c r="U11" s="445"/>
      <c r="V11" s="445"/>
      <c r="W11" s="445"/>
      <c r="X11" s="437"/>
      <c r="AC11" s="437"/>
      <c r="AD11" s="437"/>
      <c r="AE11" s="437"/>
      <c r="AF11" s="437"/>
      <c r="AG11" s="452"/>
      <c r="AH11" s="452"/>
      <c r="AI11" s="452"/>
      <c r="AJ11" s="452"/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61" t="str">
        <f>IF($B11=0,"",IF($C11="",IF($B11="",""," No olvide escribir la columna Beneficiarios."),""))</f>
        <v/>
      </c>
      <c r="BB11" s="461" t="str">
        <f>IF($B11&lt;$C11," El número de Beneficiarias NO puede ser mayor que el Total.","")</f>
        <v/>
      </c>
      <c r="BD11" s="575">
        <f>IF($B11&lt;$C11,1,0)</f>
        <v>0</v>
      </c>
      <c r="BE11" s="575">
        <f>IF($B11=0,"",IF($C11="",IF($B11="","",1),0))</f>
        <v>0</v>
      </c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</row>
    <row r="12" spans="1:71" s="474" customFormat="1" ht="15.95" customHeight="1" x14ac:dyDescent="0.15">
      <c r="A12" s="483" t="s">
        <v>22</v>
      </c>
      <c r="B12" s="512">
        <v>8</v>
      </c>
      <c r="C12" s="521">
        <v>8</v>
      </c>
      <c r="D12" s="536">
        <f>SUM(E12:H12)</f>
        <v>8</v>
      </c>
      <c r="E12" s="513">
        <v>8</v>
      </c>
      <c r="F12" s="513"/>
      <c r="G12" s="513"/>
      <c r="H12" s="511"/>
      <c r="I12" s="536">
        <f>SUM(J12:K12)</f>
        <v>0</v>
      </c>
      <c r="J12" s="513"/>
      <c r="K12" s="511"/>
      <c r="L12" s="521"/>
      <c r="M12" s="521">
        <v>7</v>
      </c>
      <c r="N12" s="566" t="str">
        <f>$BA12&amp;" "&amp;$BB12</f>
        <v xml:space="preserve"> </v>
      </c>
      <c r="O12" s="445"/>
      <c r="P12" s="445"/>
      <c r="Q12" s="445"/>
      <c r="R12" s="445"/>
      <c r="S12" s="445"/>
      <c r="T12" s="445"/>
      <c r="U12" s="445"/>
      <c r="V12" s="445"/>
      <c r="W12" s="445"/>
      <c r="X12" s="437"/>
      <c r="AC12" s="437"/>
      <c r="AD12" s="437"/>
      <c r="AE12" s="437"/>
      <c r="AF12" s="437"/>
      <c r="AG12" s="452"/>
      <c r="AH12" s="452"/>
      <c r="AI12" s="452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2"/>
      <c r="AX12" s="452"/>
      <c r="AY12" s="452"/>
      <c r="AZ12" s="452"/>
      <c r="BA12" s="461" t="str">
        <f>IF($B12=0,"",IF($C12="",IF($B12="",""," No olvide escribir la columna Beneficiarios."),""))</f>
        <v/>
      </c>
      <c r="BB12" s="461" t="str">
        <f>IF($B12&lt;$C12," El número de Beneficiarias NO puede ser mayor que el Total.","")</f>
        <v/>
      </c>
      <c r="BD12" s="575">
        <f>IF($B12&lt;$C12,1,0)</f>
        <v>0</v>
      </c>
      <c r="BE12" s="575">
        <f>IF($B12=0,"",IF($C12="",IF($B12="","",1),0))</f>
        <v>0</v>
      </c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452"/>
    </row>
    <row r="13" spans="1:71" s="474" customFormat="1" ht="15.95" customHeight="1" x14ac:dyDescent="0.15">
      <c r="A13" s="483" t="s">
        <v>23</v>
      </c>
      <c r="B13" s="512">
        <v>58</v>
      </c>
      <c r="C13" s="521">
        <v>10</v>
      </c>
      <c r="D13" s="536">
        <f>SUM(E13:H13)</f>
        <v>58</v>
      </c>
      <c r="E13" s="513"/>
      <c r="F13" s="513">
        <v>58</v>
      </c>
      <c r="G13" s="513"/>
      <c r="H13" s="511"/>
      <c r="I13" s="536">
        <f>SUM(J13:K13)</f>
        <v>0</v>
      </c>
      <c r="J13" s="513"/>
      <c r="K13" s="511"/>
      <c r="L13" s="521"/>
      <c r="M13" s="521">
        <v>56</v>
      </c>
      <c r="N13" s="566" t="str">
        <f>$BA13&amp;" "&amp;$BB13</f>
        <v xml:space="preserve"> </v>
      </c>
      <c r="O13" s="445"/>
      <c r="P13" s="445"/>
      <c r="Q13" s="445"/>
      <c r="R13" s="445"/>
      <c r="S13" s="445"/>
      <c r="T13" s="445"/>
      <c r="U13" s="445"/>
      <c r="V13" s="445"/>
      <c r="W13" s="445"/>
      <c r="X13" s="437"/>
      <c r="AC13" s="437"/>
      <c r="AD13" s="437"/>
      <c r="AE13" s="437"/>
      <c r="AF13" s="437"/>
      <c r="AG13" s="452"/>
      <c r="AH13" s="452"/>
      <c r="AI13" s="452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2"/>
      <c r="AW13" s="452"/>
      <c r="AX13" s="452"/>
      <c r="AY13" s="452"/>
      <c r="AZ13" s="452"/>
      <c r="BA13" s="461" t="str">
        <f>IF($B13=0,"",IF($C13="",IF($B13="",""," No olvide escribir la columna Beneficiarios."),""))</f>
        <v/>
      </c>
      <c r="BB13" s="461" t="str">
        <f>IF($B13&lt;$C13," El número de Beneficiarias NO puede ser mayor que el Total.","")</f>
        <v/>
      </c>
      <c r="BD13" s="575">
        <f>IF($B13&lt;$C13,1,0)</f>
        <v>0</v>
      </c>
      <c r="BE13" s="575">
        <f>IF($B13=0,"",IF($C13="",IF($B13="","",1),0))</f>
        <v>0</v>
      </c>
      <c r="BF13" s="452"/>
      <c r="BG13" s="452"/>
      <c r="BH13" s="452"/>
      <c r="BI13" s="452"/>
      <c r="BJ13" s="452"/>
      <c r="BK13" s="452"/>
      <c r="BL13" s="452"/>
      <c r="BM13" s="452"/>
      <c r="BN13" s="452"/>
      <c r="BO13" s="452"/>
      <c r="BP13" s="452"/>
      <c r="BQ13" s="452"/>
      <c r="BR13" s="452"/>
    </row>
    <row r="14" spans="1:71" s="474" customFormat="1" ht="15.95" customHeight="1" thickBot="1" x14ac:dyDescent="0.2">
      <c r="A14" s="484" t="s">
        <v>24</v>
      </c>
      <c r="B14" s="537">
        <v>48</v>
      </c>
      <c r="C14" s="538">
        <v>28</v>
      </c>
      <c r="D14" s="539">
        <f>SUM(E14:H14)</f>
        <v>48</v>
      </c>
      <c r="E14" s="540"/>
      <c r="F14" s="540">
        <v>45</v>
      </c>
      <c r="G14" s="540">
        <v>3</v>
      </c>
      <c r="H14" s="541"/>
      <c r="I14" s="539">
        <f>SUM(J14:K14)</f>
        <v>0</v>
      </c>
      <c r="J14" s="540"/>
      <c r="K14" s="541"/>
      <c r="L14" s="538"/>
      <c r="M14" s="538">
        <v>42</v>
      </c>
      <c r="N14" s="566" t="str">
        <f>$BA14&amp;" "&amp;$BB14</f>
        <v xml:space="preserve"> </v>
      </c>
      <c r="O14" s="445"/>
      <c r="P14" s="445"/>
      <c r="Q14" s="445"/>
      <c r="R14" s="445"/>
      <c r="S14" s="445"/>
      <c r="T14" s="445"/>
      <c r="U14" s="445"/>
      <c r="V14" s="445"/>
      <c r="W14" s="445"/>
      <c r="X14" s="437"/>
      <c r="AC14" s="437"/>
      <c r="AD14" s="437"/>
      <c r="AE14" s="437"/>
      <c r="AF14" s="437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  <c r="AS14" s="452"/>
      <c r="AT14" s="452"/>
      <c r="AU14" s="452"/>
      <c r="AV14" s="452"/>
      <c r="AW14" s="452"/>
      <c r="AX14" s="452"/>
      <c r="AY14" s="452"/>
      <c r="AZ14" s="452"/>
      <c r="BA14" s="461" t="str">
        <f>IF($B14=0,"",IF($C14="",IF($B14="",""," No olvide escribir la columna Beneficiarios."),""))</f>
        <v/>
      </c>
      <c r="BB14" s="461" t="str">
        <f>IF($B14&lt;$C14," El número de Beneficiarias NO puede ser mayor que el Total.","")</f>
        <v/>
      </c>
      <c r="BD14" s="575">
        <f>IF($B14&lt;$C14,1,0)</f>
        <v>0</v>
      </c>
      <c r="BE14" s="575">
        <f>IF($B14=0,"",IF($C14="",IF($B14="","",1),0))</f>
        <v>0</v>
      </c>
      <c r="BF14" s="452"/>
      <c r="BG14" s="452"/>
      <c r="BH14" s="452"/>
      <c r="BI14" s="452"/>
      <c r="BJ14" s="452"/>
      <c r="BK14" s="452"/>
      <c r="BL14" s="452"/>
      <c r="BM14" s="452"/>
      <c r="BN14" s="452"/>
      <c r="BO14" s="452"/>
      <c r="BP14" s="452"/>
      <c r="BQ14" s="452"/>
      <c r="BR14" s="452"/>
    </row>
    <row r="15" spans="1:71" s="474" customFormat="1" ht="15.95" customHeight="1" thickTop="1" thickBot="1" x14ac:dyDescent="0.2">
      <c r="A15" s="485" t="s">
        <v>25</v>
      </c>
      <c r="B15" s="542">
        <v>19</v>
      </c>
      <c r="C15" s="543">
        <v>18</v>
      </c>
      <c r="D15" s="544">
        <f>SUM(E15:H15)</f>
        <v>19</v>
      </c>
      <c r="E15" s="545"/>
      <c r="F15" s="545"/>
      <c r="G15" s="545">
        <v>19</v>
      </c>
      <c r="H15" s="546"/>
      <c r="I15" s="544">
        <f>SUM(J15:K15)</f>
        <v>0</v>
      </c>
      <c r="J15" s="547"/>
      <c r="K15" s="548"/>
      <c r="L15" s="581"/>
      <c r="M15" s="549"/>
      <c r="N15" s="566" t="str">
        <f>$BA15&amp;" "&amp;$BB15</f>
        <v xml:space="preserve"> </v>
      </c>
      <c r="O15" s="445"/>
      <c r="P15" s="445"/>
      <c r="Q15" s="445"/>
      <c r="R15" s="445"/>
      <c r="S15" s="445"/>
      <c r="T15" s="445"/>
      <c r="U15" s="445"/>
      <c r="V15" s="445"/>
      <c r="W15" s="445"/>
      <c r="X15" s="437"/>
      <c r="AC15" s="437"/>
      <c r="AD15" s="437"/>
      <c r="AE15" s="437"/>
      <c r="AF15" s="437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2"/>
      <c r="AW15" s="452"/>
      <c r="AX15" s="452"/>
      <c r="AY15" s="452"/>
      <c r="AZ15" s="452"/>
      <c r="BA15" s="461" t="str">
        <f>IF($B15=0,"",IF($C15="",IF($B15="",""," No olvide escribir la columna Beneficiarios."),""))</f>
        <v/>
      </c>
      <c r="BB15" s="461" t="str">
        <f>IF($B15&lt;$C15," El número de Beneficiarias NO puede ser mayor que el Total.","")</f>
        <v/>
      </c>
      <c r="BD15" s="575">
        <f>IF($B15&lt;$C15,1,0)</f>
        <v>0</v>
      </c>
      <c r="BE15" s="575">
        <f>IF($B15=0,"",IF($C15="",IF($B15="","",1),0))</f>
        <v>0</v>
      </c>
      <c r="BF15" s="452"/>
      <c r="BG15" s="452"/>
      <c r="BH15" s="452"/>
      <c r="BI15" s="452"/>
      <c r="BJ15" s="452"/>
      <c r="BK15" s="452"/>
      <c r="BL15" s="452"/>
      <c r="BM15" s="452"/>
      <c r="BN15" s="452"/>
      <c r="BO15" s="452"/>
      <c r="BP15" s="452"/>
      <c r="BQ15" s="452"/>
      <c r="BR15" s="452"/>
    </row>
    <row r="16" spans="1:71" s="474" customFormat="1" ht="15.95" customHeight="1" thickTop="1" x14ac:dyDescent="0.15">
      <c r="A16" s="485" t="s">
        <v>26</v>
      </c>
      <c r="B16" s="550"/>
      <c r="C16" s="551"/>
      <c r="D16" s="552"/>
      <c r="E16" s="553"/>
      <c r="F16" s="553"/>
      <c r="G16" s="553"/>
      <c r="H16" s="551"/>
      <c r="I16" s="552"/>
      <c r="J16" s="553"/>
      <c r="K16" s="551"/>
      <c r="L16" s="580"/>
      <c r="M16" s="549"/>
      <c r="N16" s="566" t="str">
        <f>$BA16</f>
        <v/>
      </c>
      <c r="O16" s="445"/>
      <c r="P16" s="445"/>
      <c r="Q16" s="445"/>
      <c r="R16" s="445"/>
      <c r="S16" s="445"/>
      <c r="T16" s="445"/>
      <c r="U16" s="445"/>
      <c r="V16" s="445"/>
      <c r="W16" s="445"/>
      <c r="X16" s="437"/>
      <c r="AC16" s="437"/>
      <c r="AD16" s="437"/>
      <c r="AE16" s="437"/>
      <c r="AF16" s="437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2"/>
      <c r="AT16" s="452"/>
      <c r="AU16" s="452"/>
      <c r="AV16" s="452"/>
      <c r="AW16" s="452"/>
      <c r="AX16" s="452"/>
      <c r="AY16" s="452"/>
      <c r="AZ16" s="452"/>
      <c r="BA16" s="461" t="str">
        <f>IF(B16&lt;=B11,""," El parto Normal Vertical DEBE estar incluido en el parto Normal. ")</f>
        <v/>
      </c>
      <c r="BB16" s="454"/>
      <c r="BC16" s="452"/>
      <c r="BD16" s="575">
        <f>IF(B16&lt;=B11,0,1)</f>
        <v>0</v>
      </c>
      <c r="BE16" s="452"/>
      <c r="BF16" s="452"/>
      <c r="BG16" s="452"/>
      <c r="BH16" s="452"/>
      <c r="BI16" s="452"/>
      <c r="BJ16" s="452"/>
      <c r="BK16" s="452"/>
      <c r="BL16" s="452"/>
      <c r="BM16" s="452"/>
      <c r="BN16" s="452"/>
      <c r="BO16" s="452"/>
      <c r="BP16" s="452"/>
      <c r="BQ16" s="452"/>
      <c r="BR16" s="452"/>
    </row>
    <row r="17" spans="1:70" s="474" customFormat="1" ht="21" x14ac:dyDescent="0.15">
      <c r="A17" s="486" t="s">
        <v>27</v>
      </c>
      <c r="B17" s="554">
        <v>1</v>
      </c>
      <c r="C17" s="555"/>
      <c r="D17" s="556"/>
      <c r="E17" s="557"/>
      <c r="F17" s="557"/>
      <c r="G17" s="557"/>
      <c r="H17" s="555"/>
      <c r="I17" s="556"/>
      <c r="J17" s="557"/>
      <c r="K17" s="555"/>
      <c r="L17" s="564"/>
      <c r="M17" s="558"/>
      <c r="N17" s="566"/>
      <c r="O17" s="445"/>
      <c r="P17" s="445"/>
      <c r="Q17" s="445"/>
      <c r="R17" s="445"/>
      <c r="S17" s="445"/>
      <c r="T17" s="445"/>
      <c r="U17" s="445"/>
      <c r="V17" s="445"/>
      <c r="W17" s="445"/>
      <c r="X17" s="437"/>
      <c r="AC17" s="437"/>
      <c r="AD17" s="437"/>
      <c r="AE17" s="437"/>
      <c r="AF17" s="437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2"/>
      <c r="AT17" s="452"/>
      <c r="AU17" s="452"/>
      <c r="AV17" s="452"/>
      <c r="AW17" s="452"/>
      <c r="AX17" s="452"/>
      <c r="AY17" s="452"/>
      <c r="AZ17" s="452"/>
      <c r="BA17" s="454"/>
      <c r="BB17" s="454"/>
      <c r="BC17" s="452"/>
      <c r="BD17" s="437"/>
      <c r="BE17" s="452"/>
      <c r="BF17" s="452"/>
      <c r="BG17" s="452"/>
      <c r="BH17" s="452"/>
      <c r="BI17" s="452"/>
      <c r="BJ17" s="452"/>
      <c r="BK17" s="452"/>
      <c r="BL17" s="452"/>
      <c r="BM17" s="452"/>
      <c r="BN17" s="452"/>
      <c r="BO17" s="452"/>
      <c r="BP17" s="452"/>
      <c r="BQ17" s="452"/>
      <c r="BR17" s="452"/>
    </row>
    <row r="18" spans="1:70" s="474" customFormat="1" ht="15.95" customHeight="1" x14ac:dyDescent="0.15">
      <c r="A18" s="475" t="s">
        <v>28</v>
      </c>
      <c r="B18" s="554">
        <v>2</v>
      </c>
      <c r="C18" s="555"/>
      <c r="D18" s="556"/>
      <c r="E18" s="557"/>
      <c r="F18" s="557"/>
      <c r="G18" s="557"/>
      <c r="H18" s="555"/>
      <c r="I18" s="556"/>
      <c r="J18" s="557"/>
      <c r="K18" s="555"/>
      <c r="L18" s="564"/>
      <c r="M18" s="558"/>
      <c r="N18" s="566"/>
      <c r="O18" s="445"/>
      <c r="P18" s="445"/>
      <c r="Q18" s="445"/>
      <c r="R18" s="445"/>
      <c r="S18" s="445"/>
      <c r="T18" s="445"/>
      <c r="U18" s="445"/>
      <c r="V18" s="445"/>
      <c r="W18" s="445"/>
      <c r="X18" s="437"/>
      <c r="AC18" s="437"/>
      <c r="AD18" s="437"/>
      <c r="AE18" s="437"/>
      <c r="AF18" s="437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  <c r="AW18" s="452"/>
      <c r="AX18" s="452"/>
      <c r="AY18" s="452"/>
      <c r="AZ18" s="452"/>
      <c r="BA18" s="454"/>
      <c r="BB18" s="454"/>
      <c r="BC18" s="452"/>
      <c r="BD18" s="437"/>
      <c r="BE18" s="452"/>
      <c r="BF18" s="452"/>
      <c r="BG18" s="452"/>
      <c r="BH18" s="452"/>
      <c r="BI18" s="452"/>
      <c r="BJ18" s="452"/>
      <c r="BK18" s="452"/>
      <c r="BL18" s="452"/>
      <c r="BM18" s="452"/>
      <c r="BN18" s="452"/>
      <c r="BO18" s="452"/>
      <c r="BP18" s="452"/>
      <c r="BQ18" s="452"/>
      <c r="BR18" s="452"/>
    </row>
    <row r="19" spans="1:70" s="437" customFormat="1" ht="18" customHeight="1" x14ac:dyDescent="0.15">
      <c r="A19" s="487" t="s">
        <v>29</v>
      </c>
      <c r="B19" s="471"/>
      <c r="C19" s="488"/>
      <c r="D19" s="488"/>
      <c r="E19" s="458"/>
      <c r="F19" s="488"/>
      <c r="G19" s="488"/>
      <c r="H19" s="488"/>
      <c r="I19" s="488"/>
      <c r="J19" s="458"/>
      <c r="K19" s="488"/>
      <c r="L19" s="488"/>
      <c r="M19" s="567"/>
      <c r="N19" s="445"/>
      <c r="O19" s="445"/>
      <c r="P19" s="445"/>
      <c r="Q19" s="445"/>
      <c r="R19" s="445"/>
      <c r="S19" s="445"/>
      <c r="T19" s="445"/>
      <c r="U19" s="445"/>
      <c r="V19" s="445"/>
      <c r="BA19" s="446"/>
      <c r="BB19" s="446"/>
    </row>
    <row r="20" spans="1:70" s="437" customFormat="1" ht="30" customHeight="1" x14ac:dyDescent="0.2">
      <c r="A20" s="448" t="s">
        <v>30</v>
      </c>
      <c r="B20" s="489"/>
      <c r="C20" s="489"/>
      <c r="D20" s="490"/>
      <c r="E20" s="491"/>
      <c r="F20" s="491"/>
      <c r="G20" s="491"/>
      <c r="H20" s="491"/>
      <c r="I20" s="465"/>
      <c r="J20" s="465"/>
      <c r="K20" s="465"/>
      <c r="L20" s="465"/>
      <c r="M20" s="579"/>
      <c r="N20" s="579"/>
    </row>
    <row r="21" spans="1:70" s="474" customFormat="1" ht="29.25" customHeight="1" x14ac:dyDescent="0.15">
      <c r="A21" s="466" t="s">
        <v>31</v>
      </c>
      <c r="B21" s="492" t="s">
        <v>8</v>
      </c>
      <c r="C21" s="492" t="s">
        <v>32</v>
      </c>
      <c r="D21" s="450"/>
      <c r="E21" s="450"/>
      <c r="F21" s="436"/>
      <c r="G21" s="436"/>
      <c r="H21" s="436"/>
      <c r="I21" s="436"/>
      <c r="J21" s="436"/>
      <c r="K21" s="436"/>
      <c r="L21" s="436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AB21" s="437"/>
      <c r="AC21" s="437"/>
      <c r="AD21" s="437"/>
      <c r="AE21" s="437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437"/>
      <c r="BB21" s="437"/>
      <c r="BC21" s="437"/>
      <c r="BD21" s="437"/>
      <c r="BE21" s="452"/>
      <c r="BF21" s="452"/>
      <c r="BG21" s="452"/>
      <c r="BH21" s="452"/>
      <c r="BI21" s="452"/>
      <c r="BJ21" s="452"/>
      <c r="BK21" s="452"/>
      <c r="BL21" s="452"/>
      <c r="BM21" s="452"/>
      <c r="BN21" s="452"/>
      <c r="BO21" s="452"/>
      <c r="BP21" s="452"/>
    </row>
    <row r="22" spans="1:70" s="474" customFormat="1" ht="15.95" customHeight="1" x14ac:dyDescent="0.15">
      <c r="A22" s="508" t="s">
        <v>33</v>
      </c>
      <c r="B22" s="528">
        <v>3</v>
      </c>
      <c r="C22" s="528">
        <v>3</v>
      </c>
      <c r="D22" s="570" t="str">
        <f>$BA22&amp;" "&amp;$BB22</f>
        <v xml:space="preserve"> </v>
      </c>
      <c r="E22" s="569"/>
      <c r="F22" s="436" t="s">
        <v>34</v>
      </c>
      <c r="G22" s="449" t="s">
        <v>34</v>
      </c>
      <c r="H22" s="449"/>
      <c r="I22" s="468"/>
      <c r="J22" s="436"/>
      <c r="K22" s="436"/>
      <c r="L22" s="436"/>
      <c r="M22" s="437"/>
      <c r="N22" s="437"/>
      <c r="O22" s="437"/>
      <c r="P22" s="437"/>
      <c r="Q22" s="437"/>
      <c r="R22" s="437"/>
      <c r="S22" s="437"/>
      <c r="T22" s="437"/>
      <c r="U22" s="437"/>
      <c r="V22" s="446"/>
      <c r="W22" s="446"/>
      <c r="AB22" s="437"/>
      <c r="AC22" s="437"/>
      <c r="AD22" s="437"/>
      <c r="AE22" s="437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2"/>
      <c r="AT22" s="452"/>
      <c r="AU22" s="452"/>
      <c r="AV22" s="452"/>
      <c r="AW22" s="452"/>
      <c r="AX22" s="452"/>
      <c r="AY22" s="452"/>
      <c r="AZ22" s="452"/>
      <c r="BA22" s="461" t="str">
        <f>IF($B22=0,"",IF($C22="",IF($B22="",""," No olvide escribir la columna Beneficiarios."),""))</f>
        <v/>
      </c>
      <c r="BB22" s="461" t="str">
        <f>IF($B22&lt;$C22," El número de Beneficiarios NO puede ser mayor que el Total.","")</f>
        <v/>
      </c>
      <c r="BC22" s="437"/>
      <c r="BD22" s="575">
        <f>IF($B22=0,"",IF($C22="",IF($B22="","",1),0))</f>
        <v>0</v>
      </c>
      <c r="BE22" s="575">
        <f>IF($B22&lt;$C22,1,0)</f>
        <v>0</v>
      </c>
      <c r="BF22" s="452"/>
      <c r="BG22" s="452"/>
      <c r="BH22" s="452"/>
      <c r="BI22" s="452"/>
      <c r="BJ22" s="452"/>
      <c r="BK22" s="452"/>
      <c r="BL22" s="452"/>
      <c r="BM22" s="452"/>
      <c r="BN22" s="452"/>
      <c r="BO22" s="452"/>
      <c r="BP22" s="452"/>
    </row>
    <row r="23" spans="1:70" s="474" customFormat="1" ht="15.95" customHeight="1" x14ac:dyDescent="0.15">
      <c r="A23" s="493" t="s">
        <v>35</v>
      </c>
      <c r="B23" s="559">
        <v>191</v>
      </c>
      <c r="C23" s="559">
        <v>123</v>
      </c>
      <c r="D23" s="570" t="str">
        <f>$BA23&amp;" "&amp;$BB23&amp;" "&amp;$BC23</f>
        <v xml:space="preserve">  </v>
      </c>
      <c r="E23" s="455"/>
      <c r="F23" s="437"/>
      <c r="G23" s="437"/>
      <c r="H23" s="437"/>
      <c r="I23" s="436"/>
      <c r="J23" s="436"/>
      <c r="K23" s="436"/>
      <c r="L23" s="436"/>
      <c r="M23" s="437"/>
      <c r="N23" s="437"/>
      <c r="O23" s="437"/>
      <c r="P23" s="437"/>
      <c r="Q23" s="437"/>
      <c r="R23" s="437"/>
      <c r="S23" s="437"/>
      <c r="T23" s="437"/>
      <c r="U23" s="437"/>
      <c r="V23" s="446"/>
      <c r="W23" s="446"/>
      <c r="AB23" s="437"/>
      <c r="AC23" s="437"/>
      <c r="AD23" s="437"/>
      <c r="AE23" s="437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  <c r="AW23" s="452"/>
      <c r="AX23" s="452"/>
      <c r="AY23" s="452"/>
      <c r="AZ23" s="452"/>
      <c r="BA23" s="461" t="str">
        <f>IF((B22+B23)&lt;=B10,""," El total de Acompañamientos NO debe ser mayor que el total de Partos")</f>
        <v/>
      </c>
      <c r="BB23" s="461" t="str">
        <f>IF($B23&lt;$C23," El número de Beneficiarios NO puede ser mayor que el Total.","")</f>
        <v/>
      </c>
      <c r="BC23" s="461" t="str">
        <f>IF($B23=0,"",IF($C23="",IF($B23="",""," No olvide escribir la columna Beneficiarios."),""))</f>
        <v/>
      </c>
      <c r="BD23" s="575">
        <f>IF($B23=0,"",IF($C23="",IF($B23="","",1),0))</f>
        <v>0</v>
      </c>
      <c r="BE23" s="575">
        <f>IF($B23&lt;$C23,1,0)</f>
        <v>0</v>
      </c>
      <c r="BF23" s="452"/>
      <c r="BG23" s="452"/>
      <c r="BH23" s="452"/>
      <c r="BI23" s="452"/>
      <c r="BJ23" s="452"/>
      <c r="BK23" s="452"/>
      <c r="BL23" s="452"/>
      <c r="BM23" s="452"/>
      <c r="BN23" s="452"/>
      <c r="BO23" s="452"/>
      <c r="BP23" s="452"/>
    </row>
    <row r="24" spans="1:70" s="437" customFormat="1" ht="30" customHeight="1" x14ac:dyDescent="0.2">
      <c r="A24" s="598" t="s">
        <v>36</v>
      </c>
      <c r="B24" s="599"/>
      <c r="C24" s="599"/>
      <c r="D24" s="599"/>
      <c r="E24" s="599"/>
      <c r="F24" s="599"/>
      <c r="G24" s="599"/>
      <c r="H24" s="599"/>
      <c r="I24" s="599"/>
      <c r="J24" s="599"/>
      <c r="K24" s="465"/>
      <c r="L24" s="440"/>
      <c r="M24" s="472"/>
      <c r="N24" s="472"/>
      <c r="BD24" s="575">
        <f>IF((B22+B23)&lt;=B10,0,1)</f>
        <v>0</v>
      </c>
    </row>
    <row r="25" spans="1:70" s="437" customFormat="1" ht="30" customHeight="1" x14ac:dyDescent="0.2">
      <c r="A25" s="598" t="s">
        <v>37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465"/>
      <c r="L25" s="440"/>
      <c r="M25" s="472"/>
      <c r="N25" s="472"/>
    </row>
    <row r="26" spans="1:70" s="474" customFormat="1" ht="21" customHeight="1" x14ac:dyDescent="0.15">
      <c r="A26" s="600" t="s">
        <v>38</v>
      </c>
      <c r="B26" s="602" t="s">
        <v>8</v>
      </c>
      <c r="C26" s="604" t="s">
        <v>39</v>
      </c>
      <c r="D26" s="605"/>
      <c r="E26" s="605"/>
      <c r="F26" s="605"/>
      <c r="G26" s="605"/>
      <c r="H26" s="605"/>
      <c r="I26" s="606"/>
      <c r="J26" s="437"/>
      <c r="K26" s="436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AB26" s="437"/>
      <c r="AC26" s="437"/>
      <c r="AD26" s="437"/>
      <c r="AE26" s="437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2"/>
      <c r="AT26" s="452"/>
      <c r="AU26" s="452"/>
      <c r="AV26" s="452"/>
      <c r="AW26" s="452"/>
      <c r="AX26" s="452"/>
      <c r="AY26" s="452"/>
      <c r="AZ26" s="452"/>
      <c r="BA26" s="437"/>
      <c r="BB26" s="437"/>
      <c r="BC26" s="437"/>
      <c r="BD26" s="437"/>
      <c r="BE26" s="452"/>
      <c r="BF26" s="452"/>
      <c r="BG26" s="452"/>
      <c r="BH26" s="452"/>
      <c r="BI26" s="452"/>
      <c r="BJ26" s="452"/>
      <c r="BK26" s="452"/>
      <c r="BL26" s="452"/>
      <c r="BM26" s="452"/>
      <c r="BN26" s="452"/>
      <c r="BO26" s="452"/>
      <c r="BP26" s="452"/>
      <c r="BQ26" s="452"/>
      <c r="BR26" s="452"/>
    </row>
    <row r="27" spans="1:70" s="474" customFormat="1" ht="26.25" customHeight="1" x14ac:dyDescent="0.15">
      <c r="A27" s="601"/>
      <c r="B27" s="603"/>
      <c r="C27" s="463" t="s">
        <v>40</v>
      </c>
      <c r="D27" s="442" t="s">
        <v>41</v>
      </c>
      <c r="E27" s="481" t="s">
        <v>42</v>
      </c>
      <c r="F27" s="481" t="s">
        <v>43</v>
      </c>
      <c r="G27" s="481" t="s">
        <v>44</v>
      </c>
      <c r="H27" s="442" t="s">
        <v>45</v>
      </c>
      <c r="I27" s="467" t="s">
        <v>46</v>
      </c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AB27" s="437"/>
      <c r="AC27" s="437"/>
      <c r="AD27" s="437"/>
      <c r="AE27" s="437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37"/>
      <c r="BB27" s="437"/>
      <c r="BC27" s="437"/>
      <c r="BD27" s="437"/>
      <c r="BE27" s="452"/>
      <c r="BF27" s="452"/>
      <c r="BG27" s="452"/>
      <c r="BH27" s="452"/>
      <c r="BI27" s="452"/>
      <c r="BJ27" s="452"/>
      <c r="BK27" s="452"/>
      <c r="BL27" s="452"/>
      <c r="BM27" s="452"/>
      <c r="BN27" s="452"/>
      <c r="BO27" s="452"/>
      <c r="BP27" s="452"/>
      <c r="BQ27" s="452"/>
      <c r="BR27" s="452"/>
    </row>
    <row r="28" spans="1:70" s="474" customFormat="1" ht="15.95" customHeight="1" x14ac:dyDescent="0.15">
      <c r="A28" s="494" t="s">
        <v>47</v>
      </c>
      <c r="B28" s="527">
        <f>SUM(C28:I28)</f>
        <v>223</v>
      </c>
      <c r="C28" s="554"/>
      <c r="D28" s="560"/>
      <c r="E28" s="560">
        <v>2</v>
      </c>
      <c r="F28" s="560">
        <v>6</v>
      </c>
      <c r="G28" s="560">
        <v>43</v>
      </c>
      <c r="H28" s="560">
        <v>144</v>
      </c>
      <c r="I28" s="561">
        <v>28</v>
      </c>
      <c r="J28" s="568" t="str">
        <f>$BA28&amp;""&amp;$BB28&amp;""&amp;$BA29</f>
        <v/>
      </c>
      <c r="K28" s="455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AB28" s="437"/>
      <c r="AC28" s="437"/>
      <c r="AD28" s="437"/>
      <c r="AE28" s="437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61" t="str">
        <f>IF(SUM(G28:I28)&gt;=M10,""," Los nacidos vivos de 2.500 y más gramos NO DEBE ser menor al Total de partos con Apego Precoz de RN del mismo peso. ")</f>
        <v/>
      </c>
      <c r="BB28" s="461" t="str">
        <f>IF(B28&lt;&gt;SUM(C28:I28)," NO ALTERE LAS FÓRMULAS, el Total de Nacidos Vivos NO ES IGUAL a la suma de los Nacidos Vivos según su peso al nacer. ","")</f>
        <v/>
      </c>
      <c r="BC28" s="437"/>
      <c r="BD28" s="575">
        <f>IF(SUM(F28:I28)&gt;=M10,0,1)</f>
        <v>0</v>
      </c>
      <c r="BE28" s="575">
        <f>IF(B28&lt;&gt;SUM(C28:I28),1,0)</f>
        <v>0</v>
      </c>
      <c r="BF28" s="452"/>
      <c r="BG28" s="452"/>
      <c r="BH28" s="452"/>
      <c r="BI28" s="452"/>
      <c r="BJ28" s="452"/>
      <c r="BK28" s="452"/>
      <c r="BL28" s="452"/>
      <c r="BM28" s="452"/>
      <c r="BN28" s="452"/>
      <c r="BO28" s="452"/>
      <c r="BP28" s="452"/>
      <c r="BQ28" s="452"/>
      <c r="BR28" s="452"/>
    </row>
    <row r="29" spans="1:70" s="437" customFormat="1" ht="30" customHeight="1" x14ac:dyDescent="0.2">
      <c r="A29" s="509" t="s">
        <v>48</v>
      </c>
      <c r="B29" s="464"/>
      <c r="C29" s="507"/>
      <c r="D29" s="507"/>
      <c r="E29" s="507"/>
      <c r="F29" s="507"/>
      <c r="G29" s="507"/>
      <c r="H29" s="507"/>
      <c r="I29" s="507"/>
      <c r="J29" s="507"/>
      <c r="K29" s="465"/>
      <c r="L29" s="440"/>
      <c r="M29" s="472"/>
      <c r="N29" s="472"/>
      <c r="BA29" s="461" t="str">
        <f>IF(SUM(C28:F28)&gt;=L10,""," Los nacidos vivos de menor o igual a 2.499 gramos NO DEBE ser menor al Total de partos con Apego Precoz de RN del mismo peso. ")</f>
        <v/>
      </c>
      <c r="BD29" s="575">
        <f>IF(SUM(C28:F28)&gt;=L10,0,1)</f>
        <v>0</v>
      </c>
    </row>
    <row r="30" spans="1:70" s="474" customFormat="1" ht="21" customHeight="1" x14ac:dyDescent="0.15">
      <c r="A30" s="600" t="s">
        <v>38</v>
      </c>
      <c r="B30" s="602" t="s">
        <v>8</v>
      </c>
      <c r="C30" s="437"/>
      <c r="D30" s="436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AB30" s="437"/>
      <c r="AC30" s="437"/>
      <c r="AD30" s="437"/>
      <c r="AE30" s="437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52"/>
      <c r="AT30" s="452"/>
      <c r="AU30" s="452"/>
      <c r="AV30" s="452"/>
      <c r="AW30" s="452"/>
      <c r="AX30" s="452"/>
      <c r="AY30" s="452"/>
      <c r="AZ30" s="452"/>
      <c r="BA30" s="437"/>
      <c r="BB30" s="437"/>
      <c r="BC30" s="437"/>
      <c r="BD30" s="437"/>
      <c r="BE30" s="452"/>
      <c r="BF30" s="452"/>
      <c r="BG30" s="452"/>
      <c r="BH30" s="452"/>
      <c r="BI30" s="452"/>
      <c r="BJ30" s="452"/>
      <c r="BK30" s="452"/>
    </row>
    <row r="31" spans="1:70" s="474" customFormat="1" ht="26.25" customHeight="1" x14ac:dyDescent="0.15">
      <c r="A31" s="601"/>
      <c r="B31" s="603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AB31" s="437"/>
      <c r="AC31" s="437"/>
      <c r="AD31" s="437"/>
      <c r="AE31" s="437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2"/>
      <c r="AT31" s="452"/>
      <c r="AU31" s="452"/>
      <c r="AV31" s="452"/>
      <c r="AW31" s="452"/>
      <c r="AX31" s="452"/>
      <c r="AY31" s="452"/>
      <c r="AZ31" s="452"/>
      <c r="BA31" s="437"/>
      <c r="BB31" s="437"/>
      <c r="BC31" s="437"/>
      <c r="BD31" s="437"/>
      <c r="BE31" s="452"/>
      <c r="BF31" s="452"/>
      <c r="BG31" s="452"/>
      <c r="BH31" s="452"/>
      <c r="BI31" s="452"/>
      <c r="BJ31" s="452"/>
      <c r="BK31" s="452"/>
    </row>
    <row r="32" spans="1:70" s="474" customFormat="1" ht="15.95" customHeight="1" x14ac:dyDescent="0.15">
      <c r="A32" s="510" t="s">
        <v>47</v>
      </c>
      <c r="B32" s="528">
        <v>2</v>
      </c>
      <c r="C32" s="573" t="str">
        <f>$BA32</f>
        <v/>
      </c>
      <c r="D32" s="571"/>
      <c r="E32" s="574"/>
      <c r="F32" s="574"/>
      <c r="G32" s="572"/>
      <c r="H32" s="572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AB32" s="437"/>
      <c r="AC32" s="437"/>
      <c r="AD32" s="437"/>
      <c r="AE32" s="437"/>
      <c r="AF32" s="452"/>
      <c r="AG32" s="452"/>
      <c r="AH32" s="452"/>
      <c r="AI32" s="452"/>
      <c r="AJ32" s="452"/>
      <c r="AK32" s="452"/>
      <c r="AL32" s="452"/>
      <c r="AM32" s="452"/>
      <c r="AN32" s="452"/>
      <c r="AO32" s="452"/>
      <c r="AP32" s="452"/>
      <c r="AQ32" s="452"/>
      <c r="AR32" s="452"/>
      <c r="AS32" s="452"/>
      <c r="AT32" s="452"/>
      <c r="AU32" s="452"/>
      <c r="AV32" s="452"/>
      <c r="AW32" s="452"/>
      <c r="AX32" s="452"/>
      <c r="AY32" s="452"/>
      <c r="AZ32" s="452"/>
      <c r="BA32" s="461" t="str">
        <f>IF($B32&lt;=$B28,"","Total Nacidos Vivos con malformación congénita no debe ser MAYOR a Nacidos Vivos Según Peso Al Nacer")</f>
        <v/>
      </c>
      <c r="BC32" s="437"/>
      <c r="BD32" s="575">
        <f>IF($B32&lt;=$B28,0,1)</f>
        <v>0</v>
      </c>
      <c r="BE32" s="452"/>
      <c r="BF32" s="452"/>
      <c r="BG32" s="452"/>
      <c r="BH32" s="452"/>
      <c r="BI32" s="452"/>
      <c r="BJ32" s="452"/>
      <c r="BK32" s="452"/>
    </row>
    <row r="33" spans="1:70" s="474" customFormat="1" ht="15.95" customHeight="1" x14ac:dyDescent="0.15">
      <c r="A33" s="506" t="s">
        <v>49</v>
      </c>
      <c r="B33" s="526">
        <v>1</v>
      </c>
      <c r="C33" s="459"/>
      <c r="D33" s="459"/>
      <c r="E33" s="459"/>
      <c r="F33" s="495"/>
      <c r="G33" s="459"/>
      <c r="H33" s="459"/>
      <c r="I33" s="459"/>
      <c r="J33" s="437"/>
      <c r="K33" s="455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AB33" s="437"/>
      <c r="AC33" s="437"/>
      <c r="AD33" s="437"/>
      <c r="AE33" s="437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2"/>
      <c r="AT33" s="452"/>
      <c r="AU33" s="452"/>
      <c r="AV33" s="452"/>
      <c r="AW33" s="452"/>
      <c r="AX33" s="452"/>
      <c r="AY33" s="452"/>
      <c r="AZ33" s="452"/>
      <c r="BA33" s="437"/>
      <c r="BB33" s="437"/>
      <c r="BC33" s="437"/>
      <c r="BD33" s="437"/>
      <c r="BE33" s="452"/>
      <c r="BF33" s="452"/>
      <c r="BG33" s="452"/>
      <c r="BH33" s="452"/>
      <c r="BI33" s="452"/>
      <c r="BJ33" s="452"/>
      <c r="BK33" s="452"/>
      <c r="BL33" s="452"/>
      <c r="BM33" s="452"/>
      <c r="BN33" s="452"/>
      <c r="BO33" s="452"/>
      <c r="BP33" s="452"/>
      <c r="BQ33" s="452"/>
      <c r="BR33" s="452"/>
    </row>
    <row r="34" spans="1:70" s="437" customFormat="1" ht="30" customHeight="1" x14ac:dyDescent="0.2">
      <c r="A34" s="478" t="s">
        <v>50</v>
      </c>
      <c r="B34" s="496"/>
      <c r="C34" s="497"/>
      <c r="D34" s="497"/>
      <c r="E34" s="497"/>
      <c r="F34" s="498"/>
      <c r="G34" s="497"/>
      <c r="H34" s="497"/>
      <c r="I34" s="497"/>
      <c r="J34" s="497"/>
      <c r="K34" s="478"/>
      <c r="L34" s="440"/>
      <c r="M34" s="472"/>
      <c r="N34" s="472"/>
    </row>
    <row r="35" spans="1:70" s="474" customFormat="1" ht="42" x14ac:dyDescent="0.15">
      <c r="A35" s="453" t="s">
        <v>38</v>
      </c>
      <c r="B35" s="590" t="s">
        <v>51</v>
      </c>
      <c r="C35" s="591" t="s">
        <v>52</v>
      </c>
      <c r="D35" s="499"/>
      <c r="E35" s="499"/>
      <c r="F35" s="500"/>
      <c r="G35" s="499"/>
      <c r="H35" s="499"/>
      <c r="I35" s="499"/>
      <c r="J35" s="499"/>
      <c r="K35" s="455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AB35" s="437"/>
      <c r="AC35" s="437"/>
      <c r="AD35" s="437"/>
      <c r="AE35" s="437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2"/>
      <c r="AT35" s="452"/>
      <c r="AU35" s="452"/>
      <c r="AV35" s="452"/>
      <c r="AW35" s="452"/>
      <c r="AX35" s="452"/>
      <c r="AY35" s="452"/>
      <c r="AZ35" s="452"/>
      <c r="BA35" s="437"/>
      <c r="BB35" s="437"/>
      <c r="BC35" s="437"/>
      <c r="BD35" s="437"/>
      <c r="BE35" s="452"/>
      <c r="BF35" s="452"/>
      <c r="BG35" s="452"/>
      <c r="BH35" s="452"/>
      <c r="BI35" s="452"/>
      <c r="BJ35" s="452"/>
      <c r="BK35" s="452"/>
      <c r="BL35" s="452"/>
      <c r="BM35" s="452"/>
      <c r="BN35" s="452"/>
      <c r="BO35" s="452"/>
      <c r="BP35" s="452"/>
      <c r="BQ35" s="452"/>
      <c r="BR35" s="452"/>
    </row>
    <row r="36" spans="1:70" s="474" customFormat="1" ht="15.95" customHeight="1" x14ac:dyDescent="0.15">
      <c r="A36" s="494" t="s">
        <v>47</v>
      </c>
      <c r="B36" s="562">
        <v>4</v>
      </c>
      <c r="C36" s="563">
        <v>3</v>
      </c>
      <c r="D36" s="499"/>
      <c r="E36" s="499"/>
      <c r="F36" s="500"/>
      <c r="G36" s="499"/>
      <c r="H36" s="499"/>
      <c r="I36" s="499"/>
      <c r="J36" s="499"/>
      <c r="K36" s="455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AB36" s="437"/>
      <c r="AC36" s="437"/>
      <c r="AD36" s="437"/>
      <c r="AE36" s="437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  <c r="AW36" s="452"/>
      <c r="AX36" s="452"/>
      <c r="AY36" s="452"/>
      <c r="AZ36" s="452"/>
      <c r="BA36" s="437"/>
      <c r="BB36" s="437"/>
      <c r="BC36" s="437"/>
      <c r="BD36" s="437"/>
      <c r="BE36" s="452"/>
      <c r="BF36" s="452"/>
      <c r="BG36" s="452"/>
      <c r="BH36" s="452"/>
      <c r="BI36" s="452"/>
      <c r="BJ36" s="452"/>
      <c r="BK36" s="452"/>
      <c r="BL36" s="452"/>
      <c r="BM36" s="452"/>
      <c r="BN36" s="452"/>
      <c r="BO36" s="452"/>
      <c r="BP36" s="452"/>
      <c r="BQ36" s="452"/>
      <c r="BR36" s="452"/>
    </row>
    <row r="37" spans="1:70" s="437" customFormat="1" ht="30" customHeight="1" x14ac:dyDescent="0.2">
      <c r="A37" s="478" t="s">
        <v>53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72" t="s">
        <v>34</v>
      </c>
      <c r="N37" s="472"/>
    </row>
    <row r="38" spans="1:70" s="474" customFormat="1" ht="14.25" customHeight="1" x14ac:dyDescent="0.15">
      <c r="A38" s="607" t="s">
        <v>54</v>
      </c>
      <c r="B38" s="600" t="s">
        <v>55</v>
      </c>
      <c r="C38" s="609" t="s">
        <v>56</v>
      </c>
      <c r="D38" s="610"/>
      <c r="E38" s="611"/>
      <c r="F38" s="612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AB38" s="437"/>
      <c r="AC38" s="437"/>
      <c r="AD38" s="437"/>
      <c r="AE38" s="437"/>
      <c r="AF38" s="452"/>
      <c r="AG38" s="452"/>
      <c r="AH38" s="452"/>
      <c r="AI38" s="452"/>
      <c r="AJ38" s="452"/>
      <c r="AK38" s="452"/>
      <c r="AL38" s="452"/>
      <c r="AM38" s="452"/>
      <c r="AN38" s="452"/>
      <c r="AO38" s="452"/>
      <c r="AP38" s="452"/>
      <c r="AQ38" s="452"/>
      <c r="AR38" s="452"/>
      <c r="AS38" s="452"/>
      <c r="AT38" s="452"/>
      <c r="AU38" s="452"/>
      <c r="AV38" s="452"/>
      <c r="AW38" s="452"/>
      <c r="AX38" s="452"/>
      <c r="AY38" s="452"/>
      <c r="AZ38" s="452"/>
      <c r="BA38" s="437"/>
      <c r="BB38" s="437"/>
      <c r="BC38" s="437"/>
      <c r="BD38" s="437"/>
      <c r="BE38" s="452"/>
      <c r="BF38" s="452"/>
      <c r="BG38" s="452"/>
      <c r="BH38" s="452"/>
      <c r="BI38" s="452"/>
      <c r="BJ38" s="452"/>
      <c r="BK38" s="452"/>
      <c r="BL38" s="452"/>
      <c r="BM38" s="452"/>
      <c r="BN38" s="452"/>
      <c r="BO38" s="452"/>
      <c r="BP38" s="452"/>
      <c r="BQ38" s="452"/>
      <c r="BR38" s="452"/>
    </row>
    <row r="39" spans="1:70" s="474" customFormat="1" ht="21" x14ac:dyDescent="0.15">
      <c r="A39" s="608"/>
      <c r="B39" s="601"/>
      <c r="C39" s="460" t="s">
        <v>57</v>
      </c>
      <c r="D39" s="443" t="s">
        <v>58</v>
      </c>
      <c r="E39" s="444" t="s">
        <v>59</v>
      </c>
      <c r="F39" s="612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AB39" s="437"/>
      <c r="AC39" s="437"/>
      <c r="AD39" s="437"/>
      <c r="AE39" s="437"/>
      <c r="AF39" s="452"/>
      <c r="AG39" s="452"/>
      <c r="AH39" s="452"/>
      <c r="AI39" s="452"/>
      <c r="AJ39" s="452"/>
      <c r="AK39" s="452"/>
      <c r="AL39" s="452"/>
      <c r="AM39" s="452"/>
      <c r="AN39" s="452"/>
      <c r="AO39" s="452"/>
      <c r="AP39" s="452"/>
      <c r="AQ39" s="452"/>
      <c r="AR39" s="452"/>
      <c r="AS39" s="452"/>
      <c r="AT39" s="452"/>
      <c r="AU39" s="452"/>
      <c r="AV39" s="452"/>
      <c r="AW39" s="452"/>
      <c r="AX39" s="452"/>
      <c r="AY39" s="452"/>
      <c r="AZ39" s="452"/>
      <c r="BA39" s="437"/>
      <c r="BB39" s="437"/>
      <c r="BC39" s="437"/>
      <c r="BD39" s="437"/>
      <c r="BE39" s="452"/>
      <c r="BF39" s="452"/>
      <c r="BG39" s="452"/>
      <c r="BH39" s="452"/>
      <c r="BI39" s="452"/>
      <c r="BJ39" s="452"/>
      <c r="BK39" s="452"/>
      <c r="BL39" s="452"/>
      <c r="BM39" s="452"/>
      <c r="BN39" s="452"/>
      <c r="BO39" s="452"/>
      <c r="BP39" s="452"/>
      <c r="BQ39" s="452"/>
      <c r="BR39" s="452"/>
    </row>
    <row r="40" spans="1:70" s="474" customFormat="1" ht="15.95" customHeight="1" x14ac:dyDescent="0.15">
      <c r="A40" s="501" t="s">
        <v>60</v>
      </c>
      <c r="B40" s="517">
        <f>SUM(C40:E40)</f>
        <v>24</v>
      </c>
      <c r="C40" s="519"/>
      <c r="D40" s="520">
        <v>14</v>
      </c>
      <c r="E40" s="522">
        <v>10</v>
      </c>
      <c r="F40" s="568" t="str">
        <f>$BA40</f>
        <v/>
      </c>
      <c r="G40" s="502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AB40" s="437"/>
      <c r="AC40" s="437"/>
      <c r="AD40" s="437"/>
      <c r="AE40" s="437"/>
      <c r="AF40" s="452"/>
      <c r="AG40" s="452"/>
      <c r="AH40" s="452"/>
      <c r="AI40" s="452"/>
      <c r="AJ40" s="452"/>
      <c r="AK40" s="452"/>
      <c r="AL40" s="452"/>
      <c r="AM40" s="452"/>
      <c r="AN40" s="452"/>
      <c r="AO40" s="452"/>
      <c r="AP40" s="452"/>
      <c r="AQ40" s="452"/>
      <c r="AR40" s="452"/>
      <c r="AS40" s="452"/>
      <c r="AT40" s="452"/>
      <c r="AU40" s="452"/>
      <c r="AV40" s="452"/>
      <c r="AW40" s="452"/>
      <c r="AX40" s="452"/>
      <c r="AY40" s="452"/>
      <c r="AZ40" s="452"/>
      <c r="BA40" s="461" t="str">
        <f>IF(B40&lt;&gt;SUM(C40:E40)," NO ALTERE LAS FÓRMULAS, el Total de esterilizaciones de mujeres NO ES IGUAL a la suma de los grupos de edad. ","")</f>
        <v/>
      </c>
      <c r="BB40" s="437"/>
      <c r="BC40" s="437"/>
      <c r="BD40" s="575">
        <f>IF(B40&lt;&gt;SUM(C40:E40),1,0)</f>
        <v>0</v>
      </c>
      <c r="BE40" s="452"/>
      <c r="BF40" s="452"/>
      <c r="BG40" s="452"/>
      <c r="BH40" s="452"/>
      <c r="BI40" s="452"/>
      <c r="BJ40" s="452"/>
      <c r="BK40" s="452"/>
      <c r="BL40" s="452"/>
      <c r="BM40" s="452"/>
      <c r="BN40" s="452"/>
      <c r="BO40" s="452"/>
      <c r="BP40" s="452"/>
      <c r="BQ40" s="452"/>
      <c r="BR40" s="452"/>
    </row>
    <row r="41" spans="1:70" s="474" customFormat="1" ht="15.95" customHeight="1" x14ac:dyDescent="0.15">
      <c r="A41" s="503" t="s">
        <v>61</v>
      </c>
      <c r="B41" s="518">
        <f>SUM(C41:E41)</f>
        <v>0</v>
      </c>
      <c r="C41" s="514"/>
      <c r="D41" s="515"/>
      <c r="E41" s="516"/>
      <c r="F41" s="568" t="str">
        <f>$BA41</f>
        <v/>
      </c>
      <c r="G41" s="502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AB41" s="437"/>
      <c r="AC41" s="437"/>
      <c r="AD41" s="437"/>
      <c r="AE41" s="437"/>
      <c r="AF41" s="452"/>
      <c r="AG41" s="452"/>
      <c r="AH41" s="452"/>
      <c r="AI41" s="452"/>
      <c r="AJ41" s="452"/>
      <c r="AK41" s="452"/>
      <c r="AL41" s="452"/>
      <c r="AM41" s="452"/>
      <c r="AN41" s="452"/>
      <c r="AO41" s="452"/>
      <c r="AP41" s="452"/>
      <c r="AQ41" s="452"/>
      <c r="AR41" s="452"/>
      <c r="AS41" s="452"/>
      <c r="AT41" s="452"/>
      <c r="AU41" s="452"/>
      <c r="AV41" s="452"/>
      <c r="AW41" s="452"/>
      <c r="AX41" s="452"/>
      <c r="AY41" s="452"/>
      <c r="AZ41" s="452"/>
      <c r="BA41" s="461" t="str">
        <f>IF(B41&lt;&gt;SUM(C41:E41)," NO ALTERE LAS FÓRMULAS, el Total de esterilizaciones de hombres NO ES IGUAL a la suma de los grupos de edad. ","")</f>
        <v/>
      </c>
      <c r="BB41" s="437"/>
      <c r="BC41" s="437"/>
      <c r="BD41" s="575">
        <f>IF(B41&lt;&gt;SUM(C41:E41),1,0)</f>
        <v>0</v>
      </c>
      <c r="BE41" s="452"/>
      <c r="BF41" s="452"/>
      <c r="BG41" s="452"/>
      <c r="BH41" s="452"/>
      <c r="BI41" s="452"/>
      <c r="BJ41" s="452"/>
      <c r="BK41" s="452"/>
      <c r="BL41" s="452"/>
      <c r="BM41" s="452"/>
      <c r="BN41" s="452"/>
      <c r="BO41" s="452"/>
      <c r="BP41" s="452"/>
      <c r="BQ41" s="452"/>
      <c r="BR41" s="452"/>
    </row>
    <row r="42" spans="1:70" s="437" customFormat="1" ht="30" customHeight="1" x14ac:dyDescent="0.2">
      <c r="A42" s="504" t="s">
        <v>62</v>
      </c>
      <c r="B42" s="434"/>
      <c r="C42" s="434"/>
      <c r="D42" s="505"/>
      <c r="E42" s="434"/>
    </row>
    <row r="43" spans="1:70" s="474" customFormat="1" ht="38.25" customHeight="1" x14ac:dyDescent="0.2">
      <c r="A43" s="470" t="s">
        <v>63</v>
      </c>
      <c r="B43" s="451" t="s">
        <v>64</v>
      </c>
      <c r="C43" s="451" t="s">
        <v>65</v>
      </c>
      <c r="D43" s="434"/>
      <c r="E43" s="434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AB43" s="437"/>
      <c r="AC43" s="437"/>
      <c r="AD43" s="437"/>
      <c r="AE43" s="437"/>
      <c r="AF43" s="452"/>
      <c r="AG43" s="452"/>
      <c r="AH43" s="452"/>
      <c r="AI43" s="452"/>
      <c r="AJ43" s="452"/>
      <c r="AK43" s="452"/>
      <c r="AL43" s="452"/>
      <c r="AM43" s="452"/>
      <c r="AN43" s="452"/>
      <c r="AO43" s="452"/>
      <c r="AP43" s="452"/>
      <c r="AQ43" s="452"/>
      <c r="AR43" s="452"/>
      <c r="AS43" s="452"/>
      <c r="AT43" s="452"/>
      <c r="AU43" s="452"/>
      <c r="AV43" s="452"/>
      <c r="AW43" s="452"/>
      <c r="AX43" s="452"/>
      <c r="AY43" s="452"/>
      <c r="AZ43" s="452"/>
      <c r="BA43" s="437"/>
      <c r="BB43" s="437"/>
      <c r="BC43" s="437"/>
      <c r="BD43" s="437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  <c r="BO43" s="452"/>
      <c r="BP43" s="452"/>
      <c r="BQ43" s="452"/>
      <c r="BR43" s="452"/>
    </row>
    <row r="44" spans="1:70" s="474" customFormat="1" ht="15" customHeight="1" x14ac:dyDescent="0.2">
      <c r="A44" s="469" t="s">
        <v>66</v>
      </c>
      <c r="B44" s="528">
        <v>115</v>
      </c>
      <c r="C44" s="528">
        <v>58</v>
      </c>
      <c r="D44" s="434"/>
      <c r="E44" s="434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AB44" s="437"/>
      <c r="AC44" s="437"/>
      <c r="AD44" s="437"/>
      <c r="AE44" s="437"/>
      <c r="AF44" s="452"/>
      <c r="AG44" s="452"/>
      <c r="AH44" s="452"/>
      <c r="AI44" s="452"/>
      <c r="AJ44" s="452"/>
      <c r="AK44" s="452"/>
      <c r="AL44" s="452"/>
      <c r="AM44" s="452"/>
      <c r="AN44" s="452"/>
      <c r="AO44" s="452"/>
      <c r="AP44" s="452"/>
      <c r="AQ44" s="452"/>
      <c r="AR44" s="452"/>
      <c r="AS44" s="452"/>
      <c r="AT44" s="452"/>
      <c r="AU44" s="452"/>
      <c r="AV44" s="452"/>
      <c r="AW44" s="452"/>
      <c r="AX44" s="452"/>
      <c r="AY44" s="452"/>
      <c r="AZ44" s="452"/>
      <c r="BA44" s="437"/>
      <c r="BB44" s="437"/>
      <c r="BC44" s="437"/>
      <c r="BD44" s="437"/>
      <c r="BE44" s="452"/>
      <c r="BF44" s="452"/>
      <c r="BG44" s="452"/>
      <c r="BH44" s="452"/>
      <c r="BI44" s="452"/>
      <c r="BJ44" s="452"/>
      <c r="BK44" s="452"/>
      <c r="BL44" s="452"/>
      <c r="BM44" s="452"/>
      <c r="BN44" s="452"/>
      <c r="BO44" s="452"/>
      <c r="BP44" s="452"/>
      <c r="BQ44" s="452"/>
      <c r="BR44" s="452"/>
    </row>
    <row r="45" spans="1:70" s="474" customFormat="1" ht="15" customHeight="1" x14ac:dyDescent="0.2">
      <c r="A45" s="456" t="s">
        <v>67</v>
      </c>
      <c r="B45" s="526">
        <v>111</v>
      </c>
      <c r="C45" s="526">
        <v>44</v>
      </c>
      <c r="D45" s="434"/>
      <c r="E45" s="434"/>
      <c r="F45" s="439"/>
      <c r="G45" s="439"/>
      <c r="H45" s="439"/>
      <c r="I45" s="439"/>
      <c r="J45" s="439"/>
      <c r="K45" s="439"/>
      <c r="L45" s="439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AB45" s="437"/>
      <c r="AC45" s="437"/>
      <c r="AD45" s="437"/>
      <c r="AE45" s="437"/>
      <c r="BA45" s="437"/>
      <c r="BB45" s="437"/>
      <c r="BC45" s="437"/>
      <c r="BD45" s="437"/>
    </row>
    <row r="46" spans="1:70" s="576" customFormat="1" x14ac:dyDescent="0.2">
      <c r="F46" s="447"/>
      <c r="G46" s="447"/>
      <c r="H46" s="447"/>
      <c r="I46" s="447"/>
      <c r="J46" s="447"/>
      <c r="K46" s="447"/>
      <c r="L46" s="447"/>
    </row>
    <row r="47" spans="1:70" x14ac:dyDescent="0.2">
      <c r="A47" s="576"/>
      <c r="B47" s="576"/>
      <c r="C47" s="576"/>
      <c r="D47" s="576"/>
      <c r="E47" s="576"/>
    </row>
    <row r="48" spans="1:70" x14ac:dyDescent="0.2">
      <c r="A48" s="576"/>
      <c r="B48" s="576"/>
      <c r="C48" s="576"/>
      <c r="D48" s="576"/>
      <c r="E48" s="576"/>
    </row>
    <row r="49" spans="1:5" x14ac:dyDescent="0.2">
      <c r="A49" s="576"/>
      <c r="B49" s="576"/>
      <c r="C49" s="576"/>
      <c r="D49" s="576"/>
      <c r="E49" s="576"/>
    </row>
    <row r="50" spans="1:5" x14ac:dyDescent="0.2">
      <c r="A50" s="576"/>
      <c r="B50" s="576"/>
      <c r="C50" s="576"/>
      <c r="D50" s="576"/>
      <c r="E50" s="576"/>
    </row>
    <row r="51" spans="1:5" x14ac:dyDescent="0.2">
      <c r="A51" s="576"/>
      <c r="B51" s="576"/>
      <c r="C51" s="576"/>
      <c r="D51" s="576"/>
      <c r="E51" s="576"/>
    </row>
    <row r="52" spans="1:5" x14ac:dyDescent="0.2">
      <c r="A52" s="576"/>
      <c r="B52" s="576"/>
      <c r="C52" s="576"/>
      <c r="D52" s="576"/>
      <c r="E52" s="576"/>
    </row>
    <row r="53" spans="1:5" x14ac:dyDescent="0.2">
      <c r="A53" s="576"/>
      <c r="B53" s="576"/>
      <c r="C53" s="576"/>
      <c r="D53" s="576"/>
      <c r="E53" s="576"/>
    </row>
    <row r="200" spans="1:56" hidden="1" x14ac:dyDescent="0.2">
      <c r="A200" s="578">
        <f>SUM(A7:L45)</f>
        <v>2872</v>
      </c>
      <c r="BD200" s="577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7" workbookViewId="0">
      <selection activeCell="C15" sqref="C15"/>
    </sheetView>
  </sheetViews>
  <sheetFormatPr baseColWidth="10" defaultRowHeight="12.75" x14ac:dyDescent="0.2"/>
  <cols>
    <col min="1" max="1" width="30.7109375" style="447" customWidth="1"/>
    <col min="2" max="2" width="13.7109375" style="447" customWidth="1"/>
    <col min="3" max="3" width="14.28515625" style="447" customWidth="1"/>
    <col min="4" max="4" width="12" style="447" customWidth="1"/>
    <col min="5" max="5" width="14.5703125" style="447" customWidth="1"/>
    <col min="6" max="11" width="13.7109375" style="447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437" customFormat="1" ht="12.75" customHeight="1" x14ac:dyDescent="0.15">
      <c r="A1" s="565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71" s="437" customFormat="1" ht="12.75" customHeight="1" x14ac:dyDescent="0.15">
      <c r="A2" s="565" t="str">
        <f>CONCATENATE("COMUNA: ",[8]NOMBRE!B2," - ","( ",[8]NOMBRE!C2,[8]NOMBRE!D2,[8]NOMBRE!E2,[8]NOMBRE!F2,[8]NOMBRE!G2," )")</f>
        <v>COMUNA: LINARES  - ( 07401 )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71" s="437" customFormat="1" ht="12.75" customHeight="1" x14ac:dyDescent="0.2">
      <c r="A3" s="565" t="str">
        <f>CONCATENATE("ESTABLECIMIENTO: ",[8]NOMBRE!B3," - ","( ",[8]NOMBRE!C3,[8]NOMBRE!D3,[8]NOMBRE!E3,[8]NOMBRE!F3,[8]NOMBRE!G3," )")</f>
        <v>ESTABLECIMIENTO: HOSPITAL DE LINARES  - ( 16108 )</v>
      </c>
      <c r="B3" s="436"/>
      <c r="C3" s="436"/>
      <c r="D3" s="438"/>
      <c r="E3" s="436"/>
      <c r="F3" s="436"/>
      <c r="G3" s="436"/>
      <c r="H3" s="436"/>
      <c r="I3" s="436"/>
      <c r="J3" s="436"/>
      <c r="K3" s="436"/>
    </row>
    <row r="4" spans="1:71" s="437" customFormat="1" ht="12.75" customHeight="1" x14ac:dyDescent="0.15">
      <c r="A4" s="565" t="str">
        <f>CONCATENATE("MES: ",[8]NOMBRE!B6," - ","( ",[8]NOMBRE!C6,[8]NOMBRE!D6," )")</f>
        <v>MES: AGOSTO - ( 08 )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</row>
    <row r="5" spans="1:71" s="437" customFormat="1" ht="12.75" customHeight="1" x14ac:dyDescent="0.15">
      <c r="A5" s="435" t="str">
        <f>CONCATENATE("AÑO: ",[8]NOMBRE!B7)</f>
        <v>AÑO: 2013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</row>
    <row r="6" spans="1:71" s="437" customFormat="1" ht="39.950000000000003" customHeight="1" x14ac:dyDescent="0.15">
      <c r="A6" s="613" t="s">
        <v>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473"/>
      <c r="N6" s="457"/>
    </row>
    <row r="7" spans="1:71" s="437" customFormat="1" ht="30" customHeight="1" x14ac:dyDescent="0.2">
      <c r="A7" s="477" t="s">
        <v>2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9"/>
      <c r="N7" s="479"/>
    </row>
    <row r="8" spans="1:71" s="474" customFormat="1" ht="21" customHeight="1" x14ac:dyDescent="0.15">
      <c r="A8" s="607" t="s">
        <v>3</v>
      </c>
      <c r="B8" s="614" t="s">
        <v>4</v>
      </c>
      <c r="C8" s="615"/>
      <c r="D8" s="614" t="s">
        <v>5</v>
      </c>
      <c r="E8" s="616"/>
      <c r="F8" s="616"/>
      <c r="G8" s="616"/>
      <c r="H8" s="617"/>
      <c r="I8" s="614" t="s">
        <v>6</v>
      </c>
      <c r="J8" s="616"/>
      <c r="K8" s="617"/>
      <c r="L8" s="618" t="s">
        <v>7</v>
      </c>
      <c r="M8" s="619"/>
      <c r="N8" s="479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452"/>
      <c r="AQ8" s="452"/>
      <c r="AR8" s="452"/>
      <c r="AS8" s="452"/>
      <c r="AT8" s="452"/>
      <c r="AU8" s="452"/>
      <c r="AV8" s="452"/>
      <c r="AW8" s="452"/>
      <c r="AX8" s="452"/>
      <c r="AY8" s="452"/>
      <c r="AZ8" s="452"/>
      <c r="BA8" s="452"/>
      <c r="BB8" s="452"/>
      <c r="BC8" s="452"/>
      <c r="BD8" s="452"/>
      <c r="BE8" s="452"/>
      <c r="BF8" s="452"/>
      <c r="BG8" s="452"/>
      <c r="BH8" s="452"/>
      <c r="BI8" s="452"/>
      <c r="BJ8" s="452"/>
      <c r="BK8" s="452"/>
      <c r="BL8" s="452"/>
      <c r="BM8" s="452"/>
      <c r="BN8" s="452"/>
      <c r="BO8" s="452"/>
      <c r="BP8" s="452"/>
      <c r="BQ8" s="452"/>
      <c r="BR8" s="452"/>
    </row>
    <row r="9" spans="1:71" s="474" customFormat="1" ht="63" x14ac:dyDescent="0.15">
      <c r="A9" s="603"/>
      <c r="B9" s="476" t="s">
        <v>8</v>
      </c>
      <c r="C9" s="480" t="s">
        <v>9</v>
      </c>
      <c r="D9" s="460" t="s">
        <v>10</v>
      </c>
      <c r="E9" s="481" t="s">
        <v>11</v>
      </c>
      <c r="F9" s="481" t="s">
        <v>12</v>
      </c>
      <c r="G9" s="481" t="s">
        <v>13</v>
      </c>
      <c r="H9" s="467" t="s">
        <v>14</v>
      </c>
      <c r="I9" s="460" t="s">
        <v>15</v>
      </c>
      <c r="J9" s="481" t="s">
        <v>16</v>
      </c>
      <c r="K9" s="467" t="s">
        <v>17</v>
      </c>
      <c r="L9" s="593" t="s">
        <v>18</v>
      </c>
      <c r="M9" s="593" t="s">
        <v>19</v>
      </c>
      <c r="N9" s="479"/>
      <c r="O9" s="479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  <c r="AW9" s="452"/>
      <c r="AX9" s="452"/>
      <c r="AY9" s="452"/>
      <c r="AZ9" s="452"/>
      <c r="BA9" s="452"/>
      <c r="BB9" s="452"/>
      <c r="BC9" s="452"/>
      <c r="BD9" s="452"/>
      <c r="BE9" s="452"/>
      <c r="BF9" s="452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  <c r="BR9" s="452"/>
      <c r="BS9" s="452"/>
    </row>
    <row r="10" spans="1:71" s="474" customFormat="1" ht="15.95" customHeight="1" x14ac:dyDescent="0.15">
      <c r="A10" s="453" t="s">
        <v>20</v>
      </c>
      <c r="B10" s="529">
        <f>SUM(B11:B14)</f>
        <v>225</v>
      </c>
      <c r="C10" s="530">
        <f>SUM(C11:C14)</f>
        <v>144</v>
      </c>
      <c r="D10" s="531">
        <f>SUM(D11:D14)</f>
        <v>208</v>
      </c>
      <c r="E10" s="529">
        <f>SUM(E11:E14)</f>
        <v>62</v>
      </c>
      <c r="F10" s="529">
        <f t="shared" ref="F10:K10" si="0">SUM(F11:F14)</f>
        <v>107</v>
      </c>
      <c r="G10" s="529">
        <f t="shared" si="0"/>
        <v>2</v>
      </c>
      <c r="H10" s="530">
        <f t="shared" si="0"/>
        <v>37</v>
      </c>
      <c r="I10" s="532">
        <f t="shared" si="0"/>
        <v>17</v>
      </c>
      <c r="J10" s="529">
        <f t="shared" si="0"/>
        <v>0</v>
      </c>
      <c r="K10" s="530">
        <f t="shared" si="0"/>
        <v>17</v>
      </c>
      <c r="L10" s="533">
        <f>SUM(L11:L14)</f>
        <v>6</v>
      </c>
      <c r="M10" s="533">
        <f>SUM(M11:M14)</f>
        <v>209</v>
      </c>
      <c r="N10" s="567"/>
      <c r="O10" s="445"/>
      <c r="P10" s="445"/>
      <c r="Q10" s="445"/>
      <c r="R10" s="445"/>
      <c r="S10" s="445"/>
      <c r="T10" s="445"/>
      <c r="U10" s="445"/>
      <c r="V10" s="445"/>
      <c r="W10" s="445"/>
      <c r="X10" s="437"/>
      <c r="Y10" s="446"/>
      <c r="Z10" s="446"/>
      <c r="AA10" s="437"/>
      <c r="AB10" s="437"/>
      <c r="AC10" s="437"/>
      <c r="AD10" s="437"/>
      <c r="AE10" s="437"/>
      <c r="AF10" s="437"/>
      <c r="AG10" s="452"/>
      <c r="AH10" s="452"/>
      <c r="AI10" s="452"/>
      <c r="AJ10" s="452"/>
      <c r="AK10" s="452"/>
      <c r="AL10" s="452"/>
      <c r="AM10" s="452"/>
      <c r="AN10" s="452"/>
      <c r="AO10" s="452"/>
      <c r="AP10" s="452"/>
      <c r="AQ10" s="452"/>
      <c r="AR10" s="452"/>
      <c r="AS10" s="452"/>
      <c r="AT10" s="452"/>
      <c r="AU10" s="452"/>
      <c r="AV10" s="452"/>
      <c r="AW10" s="452"/>
      <c r="AX10" s="452"/>
      <c r="AY10" s="452"/>
      <c r="AZ10" s="452"/>
      <c r="BA10" s="452"/>
      <c r="BB10" s="452"/>
      <c r="BC10" s="452"/>
      <c r="BD10" s="452"/>
      <c r="BE10" s="452"/>
      <c r="BF10" s="452"/>
      <c r="BG10" s="452"/>
      <c r="BH10" s="452"/>
      <c r="BI10" s="452"/>
      <c r="BJ10" s="452"/>
      <c r="BK10" s="452"/>
      <c r="BL10" s="452"/>
      <c r="BM10" s="452"/>
      <c r="BN10" s="452"/>
      <c r="BO10" s="452"/>
      <c r="BP10" s="452"/>
      <c r="BQ10" s="452"/>
      <c r="BR10" s="452"/>
      <c r="BS10" s="452"/>
    </row>
    <row r="11" spans="1:71" s="474" customFormat="1" ht="15.95" customHeight="1" x14ac:dyDescent="0.15">
      <c r="A11" s="482" t="s">
        <v>21</v>
      </c>
      <c r="B11" s="523">
        <v>107</v>
      </c>
      <c r="C11" s="534">
        <v>102</v>
      </c>
      <c r="D11" s="535">
        <f>SUM(E11:H11)</f>
        <v>90</v>
      </c>
      <c r="E11" s="524">
        <v>53</v>
      </c>
      <c r="F11" s="524"/>
      <c r="G11" s="524"/>
      <c r="H11" s="525">
        <v>37</v>
      </c>
      <c r="I11" s="535">
        <f>SUM(J11:K11)</f>
        <v>17</v>
      </c>
      <c r="J11" s="524"/>
      <c r="K11" s="525">
        <v>17</v>
      </c>
      <c r="L11" s="534">
        <v>6</v>
      </c>
      <c r="M11" s="534">
        <v>99</v>
      </c>
      <c r="N11" s="566" t="str">
        <f>$BA11&amp;" "&amp;$BB11</f>
        <v xml:space="preserve"> </v>
      </c>
      <c r="O11" s="445"/>
      <c r="P11" s="445"/>
      <c r="Q11" s="445"/>
      <c r="R11" s="445"/>
      <c r="S11" s="445"/>
      <c r="T11" s="445"/>
      <c r="U11" s="445"/>
      <c r="V11" s="445"/>
      <c r="W11" s="445"/>
      <c r="X11" s="437"/>
      <c r="AC11" s="437"/>
      <c r="AD11" s="437"/>
      <c r="AE11" s="437"/>
      <c r="AF11" s="437"/>
      <c r="AG11" s="452"/>
      <c r="AH11" s="452"/>
      <c r="AI11" s="452"/>
      <c r="AJ11" s="452"/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61" t="str">
        <f>IF($B11=0,"",IF($C11="",IF($B11="",""," No olvide escribir la columna Beneficiarios."),""))</f>
        <v/>
      </c>
      <c r="BB11" s="461" t="str">
        <f>IF($B11&lt;$C11," El número de Beneficiarias NO puede ser mayor que el Total.","")</f>
        <v/>
      </c>
      <c r="BD11" s="575">
        <f>IF($B11&lt;$C11,1,0)</f>
        <v>0</v>
      </c>
      <c r="BE11" s="575">
        <f>IF($B11=0,"",IF($C11="",IF($B11="","",1),0))</f>
        <v>0</v>
      </c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</row>
    <row r="12" spans="1:71" s="474" customFormat="1" ht="15.95" customHeight="1" x14ac:dyDescent="0.15">
      <c r="A12" s="483" t="s">
        <v>22</v>
      </c>
      <c r="B12" s="512">
        <v>7</v>
      </c>
      <c r="C12" s="521">
        <v>7</v>
      </c>
      <c r="D12" s="536">
        <f>SUM(E12:H12)</f>
        <v>7</v>
      </c>
      <c r="E12" s="513">
        <v>7</v>
      </c>
      <c r="F12" s="513"/>
      <c r="G12" s="513"/>
      <c r="H12" s="511"/>
      <c r="I12" s="536">
        <f>SUM(J12:K12)</f>
        <v>0</v>
      </c>
      <c r="J12" s="513"/>
      <c r="K12" s="511"/>
      <c r="L12" s="521"/>
      <c r="M12" s="521">
        <v>5</v>
      </c>
      <c r="N12" s="566" t="str">
        <f>$BA12&amp;" "&amp;$BB12</f>
        <v xml:space="preserve"> </v>
      </c>
      <c r="O12" s="445"/>
      <c r="P12" s="445"/>
      <c r="Q12" s="445"/>
      <c r="R12" s="445"/>
      <c r="S12" s="445"/>
      <c r="T12" s="445"/>
      <c r="U12" s="445"/>
      <c r="V12" s="445"/>
      <c r="W12" s="445"/>
      <c r="X12" s="437"/>
      <c r="AC12" s="437"/>
      <c r="AD12" s="437"/>
      <c r="AE12" s="437"/>
      <c r="AF12" s="437"/>
      <c r="AG12" s="452"/>
      <c r="AH12" s="452"/>
      <c r="AI12" s="452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2"/>
      <c r="AX12" s="452"/>
      <c r="AY12" s="452"/>
      <c r="AZ12" s="452"/>
      <c r="BA12" s="461" t="str">
        <f>IF($B12=0,"",IF($C12="",IF($B12="",""," No olvide escribir la columna Beneficiarios."),""))</f>
        <v/>
      </c>
      <c r="BB12" s="461" t="str">
        <f>IF($B12&lt;$C12," El número de Beneficiarias NO puede ser mayor que el Total.","")</f>
        <v/>
      </c>
      <c r="BD12" s="575">
        <f>IF($B12&lt;$C12,1,0)</f>
        <v>0</v>
      </c>
      <c r="BE12" s="575">
        <f>IF($B12=0,"",IF($C12="",IF($B12="","",1),0))</f>
        <v>0</v>
      </c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452"/>
      <c r="BR12" s="452"/>
    </row>
    <row r="13" spans="1:71" s="474" customFormat="1" ht="15.95" customHeight="1" x14ac:dyDescent="0.15">
      <c r="A13" s="483" t="s">
        <v>23</v>
      </c>
      <c r="B13" s="512">
        <v>76</v>
      </c>
      <c r="C13" s="521">
        <v>11</v>
      </c>
      <c r="D13" s="536">
        <f>SUM(E13:H13)</f>
        <v>76</v>
      </c>
      <c r="E13" s="513"/>
      <c r="F13" s="513">
        <v>76</v>
      </c>
      <c r="G13" s="513"/>
      <c r="H13" s="511"/>
      <c r="I13" s="536">
        <f>SUM(J13:K13)</f>
        <v>0</v>
      </c>
      <c r="J13" s="513"/>
      <c r="K13" s="511"/>
      <c r="L13" s="521"/>
      <c r="M13" s="521">
        <v>70</v>
      </c>
      <c r="N13" s="566" t="str">
        <f>$BA13&amp;" "&amp;$BB13</f>
        <v xml:space="preserve"> </v>
      </c>
      <c r="O13" s="445"/>
      <c r="P13" s="445"/>
      <c r="Q13" s="445"/>
      <c r="R13" s="445"/>
      <c r="S13" s="445"/>
      <c r="T13" s="445"/>
      <c r="U13" s="445"/>
      <c r="V13" s="445"/>
      <c r="W13" s="445"/>
      <c r="X13" s="437"/>
      <c r="AC13" s="437"/>
      <c r="AD13" s="437"/>
      <c r="AE13" s="437"/>
      <c r="AF13" s="437"/>
      <c r="AG13" s="452"/>
      <c r="AH13" s="452"/>
      <c r="AI13" s="452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2"/>
      <c r="AW13" s="452"/>
      <c r="AX13" s="452"/>
      <c r="AY13" s="452"/>
      <c r="AZ13" s="452"/>
      <c r="BA13" s="461" t="str">
        <f>IF($B13=0,"",IF($C13="",IF($B13="",""," No olvide escribir la columna Beneficiarios."),""))</f>
        <v/>
      </c>
      <c r="BB13" s="461" t="str">
        <f>IF($B13&lt;$C13," El número de Beneficiarias NO puede ser mayor que el Total.","")</f>
        <v/>
      </c>
      <c r="BD13" s="575">
        <f>IF($B13&lt;$C13,1,0)</f>
        <v>0</v>
      </c>
      <c r="BE13" s="575">
        <f>IF($B13=0,"",IF($C13="",IF($B13="","",1),0))</f>
        <v>0</v>
      </c>
      <c r="BF13" s="452"/>
      <c r="BG13" s="452"/>
      <c r="BH13" s="452"/>
      <c r="BI13" s="452"/>
      <c r="BJ13" s="452"/>
      <c r="BK13" s="452"/>
      <c r="BL13" s="452"/>
      <c r="BM13" s="452"/>
      <c r="BN13" s="452"/>
      <c r="BO13" s="452"/>
      <c r="BP13" s="452"/>
      <c r="BQ13" s="452"/>
      <c r="BR13" s="452"/>
    </row>
    <row r="14" spans="1:71" s="474" customFormat="1" ht="15.95" customHeight="1" thickBot="1" x14ac:dyDescent="0.2">
      <c r="A14" s="484" t="s">
        <v>24</v>
      </c>
      <c r="B14" s="537">
        <v>35</v>
      </c>
      <c r="C14" s="538">
        <v>24</v>
      </c>
      <c r="D14" s="539">
        <f>SUM(E14:H14)</f>
        <v>35</v>
      </c>
      <c r="E14" s="540">
        <v>2</v>
      </c>
      <c r="F14" s="540">
        <v>31</v>
      </c>
      <c r="G14" s="540">
        <v>2</v>
      </c>
      <c r="H14" s="541"/>
      <c r="I14" s="539">
        <f>SUM(J14:K14)</f>
        <v>0</v>
      </c>
      <c r="J14" s="540"/>
      <c r="K14" s="541"/>
      <c r="L14" s="538"/>
      <c r="M14" s="538">
        <v>35</v>
      </c>
      <c r="N14" s="566" t="str">
        <f>$BA14&amp;" "&amp;$BB14</f>
        <v xml:space="preserve"> </v>
      </c>
      <c r="O14" s="445"/>
      <c r="P14" s="445"/>
      <c r="Q14" s="445"/>
      <c r="R14" s="445"/>
      <c r="S14" s="445"/>
      <c r="T14" s="445"/>
      <c r="U14" s="445"/>
      <c r="V14" s="445"/>
      <c r="W14" s="445"/>
      <c r="X14" s="437"/>
      <c r="AC14" s="437"/>
      <c r="AD14" s="437"/>
      <c r="AE14" s="437"/>
      <c r="AF14" s="437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  <c r="AS14" s="452"/>
      <c r="AT14" s="452"/>
      <c r="AU14" s="452"/>
      <c r="AV14" s="452"/>
      <c r="AW14" s="452"/>
      <c r="AX14" s="452"/>
      <c r="AY14" s="452"/>
      <c r="AZ14" s="452"/>
      <c r="BA14" s="461" t="str">
        <f>IF($B14=0,"",IF($C14="",IF($B14="",""," No olvide escribir la columna Beneficiarios."),""))</f>
        <v/>
      </c>
      <c r="BB14" s="461" t="str">
        <f>IF($B14&lt;$C14," El número de Beneficiarias NO puede ser mayor que el Total.","")</f>
        <v/>
      </c>
      <c r="BD14" s="575">
        <f>IF($B14&lt;$C14,1,0)</f>
        <v>0</v>
      </c>
      <c r="BE14" s="575">
        <f>IF($B14=0,"",IF($C14="",IF($B14="","",1),0))</f>
        <v>0</v>
      </c>
      <c r="BF14" s="452"/>
      <c r="BG14" s="452"/>
      <c r="BH14" s="452"/>
      <c r="BI14" s="452"/>
      <c r="BJ14" s="452"/>
      <c r="BK14" s="452"/>
      <c r="BL14" s="452"/>
      <c r="BM14" s="452"/>
      <c r="BN14" s="452"/>
      <c r="BO14" s="452"/>
      <c r="BP14" s="452"/>
      <c r="BQ14" s="452"/>
      <c r="BR14" s="452"/>
    </row>
    <row r="15" spans="1:71" s="474" customFormat="1" ht="15.95" customHeight="1" thickTop="1" thickBot="1" x14ac:dyDescent="0.2">
      <c r="A15" s="485" t="s">
        <v>25</v>
      </c>
      <c r="B15" s="542">
        <v>13</v>
      </c>
      <c r="C15" s="543">
        <v>11</v>
      </c>
      <c r="D15" s="544">
        <f>SUM(E15:H15)</f>
        <v>0</v>
      </c>
      <c r="E15" s="545"/>
      <c r="F15" s="545"/>
      <c r="G15" s="545"/>
      <c r="H15" s="546"/>
      <c r="I15" s="544">
        <f>SUM(J15:K15)</f>
        <v>0</v>
      </c>
      <c r="J15" s="547"/>
      <c r="K15" s="548"/>
      <c r="L15" s="581"/>
      <c r="M15" s="549"/>
      <c r="N15" s="566" t="str">
        <f>$BA15&amp;" "&amp;$BB15</f>
        <v xml:space="preserve"> </v>
      </c>
      <c r="O15" s="445"/>
      <c r="P15" s="445"/>
      <c r="Q15" s="445"/>
      <c r="R15" s="445"/>
      <c r="S15" s="445"/>
      <c r="T15" s="445"/>
      <c r="U15" s="445"/>
      <c r="V15" s="445"/>
      <c r="W15" s="445"/>
      <c r="X15" s="437"/>
      <c r="AC15" s="437"/>
      <c r="AD15" s="437"/>
      <c r="AE15" s="437"/>
      <c r="AF15" s="437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2"/>
      <c r="AW15" s="452"/>
      <c r="AX15" s="452"/>
      <c r="AY15" s="452"/>
      <c r="AZ15" s="452"/>
      <c r="BA15" s="461" t="str">
        <f>IF($B15=0,"",IF($C15="",IF($B15="",""," No olvide escribir la columna Beneficiarios."),""))</f>
        <v/>
      </c>
      <c r="BB15" s="461" t="str">
        <f>IF($B15&lt;$C15," El número de Beneficiarias NO puede ser mayor que el Total.","")</f>
        <v/>
      </c>
      <c r="BD15" s="575">
        <f>IF($B15&lt;$C15,1,0)</f>
        <v>0</v>
      </c>
      <c r="BE15" s="575">
        <f>IF($B15=0,"",IF($C15="",IF($B15="","",1),0))</f>
        <v>0</v>
      </c>
      <c r="BF15" s="452"/>
      <c r="BG15" s="452"/>
      <c r="BH15" s="452"/>
      <c r="BI15" s="452"/>
      <c r="BJ15" s="452"/>
      <c r="BK15" s="452"/>
      <c r="BL15" s="452"/>
      <c r="BM15" s="452"/>
      <c r="BN15" s="452"/>
      <c r="BO15" s="452"/>
      <c r="BP15" s="452"/>
      <c r="BQ15" s="452"/>
      <c r="BR15" s="452"/>
    </row>
    <row r="16" spans="1:71" s="474" customFormat="1" ht="15.95" customHeight="1" thickTop="1" x14ac:dyDescent="0.15">
      <c r="A16" s="485" t="s">
        <v>26</v>
      </c>
      <c r="B16" s="550">
        <v>11</v>
      </c>
      <c r="C16" s="551"/>
      <c r="D16" s="552"/>
      <c r="E16" s="553"/>
      <c r="F16" s="553"/>
      <c r="G16" s="553"/>
      <c r="H16" s="551"/>
      <c r="I16" s="552"/>
      <c r="J16" s="553"/>
      <c r="K16" s="551"/>
      <c r="L16" s="580"/>
      <c r="M16" s="549"/>
      <c r="N16" s="566" t="str">
        <f>$BA16</f>
        <v/>
      </c>
      <c r="O16" s="445"/>
      <c r="P16" s="445"/>
      <c r="Q16" s="445"/>
      <c r="R16" s="445"/>
      <c r="S16" s="445"/>
      <c r="T16" s="445"/>
      <c r="U16" s="445"/>
      <c r="V16" s="445"/>
      <c r="W16" s="445"/>
      <c r="X16" s="437"/>
      <c r="AC16" s="437"/>
      <c r="AD16" s="437"/>
      <c r="AE16" s="437"/>
      <c r="AF16" s="437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2"/>
      <c r="AT16" s="452"/>
      <c r="AU16" s="452"/>
      <c r="AV16" s="452"/>
      <c r="AW16" s="452"/>
      <c r="AX16" s="452"/>
      <c r="AY16" s="452"/>
      <c r="AZ16" s="452"/>
      <c r="BA16" s="461" t="str">
        <f>IF(B16&lt;=B11,""," El parto Normal Vertical DEBE estar incluido en el parto Normal. ")</f>
        <v/>
      </c>
      <c r="BB16" s="454"/>
      <c r="BC16" s="452"/>
      <c r="BD16" s="575">
        <f>IF(B16&lt;=B11,0,1)</f>
        <v>0</v>
      </c>
      <c r="BE16" s="452"/>
      <c r="BF16" s="452"/>
      <c r="BG16" s="452"/>
      <c r="BH16" s="452"/>
      <c r="BI16" s="452"/>
      <c r="BJ16" s="452"/>
      <c r="BK16" s="452"/>
      <c r="BL16" s="452"/>
      <c r="BM16" s="452"/>
      <c r="BN16" s="452"/>
      <c r="BO16" s="452"/>
      <c r="BP16" s="452"/>
      <c r="BQ16" s="452"/>
      <c r="BR16" s="452"/>
    </row>
    <row r="17" spans="1:70" s="474" customFormat="1" ht="21" x14ac:dyDescent="0.15">
      <c r="A17" s="486" t="s">
        <v>27</v>
      </c>
      <c r="B17" s="554"/>
      <c r="C17" s="555"/>
      <c r="D17" s="556"/>
      <c r="E17" s="557"/>
      <c r="F17" s="557"/>
      <c r="G17" s="557"/>
      <c r="H17" s="555"/>
      <c r="I17" s="556"/>
      <c r="J17" s="557"/>
      <c r="K17" s="555"/>
      <c r="L17" s="564"/>
      <c r="M17" s="558"/>
      <c r="N17" s="566"/>
      <c r="O17" s="445"/>
      <c r="P17" s="445"/>
      <c r="Q17" s="445"/>
      <c r="R17" s="445"/>
      <c r="S17" s="445"/>
      <c r="T17" s="445"/>
      <c r="U17" s="445"/>
      <c r="V17" s="445"/>
      <c r="W17" s="445"/>
      <c r="X17" s="437"/>
      <c r="AC17" s="437"/>
      <c r="AD17" s="437"/>
      <c r="AE17" s="437"/>
      <c r="AF17" s="437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2"/>
      <c r="AT17" s="452"/>
      <c r="AU17" s="452"/>
      <c r="AV17" s="452"/>
      <c r="AW17" s="452"/>
      <c r="AX17" s="452"/>
      <c r="AY17" s="452"/>
      <c r="AZ17" s="452"/>
      <c r="BA17" s="454"/>
      <c r="BB17" s="454"/>
      <c r="BC17" s="452"/>
      <c r="BD17" s="437"/>
      <c r="BE17" s="452"/>
      <c r="BF17" s="452"/>
      <c r="BG17" s="452"/>
      <c r="BH17" s="452"/>
      <c r="BI17" s="452"/>
      <c r="BJ17" s="452"/>
      <c r="BK17" s="452"/>
      <c r="BL17" s="452"/>
      <c r="BM17" s="452"/>
      <c r="BN17" s="452"/>
      <c r="BO17" s="452"/>
      <c r="BP17" s="452"/>
      <c r="BQ17" s="452"/>
      <c r="BR17" s="452"/>
    </row>
    <row r="18" spans="1:70" s="474" customFormat="1" ht="15.95" customHeight="1" x14ac:dyDescent="0.15">
      <c r="A18" s="475" t="s">
        <v>28</v>
      </c>
      <c r="B18" s="554">
        <v>1</v>
      </c>
      <c r="C18" s="555"/>
      <c r="D18" s="556"/>
      <c r="E18" s="557"/>
      <c r="F18" s="557"/>
      <c r="G18" s="557"/>
      <c r="H18" s="555"/>
      <c r="I18" s="556"/>
      <c r="J18" s="557"/>
      <c r="K18" s="555"/>
      <c r="L18" s="564"/>
      <c r="M18" s="558"/>
      <c r="N18" s="566"/>
      <c r="O18" s="445"/>
      <c r="P18" s="445"/>
      <c r="Q18" s="445"/>
      <c r="R18" s="445"/>
      <c r="S18" s="445"/>
      <c r="T18" s="445"/>
      <c r="U18" s="445"/>
      <c r="V18" s="445"/>
      <c r="W18" s="445"/>
      <c r="X18" s="437"/>
      <c r="AC18" s="437"/>
      <c r="AD18" s="437"/>
      <c r="AE18" s="437"/>
      <c r="AF18" s="437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  <c r="AW18" s="452"/>
      <c r="AX18" s="452"/>
      <c r="AY18" s="452"/>
      <c r="AZ18" s="452"/>
      <c r="BA18" s="454"/>
      <c r="BB18" s="454"/>
      <c r="BC18" s="452"/>
      <c r="BD18" s="437"/>
      <c r="BE18" s="452"/>
      <c r="BF18" s="452"/>
      <c r="BG18" s="452"/>
      <c r="BH18" s="452"/>
      <c r="BI18" s="452"/>
      <c r="BJ18" s="452"/>
      <c r="BK18" s="452"/>
      <c r="BL18" s="452"/>
      <c r="BM18" s="452"/>
      <c r="BN18" s="452"/>
      <c r="BO18" s="452"/>
      <c r="BP18" s="452"/>
      <c r="BQ18" s="452"/>
      <c r="BR18" s="452"/>
    </row>
    <row r="19" spans="1:70" s="437" customFormat="1" ht="18" customHeight="1" x14ac:dyDescent="0.15">
      <c r="A19" s="487" t="s">
        <v>29</v>
      </c>
      <c r="B19" s="471"/>
      <c r="C19" s="488"/>
      <c r="D19" s="488"/>
      <c r="E19" s="458"/>
      <c r="F19" s="488"/>
      <c r="G19" s="488"/>
      <c r="H19" s="488"/>
      <c r="I19" s="488"/>
      <c r="J19" s="458"/>
      <c r="K19" s="488"/>
      <c r="L19" s="488"/>
      <c r="M19" s="567"/>
      <c r="N19" s="445"/>
      <c r="O19" s="445"/>
      <c r="P19" s="445"/>
      <c r="Q19" s="445"/>
      <c r="R19" s="445"/>
      <c r="S19" s="445"/>
      <c r="T19" s="445"/>
      <c r="U19" s="445"/>
      <c r="V19" s="445"/>
      <c r="BA19" s="446"/>
      <c r="BB19" s="446"/>
    </row>
    <row r="20" spans="1:70" s="437" customFormat="1" ht="30" customHeight="1" x14ac:dyDescent="0.2">
      <c r="A20" s="448" t="s">
        <v>30</v>
      </c>
      <c r="B20" s="489"/>
      <c r="C20" s="489"/>
      <c r="D20" s="490"/>
      <c r="E20" s="491"/>
      <c r="F20" s="491"/>
      <c r="G20" s="491"/>
      <c r="H20" s="491"/>
      <c r="I20" s="465"/>
      <c r="J20" s="465"/>
      <c r="K20" s="465"/>
      <c r="L20" s="465"/>
      <c r="M20" s="579"/>
      <c r="N20" s="579"/>
    </row>
    <row r="21" spans="1:70" s="474" customFormat="1" ht="29.25" customHeight="1" x14ac:dyDescent="0.15">
      <c r="A21" s="466" t="s">
        <v>31</v>
      </c>
      <c r="B21" s="492" t="s">
        <v>8</v>
      </c>
      <c r="C21" s="492" t="s">
        <v>32</v>
      </c>
      <c r="D21" s="450"/>
      <c r="E21" s="450"/>
      <c r="F21" s="436"/>
      <c r="G21" s="436"/>
      <c r="H21" s="436"/>
      <c r="I21" s="436"/>
      <c r="J21" s="436"/>
      <c r="K21" s="436"/>
      <c r="L21" s="436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AB21" s="437"/>
      <c r="AC21" s="437"/>
      <c r="AD21" s="437"/>
      <c r="AE21" s="437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437"/>
      <c r="BB21" s="437"/>
      <c r="BC21" s="437"/>
      <c r="BD21" s="437"/>
      <c r="BE21" s="452"/>
      <c r="BF21" s="452"/>
      <c r="BG21" s="452"/>
      <c r="BH21" s="452"/>
      <c r="BI21" s="452"/>
      <c r="BJ21" s="452"/>
      <c r="BK21" s="452"/>
      <c r="BL21" s="452"/>
      <c r="BM21" s="452"/>
      <c r="BN21" s="452"/>
      <c r="BO21" s="452"/>
      <c r="BP21" s="452"/>
    </row>
    <row r="22" spans="1:70" s="474" customFormat="1" ht="15.95" customHeight="1" x14ac:dyDescent="0.15">
      <c r="A22" s="508" t="s">
        <v>33</v>
      </c>
      <c r="B22" s="528">
        <v>12</v>
      </c>
      <c r="C22" s="528">
        <v>9</v>
      </c>
      <c r="D22" s="570" t="str">
        <f>$BA22&amp;" "&amp;$BB22</f>
        <v xml:space="preserve"> </v>
      </c>
      <c r="E22" s="569"/>
      <c r="F22" s="436" t="s">
        <v>34</v>
      </c>
      <c r="G22" s="449" t="s">
        <v>34</v>
      </c>
      <c r="H22" s="449"/>
      <c r="I22" s="468"/>
      <c r="J22" s="436"/>
      <c r="K22" s="436"/>
      <c r="L22" s="436"/>
      <c r="M22" s="437"/>
      <c r="N22" s="437"/>
      <c r="O22" s="437"/>
      <c r="P22" s="437"/>
      <c r="Q22" s="437"/>
      <c r="R22" s="437"/>
      <c r="S22" s="437"/>
      <c r="T22" s="437"/>
      <c r="U22" s="437"/>
      <c r="V22" s="446"/>
      <c r="W22" s="446"/>
      <c r="AB22" s="437"/>
      <c r="AC22" s="437"/>
      <c r="AD22" s="437"/>
      <c r="AE22" s="437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2"/>
      <c r="AT22" s="452"/>
      <c r="AU22" s="452"/>
      <c r="AV22" s="452"/>
      <c r="AW22" s="452"/>
      <c r="AX22" s="452"/>
      <c r="AY22" s="452"/>
      <c r="AZ22" s="452"/>
      <c r="BA22" s="461" t="str">
        <f>IF($B22=0,"",IF($C22="",IF($B22="",""," No olvide escribir la columna Beneficiarios."),""))</f>
        <v/>
      </c>
      <c r="BB22" s="461" t="str">
        <f>IF($B22&lt;$C22," El número de Beneficiarios NO puede ser mayor que el Total.","")</f>
        <v/>
      </c>
      <c r="BC22" s="437"/>
      <c r="BD22" s="575">
        <f>IF($B22=0,"",IF($C22="",IF($B22="","",1),0))</f>
        <v>0</v>
      </c>
      <c r="BE22" s="575">
        <f>IF($B22&lt;$C22,1,0)</f>
        <v>0</v>
      </c>
      <c r="BF22" s="452"/>
      <c r="BG22" s="452"/>
      <c r="BH22" s="452"/>
      <c r="BI22" s="452"/>
      <c r="BJ22" s="452"/>
      <c r="BK22" s="452"/>
      <c r="BL22" s="452"/>
      <c r="BM22" s="452"/>
      <c r="BN22" s="452"/>
      <c r="BO22" s="452"/>
      <c r="BP22" s="452"/>
    </row>
    <row r="23" spans="1:70" s="474" customFormat="1" ht="15.95" customHeight="1" x14ac:dyDescent="0.15">
      <c r="A23" s="493" t="s">
        <v>35</v>
      </c>
      <c r="B23" s="559">
        <v>163</v>
      </c>
      <c r="C23" s="559">
        <v>163</v>
      </c>
      <c r="D23" s="570" t="str">
        <f>$BA23&amp;" "&amp;$BB23&amp;" "&amp;$BC23</f>
        <v xml:space="preserve">  </v>
      </c>
      <c r="E23" s="455"/>
      <c r="F23" s="437"/>
      <c r="G23" s="437"/>
      <c r="H23" s="437"/>
      <c r="I23" s="436"/>
      <c r="J23" s="436"/>
      <c r="K23" s="436"/>
      <c r="L23" s="436"/>
      <c r="M23" s="437"/>
      <c r="N23" s="437"/>
      <c r="O23" s="437"/>
      <c r="P23" s="437"/>
      <c r="Q23" s="437"/>
      <c r="R23" s="437"/>
      <c r="S23" s="437"/>
      <c r="T23" s="437"/>
      <c r="U23" s="437"/>
      <c r="V23" s="446"/>
      <c r="W23" s="446"/>
      <c r="AB23" s="437"/>
      <c r="AC23" s="437"/>
      <c r="AD23" s="437"/>
      <c r="AE23" s="437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  <c r="AW23" s="452"/>
      <c r="AX23" s="452"/>
      <c r="AY23" s="452"/>
      <c r="AZ23" s="452"/>
      <c r="BA23" s="461" t="str">
        <f>IF((B22+B23)&lt;=B10,""," El total de Acompañamientos NO debe ser mayor que el total de Partos")</f>
        <v/>
      </c>
      <c r="BB23" s="461" t="str">
        <f>IF($B23&lt;$C23," El número de Beneficiarios NO puede ser mayor que el Total.","")</f>
        <v/>
      </c>
      <c r="BC23" s="461" t="str">
        <f>IF($B23=0,"",IF($C23="",IF($B23="",""," No olvide escribir la columna Beneficiarios."),""))</f>
        <v/>
      </c>
      <c r="BD23" s="575">
        <f>IF($B23=0,"",IF($C23="",IF($B23="","",1),0))</f>
        <v>0</v>
      </c>
      <c r="BE23" s="575">
        <f>IF($B23&lt;$C23,1,0)</f>
        <v>0</v>
      </c>
      <c r="BF23" s="452"/>
      <c r="BG23" s="452"/>
      <c r="BH23" s="452"/>
      <c r="BI23" s="452"/>
      <c r="BJ23" s="452"/>
      <c r="BK23" s="452"/>
      <c r="BL23" s="452"/>
      <c r="BM23" s="452"/>
      <c r="BN23" s="452"/>
      <c r="BO23" s="452"/>
      <c r="BP23" s="452"/>
    </row>
    <row r="24" spans="1:70" s="437" customFormat="1" ht="30" customHeight="1" x14ac:dyDescent="0.2">
      <c r="A24" s="598" t="s">
        <v>36</v>
      </c>
      <c r="B24" s="599"/>
      <c r="C24" s="599"/>
      <c r="D24" s="599"/>
      <c r="E24" s="599"/>
      <c r="F24" s="599"/>
      <c r="G24" s="599"/>
      <c r="H24" s="599"/>
      <c r="I24" s="599"/>
      <c r="J24" s="599"/>
      <c r="K24" s="465"/>
      <c r="L24" s="440"/>
      <c r="M24" s="472"/>
      <c r="N24" s="472"/>
      <c r="BD24" s="575">
        <f>IF((B22+B23)&lt;=B10,0,1)</f>
        <v>0</v>
      </c>
    </row>
    <row r="25" spans="1:70" s="437" customFormat="1" ht="30" customHeight="1" x14ac:dyDescent="0.2">
      <c r="A25" s="598" t="s">
        <v>37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465"/>
      <c r="L25" s="440"/>
      <c r="M25" s="472"/>
      <c r="N25" s="472"/>
    </row>
    <row r="26" spans="1:70" s="474" customFormat="1" ht="21" customHeight="1" x14ac:dyDescent="0.15">
      <c r="A26" s="600" t="s">
        <v>38</v>
      </c>
      <c r="B26" s="602" t="s">
        <v>8</v>
      </c>
      <c r="C26" s="604" t="s">
        <v>39</v>
      </c>
      <c r="D26" s="605"/>
      <c r="E26" s="605"/>
      <c r="F26" s="605"/>
      <c r="G26" s="605"/>
      <c r="H26" s="605"/>
      <c r="I26" s="606"/>
      <c r="J26" s="437"/>
      <c r="K26" s="436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AB26" s="437"/>
      <c r="AC26" s="437"/>
      <c r="AD26" s="437"/>
      <c r="AE26" s="437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2"/>
      <c r="AT26" s="452"/>
      <c r="AU26" s="452"/>
      <c r="AV26" s="452"/>
      <c r="AW26" s="452"/>
      <c r="AX26" s="452"/>
      <c r="AY26" s="452"/>
      <c r="AZ26" s="452"/>
      <c r="BA26" s="437"/>
      <c r="BB26" s="437"/>
      <c r="BC26" s="437"/>
      <c r="BD26" s="437"/>
      <c r="BE26" s="452"/>
      <c r="BF26" s="452"/>
      <c r="BG26" s="452"/>
      <c r="BH26" s="452"/>
      <c r="BI26" s="452"/>
      <c r="BJ26" s="452"/>
      <c r="BK26" s="452"/>
      <c r="BL26" s="452"/>
      <c r="BM26" s="452"/>
      <c r="BN26" s="452"/>
      <c r="BO26" s="452"/>
      <c r="BP26" s="452"/>
      <c r="BQ26" s="452"/>
      <c r="BR26" s="452"/>
    </row>
    <row r="27" spans="1:70" s="474" customFormat="1" ht="26.25" customHeight="1" x14ac:dyDescent="0.15">
      <c r="A27" s="601"/>
      <c r="B27" s="603"/>
      <c r="C27" s="463" t="s">
        <v>40</v>
      </c>
      <c r="D27" s="442" t="s">
        <v>41</v>
      </c>
      <c r="E27" s="481" t="s">
        <v>42</v>
      </c>
      <c r="F27" s="481" t="s">
        <v>43</v>
      </c>
      <c r="G27" s="481" t="s">
        <v>44</v>
      </c>
      <c r="H27" s="442" t="s">
        <v>45</v>
      </c>
      <c r="I27" s="467" t="s">
        <v>46</v>
      </c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AB27" s="437"/>
      <c r="AC27" s="437"/>
      <c r="AD27" s="437"/>
      <c r="AE27" s="437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37"/>
      <c r="BB27" s="437"/>
      <c r="BC27" s="437"/>
      <c r="BD27" s="437"/>
      <c r="BE27" s="452"/>
      <c r="BF27" s="452"/>
      <c r="BG27" s="452"/>
      <c r="BH27" s="452"/>
      <c r="BI27" s="452"/>
      <c r="BJ27" s="452"/>
      <c r="BK27" s="452"/>
      <c r="BL27" s="452"/>
      <c r="BM27" s="452"/>
      <c r="BN27" s="452"/>
      <c r="BO27" s="452"/>
      <c r="BP27" s="452"/>
      <c r="BQ27" s="452"/>
      <c r="BR27" s="452"/>
    </row>
    <row r="28" spans="1:70" s="474" customFormat="1" ht="15.95" customHeight="1" x14ac:dyDescent="0.15">
      <c r="A28" s="494" t="s">
        <v>47</v>
      </c>
      <c r="B28" s="527">
        <f>SUM(C28:I28)</f>
        <v>224</v>
      </c>
      <c r="C28" s="554"/>
      <c r="D28" s="560"/>
      <c r="E28" s="560">
        <v>1</v>
      </c>
      <c r="F28" s="560">
        <v>11</v>
      </c>
      <c r="G28" s="560">
        <v>31</v>
      </c>
      <c r="H28" s="560">
        <v>157</v>
      </c>
      <c r="I28" s="561">
        <v>24</v>
      </c>
      <c r="J28" s="568" t="str">
        <f>$BA28&amp;""&amp;$BB28&amp;""&amp;$BA29</f>
        <v/>
      </c>
      <c r="K28" s="455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AB28" s="437"/>
      <c r="AC28" s="437"/>
      <c r="AD28" s="437"/>
      <c r="AE28" s="437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61" t="str">
        <f>IF(SUM(G28:I28)&gt;=M10,""," Los nacidos vivos de 2.500 y más gramos NO DEBE ser menor al Total de partos con Apego Precoz de RN del mismo peso. ")</f>
        <v/>
      </c>
      <c r="BB28" s="461" t="str">
        <f>IF(B28&lt;&gt;SUM(C28:I28)," NO ALTERE LAS FÓRMULAS, el Total de Nacidos Vivos NO ES IGUAL a la suma de los Nacidos Vivos según su peso al nacer. ","")</f>
        <v/>
      </c>
      <c r="BC28" s="437"/>
      <c r="BD28" s="575">
        <f>IF(SUM(F28:I28)&gt;=M10,0,1)</f>
        <v>0</v>
      </c>
      <c r="BE28" s="575">
        <f>IF(B28&lt;&gt;SUM(C28:I28),1,0)</f>
        <v>0</v>
      </c>
      <c r="BF28" s="452"/>
      <c r="BG28" s="452"/>
      <c r="BH28" s="452"/>
      <c r="BI28" s="452"/>
      <c r="BJ28" s="452"/>
      <c r="BK28" s="452"/>
      <c r="BL28" s="452"/>
      <c r="BM28" s="452"/>
      <c r="BN28" s="452"/>
      <c r="BO28" s="452"/>
      <c r="BP28" s="452"/>
      <c r="BQ28" s="452"/>
      <c r="BR28" s="452"/>
    </row>
    <row r="29" spans="1:70" s="437" customFormat="1" ht="30" customHeight="1" x14ac:dyDescent="0.2">
      <c r="A29" s="509" t="s">
        <v>48</v>
      </c>
      <c r="B29" s="464"/>
      <c r="C29" s="507"/>
      <c r="D29" s="507"/>
      <c r="E29" s="507"/>
      <c r="F29" s="507"/>
      <c r="G29" s="507"/>
      <c r="H29" s="507"/>
      <c r="I29" s="507"/>
      <c r="J29" s="507"/>
      <c r="K29" s="465"/>
      <c r="L29" s="440"/>
      <c r="M29" s="472"/>
      <c r="N29" s="472"/>
      <c r="BA29" s="461" t="str">
        <f>IF(SUM(C28:F28)&gt;=L10,""," Los nacidos vivos de menor o igual a 2.499 gramos NO DEBE ser menor al Total de partos con Apego Precoz de RN del mismo peso. ")</f>
        <v/>
      </c>
      <c r="BD29" s="575">
        <f>IF(SUM(C28:F28)&gt;=L10,0,1)</f>
        <v>0</v>
      </c>
    </row>
    <row r="30" spans="1:70" s="474" customFormat="1" ht="21" customHeight="1" x14ac:dyDescent="0.15">
      <c r="A30" s="600" t="s">
        <v>38</v>
      </c>
      <c r="B30" s="602" t="s">
        <v>8</v>
      </c>
      <c r="C30" s="437"/>
      <c r="D30" s="436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AB30" s="437"/>
      <c r="AC30" s="437"/>
      <c r="AD30" s="437"/>
      <c r="AE30" s="437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52"/>
      <c r="AT30" s="452"/>
      <c r="AU30" s="452"/>
      <c r="AV30" s="452"/>
      <c r="AW30" s="452"/>
      <c r="AX30" s="452"/>
      <c r="AY30" s="452"/>
      <c r="AZ30" s="452"/>
      <c r="BA30" s="437"/>
      <c r="BB30" s="437"/>
      <c r="BC30" s="437"/>
      <c r="BD30" s="437"/>
      <c r="BE30" s="452"/>
      <c r="BF30" s="452"/>
      <c r="BG30" s="452"/>
      <c r="BH30" s="452"/>
      <c r="BI30" s="452"/>
      <c r="BJ30" s="452"/>
      <c r="BK30" s="452"/>
    </row>
    <row r="31" spans="1:70" s="474" customFormat="1" ht="26.25" customHeight="1" x14ac:dyDescent="0.15">
      <c r="A31" s="601"/>
      <c r="B31" s="603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AB31" s="437"/>
      <c r="AC31" s="437"/>
      <c r="AD31" s="437"/>
      <c r="AE31" s="437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2"/>
      <c r="AT31" s="452"/>
      <c r="AU31" s="452"/>
      <c r="AV31" s="452"/>
      <c r="AW31" s="452"/>
      <c r="AX31" s="452"/>
      <c r="AY31" s="452"/>
      <c r="AZ31" s="452"/>
      <c r="BA31" s="437"/>
      <c r="BB31" s="437"/>
      <c r="BC31" s="437"/>
      <c r="BD31" s="437"/>
      <c r="BE31" s="452"/>
      <c r="BF31" s="452"/>
      <c r="BG31" s="452"/>
      <c r="BH31" s="452"/>
      <c r="BI31" s="452"/>
      <c r="BJ31" s="452"/>
      <c r="BK31" s="452"/>
    </row>
    <row r="32" spans="1:70" s="474" customFormat="1" ht="15.95" customHeight="1" x14ac:dyDescent="0.15">
      <c r="A32" s="510" t="s">
        <v>47</v>
      </c>
      <c r="B32" s="528">
        <v>4</v>
      </c>
      <c r="C32" s="573" t="str">
        <f>$BA32</f>
        <v/>
      </c>
      <c r="D32" s="571"/>
      <c r="E32" s="574"/>
      <c r="F32" s="574"/>
      <c r="G32" s="572"/>
      <c r="H32" s="572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AB32" s="437"/>
      <c r="AC32" s="437"/>
      <c r="AD32" s="437"/>
      <c r="AE32" s="437"/>
      <c r="AF32" s="452"/>
      <c r="AG32" s="452"/>
      <c r="AH32" s="452"/>
      <c r="AI32" s="452"/>
      <c r="AJ32" s="452"/>
      <c r="AK32" s="452"/>
      <c r="AL32" s="452"/>
      <c r="AM32" s="452"/>
      <c r="AN32" s="452"/>
      <c r="AO32" s="452"/>
      <c r="AP32" s="452"/>
      <c r="AQ32" s="452"/>
      <c r="AR32" s="452"/>
      <c r="AS32" s="452"/>
      <c r="AT32" s="452"/>
      <c r="AU32" s="452"/>
      <c r="AV32" s="452"/>
      <c r="AW32" s="452"/>
      <c r="AX32" s="452"/>
      <c r="AY32" s="452"/>
      <c r="AZ32" s="452"/>
      <c r="BA32" s="461" t="str">
        <f>IF($B32&lt;=$B28,"","Total Nacidos Vivos con malformación congénita no debe ser MAYOR a Nacidos Vivos Según Peso Al Nacer")</f>
        <v/>
      </c>
      <c r="BC32" s="437"/>
      <c r="BD32" s="575">
        <f>IF($B32&lt;=$B28,0,1)</f>
        <v>0</v>
      </c>
      <c r="BE32" s="452"/>
      <c r="BF32" s="452"/>
      <c r="BG32" s="452"/>
      <c r="BH32" s="452"/>
      <c r="BI32" s="452"/>
      <c r="BJ32" s="452"/>
      <c r="BK32" s="452"/>
    </row>
    <row r="33" spans="1:70" s="474" customFormat="1" ht="15.95" customHeight="1" x14ac:dyDescent="0.15">
      <c r="A33" s="506" t="s">
        <v>49</v>
      </c>
      <c r="B33" s="526"/>
      <c r="C33" s="459"/>
      <c r="D33" s="459"/>
      <c r="E33" s="459"/>
      <c r="F33" s="495"/>
      <c r="G33" s="459"/>
      <c r="H33" s="459"/>
      <c r="I33" s="459"/>
      <c r="J33" s="437"/>
      <c r="K33" s="455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AB33" s="437"/>
      <c r="AC33" s="437"/>
      <c r="AD33" s="437"/>
      <c r="AE33" s="437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2"/>
      <c r="AT33" s="452"/>
      <c r="AU33" s="452"/>
      <c r="AV33" s="452"/>
      <c r="AW33" s="452"/>
      <c r="AX33" s="452"/>
      <c r="AY33" s="452"/>
      <c r="AZ33" s="452"/>
      <c r="BA33" s="437"/>
      <c r="BB33" s="437"/>
      <c r="BC33" s="437"/>
      <c r="BD33" s="437"/>
      <c r="BE33" s="452"/>
      <c r="BF33" s="452"/>
      <c r="BG33" s="452"/>
      <c r="BH33" s="452"/>
      <c r="BI33" s="452"/>
      <c r="BJ33" s="452"/>
      <c r="BK33" s="452"/>
      <c r="BL33" s="452"/>
      <c r="BM33" s="452"/>
      <c r="BN33" s="452"/>
      <c r="BO33" s="452"/>
      <c r="BP33" s="452"/>
      <c r="BQ33" s="452"/>
      <c r="BR33" s="452"/>
    </row>
    <row r="34" spans="1:70" s="437" customFormat="1" ht="30" customHeight="1" x14ac:dyDescent="0.2">
      <c r="A34" s="478" t="s">
        <v>50</v>
      </c>
      <c r="B34" s="496"/>
      <c r="C34" s="497"/>
      <c r="D34" s="497"/>
      <c r="E34" s="497"/>
      <c r="F34" s="498"/>
      <c r="G34" s="497"/>
      <c r="H34" s="497"/>
      <c r="I34" s="497"/>
      <c r="J34" s="497"/>
      <c r="K34" s="478"/>
      <c r="L34" s="440"/>
      <c r="M34" s="472"/>
      <c r="N34" s="472"/>
    </row>
    <row r="35" spans="1:70" s="474" customFormat="1" ht="42" x14ac:dyDescent="0.15">
      <c r="A35" s="453" t="s">
        <v>38</v>
      </c>
      <c r="B35" s="592" t="s">
        <v>51</v>
      </c>
      <c r="C35" s="593" t="s">
        <v>52</v>
      </c>
      <c r="D35" s="499"/>
      <c r="E35" s="499"/>
      <c r="F35" s="500"/>
      <c r="G35" s="499"/>
      <c r="H35" s="499"/>
      <c r="I35" s="499"/>
      <c r="J35" s="499"/>
      <c r="K35" s="455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AB35" s="437"/>
      <c r="AC35" s="437"/>
      <c r="AD35" s="437"/>
      <c r="AE35" s="437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2"/>
      <c r="AT35" s="452"/>
      <c r="AU35" s="452"/>
      <c r="AV35" s="452"/>
      <c r="AW35" s="452"/>
      <c r="AX35" s="452"/>
      <c r="AY35" s="452"/>
      <c r="AZ35" s="452"/>
      <c r="BA35" s="437"/>
      <c r="BB35" s="437"/>
      <c r="BC35" s="437"/>
      <c r="BD35" s="437"/>
      <c r="BE35" s="452"/>
      <c r="BF35" s="452"/>
      <c r="BG35" s="452"/>
      <c r="BH35" s="452"/>
      <c r="BI35" s="452"/>
      <c r="BJ35" s="452"/>
      <c r="BK35" s="452"/>
      <c r="BL35" s="452"/>
      <c r="BM35" s="452"/>
      <c r="BN35" s="452"/>
      <c r="BO35" s="452"/>
      <c r="BP35" s="452"/>
      <c r="BQ35" s="452"/>
      <c r="BR35" s="452"/>
    </row>
    <row r="36" spans="1:70" s="474" customFormat="1" ht="15.95" customHeight="1" x14ac:dyDescent="0.15">
      <c r="A36" s="494" t="s">
        <v>47</v>
      </c>
      <c r="B36" s="562">
        <v>3</v>
      </c>
      <c r="C36" s="563">
        <v>2</v>
      </c>
      <c r="D36" s="499"/>
      <c r="E36" s="499"/>
      <c r="F36" s="500"/>
      <c r="G36" s="499"/>
      <c r="H36" s="499"/>
      <c r="I36" s="499"/>
      <c r="J36" s="499"/>
      <c r="K36" s="455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AB36" s="437"/>
      <c r="AC36" s="437"/>
      <c r="AD36" s="437"/>
      <c r="AE36" s="437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  <c r="AW36" s="452"/>
      <c r="AX36" s="452"/>
      <c r="AY36" s="452"/>
      <c r="AZ36" s="452"/>
      <c r="BA36" s="437"/>
      <c r="BB36" s="437"/>
      <c r="BC36" s="437"/>
      <c r="BD36" s="437"/>
      <c r="BE36" s="452"/>
      <c r="BF36" s="452"/>
      <c r="BG36" s="452"/>
      <c r="BH36" s="452"/>
      <c r="BI36" s="452"/>
      <c r="BJ36" s="452"/>
      <c r="BK36" s="452"/>
      <c r="BL36" s="452"/>
      <c r="BM36" s="452"/>
      <c r="BN36" s="452"/>
      <c r="BO36" s="452"/>
      <c r="BP36" s="452"/>
      <c r="BQ36" s="452"/>
      <c r="BR36" s="452"/>
    </row>
    <row r="37" spans="1:70" s="437" customFormat="1" ht="30" customHeight="1" x14ac:dyDescent="0.2">
      <c r="A37" s="478" t="s">
        <v>53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72" t="s">
        <v>34</v>
      </c>
      <c r="N37" s="472"/>
    </row>
    <row r="38" spans="1:70" s="474" customFormat="1" ht="14.25" customHeight="1" x14ac:dyDescent="0.15">
      <c r="A38" s="607" t="s">
        <v>54</v>
      </c>
      <c r="B38" s="600" t="s">
        <v>55</v>
      </c>
      <c r="C38" s="609" t="s">
        <v>56</v>
      </c>
      <c r="D38" s="610"/>
      <c r="E38" s="611"/>
      <c r="F38" s="612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AB38" s="437"/>
      <c r="AC38" s="437"/>
      <c r="AD38" s="437"/>
      <c r="AE38" s="437"/>
      <c r="AF38" s="452"/>
      <c r="AG38" s="452"/>
      <c r="AH38" s="452"/>
      <c r="AI38" s="452"/>
      <c r="AJ38" s="452"/>
      <c r="AK38" s="452"/>
      <c r="AL38" s="452"/>
      <c r="AM38" s="452"/>
      <c r="AN38" s="452"/>
      <c r="AO38" s="452"/>
      <c r="AP38" s="452"/>
      <c r="AQ38" s="452"/>
      <c r="AR38" s="452"/>
      <c r="AS38" s="452"/>
      <c r="AT38" s="452"/>
      <c r="AU38" s="452"/>
      <c r="AV38" s="452"/>
      <c r="AW38" s="452"/>
      <c r="AX38" s="452"/>
      <c r="AY38" s="452"/>
      <c r="AZ38" s="452"/>
      <c r="BA38" s="437"/>
      <c r="BB38" s="437"/>
      <c r="BC38" s="437"/>
      <c r="BD38" s="437"/>
      <c r="BE38" s="452"/>
      <c r="BF38" s="452"/>
      <c r="BG38" s="452"/>
      <c r="BH38" s="452"/>
      <c r="BI38" s="452"/>
      <c r="BJ38" s="452"/>
      <c r="BK38" s="452"/>
      <c r="BL38" s="452"/>
      <c r="BM38" s="452"/>
      <c r="BN38" s="452"/>
      <c r="BO38" s="452"/>
      <c r="BP38" s="452"/>
      <c r="BQ38" s="452"/>
      <c r="BR38" s="452"/>
    </row>
    <row r="39" spans="1:70" s="474" customFormat="1" ht="21" x14ac:dyDescent="0.15">
      <c r="A39" s="608"/>
      <c r="B39" s="601"/>
      <c r="C39" s="460" t="s">
        <v>57</v>
      </c>
      <c r="D39" s="443" t="s">
        <v>58</v>
      </c>
      <c r="E39" s="444" t="s">
        <v>59</v>
      </c>
      <c r="F39" s="612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AB39" s="437"/>
      <c r="AC39" s="437"/>
      <c r="AD39" s="437"/>
      <c r="AE39" s="437"/>
      <c r="AF39" s="452"/>
      <c r="AG39" s="452"/>
      <c r="AH39" s="452"/>
      <c r="AI39" s="452"/>
      <c r="AJ39" s="452"/>
      <c r="AK39" s="452"/>
      <c r="AL39" s="452"/>
      <c r="AM39" s="452"/>
      <c r="AN39" s="452"/>
      <c r="AO39" s="452"/>
      <c r="AP39" s="452"/>
      <c r="AQ39" s="452"/>
      <c r="AR39" s="452"/>
      <c r="AS39" s="452"/>
      <c r="AT39" s="452"/>
      <c r="AU39" s="452"/>
      <c r="AV39" s="452"/>
      <c r="AW39" s="452"/>
      <c r="AX39" s="452"/>
      <c r="AY39" s="452"/>
      <c r="AZ39" s="452"/>
      <c r="BA39" s="437"/>
      <c r="BB39" s="437"/>
      <c r="BC39" s="437"/>
      <c r="BD39" s="437"/>
      <c r="BE39" s="452"/>
      <c r="BF39" s="452"/>
      <c r="BG39" s="452"/>
      <c r="BH39" s="452"/>
      <c r="BI39" s="452"/>
      <c r="BJ39" s="452"/>
      <c r="BK39" s="452"/>
      <c r="BL39" s="452"/>
      <c r="BM39" s="452"/>
      <c r="BN39" s="452"/>
      <c r="BO39" s="452"/>
      <c r="BP39" s="452"/>
      <c r="BQ39" s="452"/>
      <c r="BR39" s="452"/>
    </row>
    <row r="40" spans="1:70" s="474" customFormat="1" ht="15.95" customHeight="1" x14ac:dyDescent="0.15">
      <c r="A40" s="501" t="s">
        <v>60</v>
      </c>
      <c r="B40" s="517">
        <f>SUM(C40:E40)</f>
        <v>26</v>
      </c>
      <c r="C40" s="519"/>
      <c r="D40" s="520">
        <v>15</v>
      </c>
      <c r="E40" s="522">
        <v>11</v>
      </c>
      <c r="F40" s="568" t="str">
        <f>$BA40</f>
        <v/>
      </c>
      <c r="G40" s="502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AB40" s="437"/>
      <c r="AC40" s="437"/>
      <c r="AD40" s="437"/>
      <c r="AE40" s="437"/>
      <c r="AF40" s="452"/>
      <c r="AG40" s="452"/>
      <c r="AH40" s="452"/>
      <c r="AI40" s="452"/>
      <c r="AJ40" s="452"/>
      <c r="AK40" s="452"/>
      <c r="AL40" s="452"/>
      <c r="AM40" s="452"/>
      <c r="AN40" s="452"/>
      <c r="AO40" s="452"/>
      <c r="AP40" s="452"/>
      <c r="AQ40" s="452"/>
      <c r="AR40" s="452"/>
      <c r="AS40" s="452"/>
      <c r="AT40" s="452"/>
      <c r="AU40" s="452"/>
      <c r="AV40" s="452"/>
      <c r="AW40" s="452"/>
      <c r="AX40" s="452"/>
      <c r="AY40" s="452"/>
      <c r="AZ40" s="452"/>
      <c r="BA40" s="461" t="str">
        <f>IF(B40&lt;&gt;SUM(C40:E40)," NO ALTERE LAS FÓRMULAS, el Total de esterilizaciones de mujeres NO ES IGUAL a la suma de los grupos de edad. ","")</f>
        <v/>
      </c>
      <c r="BB40" s="437"/>
      <c r="BC40" s="437"/>
      <c r="BD40" s="575">
        <f>IF(B40&lt;&gt;SUM(C40:E40),1,0)</f>
        <v>0</v>
      </c>
      <c r="BE40" s="452"/>
      <c r="BF40" s="452"/>
      <c r="BG40" s="452"/>
      <c r="BH40" s="452"/>
      <c r="BI40" s="452"/>
      <c r="BJ40" s="452"/>
      <c r="BK40" s="452"/>
      <c r="BL40" s="452"/>
      <c r="BM40" s="452"/>
      <c r="BN40" s="452"/>
      <c r="BO40" s="452"/>
      <c r="BP40" s="452"/>
      <c r="BQ40" s="452"/>
      <c r="BR40" s="452"/>
    </row>
    <row r="41" spans="1:70" s="474" customFormat="1" ht="15.95" customHeight="1" x14ac:dyDescent="0.15">
      <c r="A41" s="503" t="s">
        <v>61</v>
      </c>
      <c r="B41" s="518">
        <f>SUM(C41:E41)</f>
        <v>0</v>
      </c>
      <c r="C41" s="514"/>
      <c r="D41" s="515"/>
      <c r="E41" s="516"/>
      <c r="F41" s="568" t="str">
        <f>$BA41</f>
        <v/>
      </c>
      <c r="G41" s="502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AB41" s="437"/>
      <c r="AC41" s="437"/>
      <c r="AD41" s="437"/>
      <c r="AE41" s="437"/>
      <c r="AF41" s="452"/>
      <c r="AG41" s="452"/>
      <c r="AH41" s="452"/>
      <c r="AI41" s="452"/>
      <c r="AJ41" s="452"/>
      <c r="AK41" s="452"/>
      <c r="AL41" s="452"/>
      <c r="AM41" s="452"/>
      <c r="AN41" s="452"/>
      <c r="AO41" s="452"/>
      <c r="AP41" s="452"/>
      <c r="AQ41" s="452"/>
      <c r="AR41" s="452"/>
      <c r="AS41" s="452"/>
      <c r="AT41" s="452"/>
      <c r="AU41" s="452"/>
      <c r="AV41" s="452"/>
      <c r="AW41" s="452"/>
      <c r="AX41" s="452"/>
      <c r="AY41" s="452"/>
      <c r="AZ41" s="452"/>
      <c r="BA41" s="461" t="str">
        <f>IF(B41&lt;&gt;SUM(C41:E41)," NO ALTERE LAS FÓRMULAS, el Total de esterilizaciones de hombres NO ES IGUAL a la suma de los grupos de edad. ","")</f>
        <v/>
      </c>
      <c r="BB41" s="437"/>
      <c r="BC41" s="437"/>
      <c r="BD41" s="575">
        <f>IF(B41&lt;&gt;SUM(C41:E41),1,0)</f>
        <v>0</v>
      </c>
      <c r="BE41" s="452"/>
      <c r="BF41" s="452"/>
      <c r="BG41" s="452"/>
      <c r="BH41" s="452"/>
      <c r="BI41" s="452"/>
      <c r="BJ41" s="452"/>
      <c r="BK41" s="452"/>
      <c r="BL41" s="452"/>
      <c r="BM41" s="452"/>
      <c r="BN41" s="452"/>
      <c r="BO41" s="452"/>
      <c r="BP41" s="452"/>
      <c r="BQ41" s="452"/>
      <c r="BR41" s="452"/>
    </row>
    <row r="42" spans="1:70" s="437" customFormat="1" ht="30" customHeight="1" x14ac:dyDescent="0.2">
      <c r="A42" s="504" t="s">
        <v>62</v>
      </c>
      <c r="B42" s="434"/>
      <c r="C42" s="434"/>
      <c r="D42" s="505"/>
      <c r="E42" s="434"/>
    </row>
    <row r="43" spans="1:70" s="474" customFormat="1" ht="38.25" customHeight="1" x14ac:dyDescent="0.2">
      <c r="A43" s="470" t="s">
        <v>63</v>
      </c>
      <c r="B43" s="451" t="s">
        <v>64</v>
      </c>
      <c r="C43" s="451" t="s">
        <v>65</v>
      </c>
      <c r="D43" s="434"/>
      <c r="E43" s="434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AB43" s="437"/>
      <c r="AC43" s="437"/>
      <c r="AD43" s="437"/>
      <c r="AE43" s="437"/>
      <c r="AF43" s="452"/>
      <c r="AG43" s="452"/>
      <c r="AH43" s="452"/>
      <c r="AI43" s="452"/>
      <c r="AJ43" s="452"/>
      <c r="AK43" s="452"/>
      <c r="AL43" s="452"/>
      <c r="AM43" s="452"/>
      <c r="AN43" s="452"/>
      <c r="AO43" s="452"/>
      <c r="AP43" s="452"/>
      <c r="AQ43" s="452"/>
      <c r="AR43" s="452"/>
      <c r="AS43" s="452"/>
      <c r="AT43" s="452"/>
      <c r="AU43" s="452"/>
      <c r="AV43" s="452"/>
      <c r="AW43" s="452"/>
      <c r="AX43" s="452"/>
      <c r="AY43" s="452"/>
      <c r="AZ43" s="452"/>
      <c r="BA43" s="437"/>
      <c r="BB43" s="437"/>
      <c r="BC43" s="437"/>
      <c r="BD43" s="437"/>
      <c r="BE43" s="452"/>
      <c r="BF43" s="452"/>
      <c r="BG43" s="452"/>
      <c r="BH43" s="452"/>
      <c r="BI43" s="452"/>
      <c r="BJ43" s="452"/>
      <c r="BK43" s="452"/>
      <c r="BL43" s="452"/>
      <c r="BM43" s="452"/>
      <c r="BN43" s="452"/>
      <c r="BO43" s="452"/>
      <c r="BP43" s="452"/>
      <c r="BQ43" s="452"/>
      <c r="BR43" s="452"/>
    </row>
    <row r="44" spans="1:70" s="474" customFormat="1" ht="15" customHeight="1" x14ac:dyDescent="0.2">
      <c r="A44" s="469" t="s">
        <v>66</v>
      </c>
      <c r="B44" s="528">
        <v>114</v>
      </c>
      <c r="C44" s="528">
        <v>48</v>
      </c>
      <c r="D44" s="434"/>
      <c r="E44" s="434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AB44" s="437"/>
      <c r="AC44" s="437"/>
      <c r="AD44" s="437"/>
      <c r="AE44" s="437"/>
      <c r="AF44" s="452"/>
      <c r="AG44" s="452"/>
      <c r="AH44" s="452"/>
      <c r="AI44" s="452"/>
      <c r="AJ44" s="452"/>
      <c r="AK44" s="452"/>
      <c r="AL44" s="452"/>
      <c r="AM44" s="452"/>
      <c r="AN44" s="452"/>
      <c r="AO44" s="452"/>
      <c r="AP44" s="452"/>
      <c r="AQ44" s="452"/>
      <c r="AR44" s="452"/>
      <c r="AS44" s="452"/>
      <c r="AT44" s="452"/>
      <c r="AU44" s="452"/>
      <c r="AV44" s="452"/>
      <c r="AW44" s="452"/>
      <c r="AX44" s="452"/>
      <c r="AY44" s="452"/>
      <c r="AZ44" s="452"/>
      <c r="BA44" s="437"/>
      <c r="BB44" s="437"/>
      <c r="BC44" s="437"/>
      <c r="BD44" s="437"/>
      <c r="BE44" s="452"/>
      <c r="BF44" s="452"/>
      <c r="BG44" s="452"/>
      <c r="BH44" s="452"/>
      <c r="BI44" s="452"/>
      <c r="BJ44" s="452"/>
      <c r="BK44" s="452"/>
      <c r="BL44" s="452"/>
      <c r="BM44" s="452"/>
      <c r="BN44" s="452"/>
      <c r="BO44" s="452"/>
      <c r="BP44" s="452"/>
      <c r="BQ44" s="452"/>
      <c r="BR44" s="452"/>
    </row>
    <row r="45" spans="1:70" s="474" customFormat="1" ht="15" customHeight="1" x14ac:dyDescent="0.2">
      <c r="A45" s="456" t="s">
        <v>67</v>
      </c>
      <c r="B45" s="526">
        <v>104</v>
      </c>
      <c r="C45" s="526">
        <v>37</v>
      </c>
      <c r="D45" s="434"/>
      <c r="E45" s="434"/>
      <c r="F45" s="439"/>
      <c r="G45" s="439"/>
      <c r="H45" s="439"/>
      <c r="I45" s="439"/>
      <c r="J45" s="439"/>
      <c r="K45" s="439"/>
      <c r="L45" s="439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AB45" s="437"/>
      <c r="AC45" s="437"/>
      <c r="AD45" s="437"/>
      <c r="AE45" s="437"/>
      <c r="BA45" s="437"/>
      <c r="BB45" s="437"/>
      <c r="BC45" s="437"/>
      <c r="BD45" s="437"/>
    </row>
    <row r="46" spans="1:70" s="576" customFormat="1" x14ac:dyDescent="0.2">
      <c r="F46" s="447"/>
      <c r="G46" s="447"/>
      <c r="H46" s="447"/>
      <c r="I46" s="447"/>
      <c r="J46" s="447"/>
      <c r="K46" s="447"/>
      <c r="L46" s="447"/>
    </row>
    <row r="47" spans="1:70" x14ac:dyDescent="0.2">
      <c r="A47" s="576"/>
      <c r="B47" s="576"/>
      <c r="C47" s="576"/>
      <c r="D47" s="576"/>
      <c r="E47" s="576"/>
    </row>
    <row r="48" spans="1:70" x14ac:dyDescent="0.2">
      <c r="A48" s="576"/>
      <c r="B48" s="576"/>
      <c r="C48" s="576"/>
      <c r="D48" s="576"/>
      <c r="E48" s="576"/>
    </row>
    <row r="49" spans="1:5" x14ac:dyDescent="0.2">
      <c r="A49" s="576"/>
      <c r="B49" s="576"/>
      <c r="C49" s="576"/>
      <c r="D49" s="576"/>
      <c r="E49" s="576"/>
    </row>
    <row r="50" spans="1:5" x14ac:dyDescent="0.2">
      <c r="A50" s="576"/>
      <c r="B50" s="576"/>
      <c r="C50" s="576"/>
      <c r="D50" s="576"/>
      <c r="E50" s="576"/>
    </row>
    <row r="51" spans="1:5" x14ac:dyDescent="0.2">
      <c r="A51" s="576"/>
      <c r="B51" s="576"/>
      <c r="C51" s="576"/>
      <c r="D51" s="576"/>
      <c r="E51" s="576"/>
    </row>
    <row r="52" spans="1:5" x14ac:dyDescent="0.2">
      <c r="A52" s="576"/>
      <c r="B52" s="576"/>
      <c r="C52" s="576"/>
      <c r="D52" s="576"/>
      <c r="E52" s="576"/>
    </row>
    <row r="53" spans="1:5" x14ac:dyDescent="0.2">
      <c r="A53" s="576"/>
      <c r="B53" s="576"/>
      <c r="C53" s="576"/>
      <c r="D53" s="576"/>
      <c r="E53" s="576"/>
    </row>
    <row r="200" spans="1:56" hidden="1" x14ac:dyDescent="0.2">
      <c r="A200" s="578">
        <f>SUM(A7:L45)</f>
        <v>2845</v>
      </c>
      <c r="BD200" s="577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2013-11-20T18:23:51Z</dcterms:modified>
</cp:coreProperties>
</file>