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H197" i="3" l="1"/>
  <c r="G197" i="3"/>
  <c r="F197" i="3"/>
  <c r="E197" i="3"/>
  <c r="D197" i="3"/>
  <c r="C197" i="3"/>
  <c r="B197" i="3"/>
  <c r="H195" i="3"/>
  <c r="G195" i="3"/>
  <c r="F195" i="3"/>
  <c r="E195" i="3"/>
  <c r="D195" i="3"/>
  <c r="C195" i="3"/>
  <c r="B195" i="3"/>
  <c r="BD189" i="3"/>
  <c r="BA189" i="3"/>
  <c r="D189" i="3"/>
  <c r="BE188" i="3"/>
  <c r="BD188" i="3"/>
  <c r="BA188" i="3"/>
  <c r="O188" i="3" s="1"/>
  <c r="D188" i="3"/>
  <c r="BB188" i="3" s="1"/>
  <c r="BD187" i="3"/>
  <c r="BA187" i="3"/>
  <c r="D187" i="3"/>
  <c r="BE186" i="3"/>
  <c r="BD186" i="3"/>
  <c r="BA186" i="3"/>
  <c r="O186" i="3" s="1"/>
  <c r="D186" i="3"/>
  <c r="BB186" i="3" s="1"/>
  <c r="BD185" i="3"/>
  <c r="BA185" i="3"/>
  <c r="D185" i="3"/>
  <c r="D184" i="3"/>
  <c r="BE180" i="3"/>
  <c r="BB180" i="3"/>
  <c r="BA180" i="3"/>
  <c r="Q180" i="3" s="1"/>
  <c r="D180" i="3"/>
  <c r="BD180" i="3" s="1"/>
  <c r="BE179" i="3"/>
  <c r="BB179" i="3"/>
  <c r="D179" i="3"/>
  <c r="BA179" i="3" s="1"/>
  <c r="Q179" i="3" s="1"/>
  <c r="BE178" i="3"/>
  <c r="BB178" i="3"/>
  <c r="BA178" i="3"/>
  <c r="Q178" i="3" s="1"/>
  <c r="D178" i="3"/>
  <c r="BD178" i="3" s="1"/>
  <c r="BE177" i="3"/>
  <c r="BB177" i="3"/>
  <c r="D177" i="3"/>
  <c r="BA177" i="3" s="1"/>
  <c r="Q177" i="3" s="1"/>
  <c r="BE176" i="3"/>
  <c r="BB176" i="3"/>
  <c r="BA176" i="3"/>
  <c r="Q176" i="3" s="1"/>
  <c r="D176" i="3"/>
  <c r="BD176" i="3" s="1"/>
  <c r="BE175" i="3"/>
  <c r="BB175" i="3"/>
  <c r="D175" i="3"/>
  <c r="BA175" i="3" s="1"/>
  <c r="Q175" i="3" s="1"/>
  <c r="BE174" i="3"/>
  <c r="BB174" i="3"/>
  <c r="BA174" i="3"/>
  <c r="Q174" i="3" s="1"/>
  <c r="D174" i="3"/>
  <c r="BD174" i="3" s="1"/>
  <c r="BE173" i="3"/>
  <c r="BB173" i="3"/>
  <c r="D173" i="3"/>
  <c r="BA173" i="3" s="1"/>
  <c r="Q173" i="3" s="1"/>
  <c r="D172" i="3"/>
  <c r="D171" i="3"/>
  <c r="BE170" i="3"/>
  <c r="BB170" i="3"/>
  <c r="BA170" i="3"/>
  <c r="Q170" i="3" s="1"/>
  <c r="D170" i="3"/>
  <c r="BD170" i="3" s="1"/>
  <c r="BE169" i="3"/>
  <c r="BD169" i="3"/>
  <c r="BB169" i="3"/>
  <c r="D169" i="3"/>
  <c r="BA169" i="3" s="1"/>
  <c r="Q169" i="3" s="1"/>
  <c r="D168" i="3"/>
  <c r="D167" i="3"/>
  <c r="BE166" i="3"/>
  <c r="BB166" i="3"/>
  <c r="BA166" i="3"/>
  <c r="Q166" i="3" s="1"/>
  <c r="D166" i="3"/>
  <c r="BD166" i="3" s="1"/>
  <c r="BE165" i="3"/>
  <c r="BB165" i="3"/>
  <c r="D165" i="3"/>
  <c r="BA165" i="3" s="1"/>
  <c r="Q165" i="3" s="1"/>
  <c r="BE164" i="3"/>
  <c r="BB164" i="3"/>
  <c r="BA164" i="3"/>
  <c r="Q164" i="3" s="1"/>
  <c r="D164" i="3"/>
  <c r="BD164" i="3" s="1"/>
  <c r="BE163" i="3"/>
  <c r="BB163" i="3"/>
  <c r="D163" i="3"/>
  <c r="BA163" i="3" s="1"/>
  <c r="Q163" i="3" s="1"/>
  <c r="BE162" i="3"/>
  <c r="BB162" i="3"/>
  <c r="BA162" i="3"/>
  <c r="Q162" i="3" s="1"/>
  <c r="D162" i="3"/>
  <c r="BD162" i="3" s="1"/>
  <c r="BE161" i="3"/>
  <c r="BB161" i="3"/>
  <c r="D161" i="3"/>
  <c r="BA161" i="3" s="1"/>
  <c r="Q161" i="3" s="1"/>
  <c r="D157" i="3"/>
  <c r="D156" i="3"/>
  <c r="K152" i="3"/>
  <c r="BB151" i="3"/>
  <c r="K151" i="3"/>
  <c r="BE151" i="3" s="1"/>
  <c r="D151" i="3"/>
  <c r="K150" i="3"/>
  <c r="BB149" i="3"/>
  <c r="K149" i="3"/>
  <c r="BE149" i="3" s="1"/>
  <c r="D149" i="3"/>
  <c r="BE148" i="3"/>
  <c r="K148" i="3"/>
  <c r="BB148" i="3" s="1"/>
  <c r="BE147" i="3"/>
  <c r="BB147" i="3"/>
  <c r="R147" i="3" s="1"/>
  <c r="D147" i="3"/>
  <c r="BE146" i="3"/>
  <c r="BB146" i="3"/>
  <c r="D146" i="3"/>
  <c r="BD146" i="3" s="1"/>
  <c r="BE145" i="3"/>
  <c r="BB145" i="3"/>
  <c r="R145" i="3"/>
  <c r="D145" i="3"/>
  <c r="BE144" i="3"/>
  <c r="BB144" i="3"/>
  <c r="BA144" i="3"/>
  <c r="R144" i="3" s="1"/>
  <c r="D144" i="3"/>
  <c r="BD144" i="3" s="1"/>
  <c r="BE143" i="3"/>
  <c r="BB143" i="3"/>
  <c r="D143" i="3"/>
  <c r="BD143" i="3" s="1"/>
  <c r="BE142" i="3"/>
  <c r="BB142" i="3"/>
  <c r="BA142" i="3"/>
  <c r="R142" i="3" s="1"/>
  <c r="D142" i="3"/>
  <c r="BD142" i="3" s="1"/>
  <c r="BE141" i="3"/>
  <c r="BB141" i="3"/>
  <c r="D141" i="3"/>
  <c r="BD141" i="3" s="1"/>
  <c r="BE140" i="3"/>
  <c r="BB140" i="3"/>
  <c r="BA140" i="3"/>
  <c r="R140" i="3" s="1"/>
  <c r="D140" i="3"/>
  <c r="BD140" i="3" s="1"/>
  <c r="BE139" i="3"/>
  <c r="Q139" i="3"/>
  <c r="P139" i="3"/>
  <c r="O139" i="3"/>
  <c r="N139" i="3"/>
  <c r="K139" i="3"/>
  <c r="BB139" i="3" s="1"/>
  <c r="J139" i="3"/>
  <c r="D139" i="3" s="1"/>
  <c r="BE138" i="3"/>
  <c r="BB138" i="3"/>
  <c r="D138" i="3"/>
  <c r="BD138" i="3" s="1"/>
  <c r="BE137" i="3"/>
  <c r="BB137" i="3"/>
  <c r="R137" i="3"/>
  <c r="D137" i="3"/>
  <c r="R136" i="3"/>
  <c r="BE135" i="3"/>
  <c r="BB135" i="3"/>
  <c r="R135" i="3" s="1"/>
  <c r="D135" i="3"/>
  <c r="BE134" i="3"/>
  <c r="BB134" i="3"/>
  <c r="D134" i="3"/>
  <c r="BA134" i="3" s="1"/>
  <c r="R134" i="3" s="1"/>
  <c r="BE133" i="3"/>
  <c r="BB133" i="3"/>
  <c r="R133" i="3" s="1"/>
  <c r="D133" i="3"/>
  <c r="BE132" i="3"/>
  <c r="BB132" i="3"/>
  <c r="BA132" i="3"/>
  <c r="R132" i="3" s="1"/>
  <c r="D132" i="3"/>
  <c r="BD132" i="3" s="1"/>
  <c r="BD128" i="3"/>
  <c r="BC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 s="1"/>
  <c r="BE127" i="3"/>
  <c r="BD127" i="3"/>
  <c r="BC127" i="3"/>
  <c r="BA127" i="3"/>
  <c r="D127" i="3"/>
  <c r="BF127" i="3" s="1"/>
  <c r="BE126" i="3"/>
  <c r="BD126" i="3"/>
  <c r="BC126" i="3"/>
  <c r="BA126" i="3"/>
  <c r="D126" i="3"/>
  <c r="BF126" i="3" s="1"/>
  <c r="BD124" i="3"/>
  <c r="BC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BE123" i="3"/>
  <c r="BD123" i="3"/>
  <c r="BC123" i="3"/>
  <c r="BA123" i="3"/>
  <c r="D123" i="3"/>
  <c r="BF123" i="3" s="1"/>
  <c r="BE122" i="3"/>
  <c r="BD122" i="3"/>
  <c r="BC122" i="3"/>
  <c r="BA122" i="3"/>
  <c r="D122" i="3"/>
  <c r="BF122" i="3" s="1"/>
  <c r="BE121" i="3"/>
  <c r="BD121" i="3"/>
  <c r="BC121" i="3"/>
  <c r="BA121" i="3"/>
  <c r="D121" i="3"/>
  <c r="BF121" i="3" s="1"/>
  <c r="BE120" i="3"/>
  <c r="BD120" i="3"/>
  <c r="BC120" i="3"/>
  <c r="BA120" i="3"/>
  <c r="D120" i="3"/>
  <c r="BF120" i="3" s="1"/>
  <c r="BE119" i="3"/>
  <c r="BD119" i="3"/>
  <c r="BC119" i="3"/>
  <c r="BA119" i="3"/>
  <c r="D119" i="3"/>
  <c r="BF119" i="3" s="1"/>
  <c r="BE118" i="3"/>
  <c r="D118" i="3"/>
  <c r="BD117" i="3"/>
  <c r="BC117" i="3"/>
  <c r="D117" i="3"/>
  <c r="BD116" i="3"/>
  <c r="BC116" i="3"/>
  <c r="D116" i="3"/>
  <c r="BD115" i="3"/>
  <c r="BC115" i="3"/>
  <c r="D115" i="3"/>
  <c r="BD114" i="3"/>
  <c r="BC114" i="3"/>
  <c r="D114" i="3"/>
  <c r="BF113" i="3"/>
  <c r="BA113" i="3"/>
  <c r="D113" i="3"/>
  <c r="BE113" i="3" s="1"/>
  <c r="BE112" i="3"/>
  <c r="D112" i="3"/>
  <c r="BD111" i="3"/>
  <c r="BC111" i="3"/>
  <c r="D111" i="3"/>
  <c r="BD110" i="3"/>
  <c r="BC110" i="3"/>
  <c r="D110" i="3"/>
  <c r="BD109" i="3"/>
  <c r="BC109" i="3"/>
  <c r="D109" i="3"/>
  <c r="BD108" i="3"/>
  <c r="BC108" i="3"/>
  <c r="D108" i="3"/>
  <c r="BF107" i="3"/>
  <c r="BA107" i="3"/>
  <c r="D107" i="3"/>
  <c r="BE107" i="3" s="1"/>
  <c r="BE106" i="3"/>
  <c r="BD106" i="3"/>
  <c r="BC106" i="3"/>
  <c r="BA106" i="3"/>
  <c r="D106" i="3"/>
  <c r="BF106" i="3" s="1"/>
  <c r="BE105" i="3"/>
  <c r="BD105" i="3"/>
  <c r="BC105" i="3"/>
  <c r="BA105" i="3"/>
  <c r="D105" i="3"/>
  <c r="BF105" i="3" s="1"/>
  <c r="Q104" i="3"/>
  <c r="Q103" i="3"/>
  <c r="BF102" i="3"/>
  <c r="BE102" i="3"/>
  <c r="BD102" i="3"/>
  <c r="BC102" i="3"/>
  <c r="BB102" i="3"/>
  <c r="BA102" i="3"/>
  <c r="D102" i="3"/>
  <c r="BE101" i="3"/>
  <c r="BD101" i="3"/>
  <c r="BC101" i="3"/>
  <c r="BA101" i="3"/>
  <c r="D101" i="3"/>
  <c r="BF101" i="3" s="1"/>
  <c r="D97" i="3"/>
  <c r="D96" i="3"/>
  <c r="R81" i="3"/>
  <c r="BE81" i="3" s="1"/>
  <c r="Q81" i="3"/>
  <c r="P81" i="3"/>
  <c r="O81" i="3"/>
  <c r="N81" i="3"/>
  <c r="M81" i="3"/>
  <c r="BB81" i="3" s="1"/>
  <c r="L81" i="3"/>
  <c r="K81" i="3"/>
  <c r="J81" i="3"/>
  <c r="I81" i="3"/>
  <c r="H81" i="3"/>
  <c r="G81" i="3"/>
  <c r="F81" i="3"/>
  <c r="E81" i="3"/>
  <c r="BE80" i="3"/>
  <c r="BD80" i="3"/>
  <c r="BB80" i="3"/>
  <c r="S80" i="3" s="1"/>
  <c r="D80" i="3"/>
  <c r="BA80" i="3" s="1"/>
  <c r="BE79" i="3"/>
  <c r="BB79" i="3"/>
  <c r="BA79" i="3"/>
  <c r="S79" i="3" s="1"/>
  <c r="D79" i="3"/>
  <c r="BD79" i="3" s="1"/>
  <c r="BE78" i="3"/>
  <c r="BB78" i="3"/>
  <c r="D78" i="3"/>
  <c r="BA78" i="3" s="1"/>
  <c r="S78" i="3" s="1"/>
  <c r="BE77" i="3"/>
  <c r="BB77" i="3"/>
  <c r="D77" i="3"/>
  <c r="BD77" i="3" s="1"/>
  <c r="BE75" i="3"/>
  <c r="BB75" i="3"/>
  <c r="BA75" i="3"/>
  <c r="S75" i="3" s="1"/>
  <c r="D75" i="3"/>
  <c r="BD75" i="3" s="1"/>
  <c r="BE74" i="3"/>
  <c r="BB74" i="3"/>
  <c r="D74" i="3"/>
  <c r="BA74" i="3" s="1"/>
  <c r="S74" i="3" s="1"/>
  <c r="R73" i="3"/>
  <c r="Q73" i="3"/>
  <c r="P73" i="3"/>
  <c r="O73" i="3"/>
  <c r="N73" i="3"/>
  <c r="M73" i="3"/>
  <c r="BE73" i="3" s="1"/>
  <c r="L73" i="3"/>
  <c r="K73" i="3"/>
  <c r="J73" i="3"/>
  <c r="I73" i="3"/>
  <c r="H73" i="3"/>
  <c r="G73" i="3"/>
  <c r="F73" i="3"/>
  <c r="E73" i="3"/>
  <c r="D73" i="3" s="1"/>
  <c r="D72" i="3"/>
  <c r="BD72" i="3" s="1"/>
  <c r="BE71" i="3"/>
  <c r="BB71" i="3"/>
  <c r="BA71" i="3"/>
  <c r="S71" i="3" s="1"/>
  <c r="D71" i="3"/>
  <c r="BD71" i="3" s="1"/>
  <c r="BE70" i="3"/>
  <c r="BB70" i="3"/>
  <c r="D70" i="3"/>
  <c r="BA70" i="3" s="1"/>
  <c r="S70" i="3" s="1"/>
  <c r="BE69" i="3"/>
  <c r="BB69" i="3"/>
  <c r="BA69" i="3"/>
  <c r="S69" i="3" s="1"/>
  <c r="D69" i="3"/>
  <c r="BD69" i="3" s="1"/>
  <c r="BE68" i="3"/>
  <c r="BB68" i="3"/>
  <c r="D68" i="3"/>
  <c r="BA68" i="3" s="1"/>
  <c r="S68" i="3" s="1"/>
  <c r="BE67" i="3"/>
  <c r="BB67" i="3"/>
  <c r="BA67" i="3"/>
  <c r="S67" i="3" s="1"/>
  <c r="D67" i="3"/>
  <c r="BD67" i="3" s="1"/>
  <c r="Q63" i="3"/>
  <c r="P63" i="3"/>
  <c r="M63" i="3"/>
  <c r="BD63" i="3" s="1"/>
  <c r="L63" i="3"/>
  <c r="I63" i="3"/>
  <c r="H63" i="3"/>
  <c r="E63" i="3"/>
  <c r="BD62" i="3"/>
  <c r="BC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 s="1"/>
  <c r="E62" i="3"/>
  <c r="BF61" i="3"/>
  <c r="BE61" i="3"/>
  <c r="BD61" i="3"/>
  <c r="BC61" i="3"/>
  <c r="BB61" i="3"/>
  <c r="BA61" i="3"/>
  <c r="S61" i="3" s="1"/>
  <c r="D61" i="3"/>
  <c r="R59" i="3"/>
  <c r="R63" i="3" s="1"/>
  <c r="Q59" i="3"/>
  <c r="P59" i="3"/>
  <c r="O59" i="3"/>
  <c r="O63" i="3" s="1"/>
  <c r="N59" i="3"/>
  <c r="N63" i="3" s="1"/>
  <c r="M59" i="3"/>
  <c r="L59" i="3"/>
  <c r="K59" i="3"/>
  <c r="K63" i="3" s="1"/>
  <c r="J59" i="3"/>
  <c r="J63" i="3" s="1"/>
  <c r="I59" i="3"/>
  <c r="H59" i="3"/>
  <c r="G59" i="3"/>
  <c r="G63" i="3" s="1"/>
  <c r="F59" i="3"/>
  <c r="F63" i="3" s="1"/>
  <c r="E59" i="3"/>
  <c r="D59" i="3" s="1"/>
  <c r="BF58" i="3"/>
  <c r="D58" i="3"/>
  <c r="BB58" i="3" s="1"/>
  <c r="BB57" i="3"/>
  <c r="BA57" i="3"/>
  <c r="S57" i="3" s="1"/>
  <c r="D57" i="3"/>
  <c r="BF57" i="3" s="1"/>
  <c r="BF56" i="3"/>
  <c r="BE56" i="3"/>
  <c r="BD56" i="3"/>
  <c r="BC56" i="3"/>
  <c r="BB56" i="3"/>
  <c r="BA56" i="3"/>
  <c r="S56" i="3" s="1"/>
  <c r="D56" i="3"/>
  <c r="BF55" i="3"/>
  <c r="BE55" i="3"/>
  <c r="BD55" i="3"/>
  <c r="BC55" i="3"/>
  <c r="BB55" i="3"/>
  <c r="BA55" i="3"/>
  <c r="S55" i="3" s="1"/>
  <c r="D55" i="3"/>
  <c r="BF54" i="3"/>
  <c r="BE54" i="3"/>
  <c r="BD54" i="3"/>
  <c r="BC54" i="3"/>
  <c r="BB54" i="3"/>
  <c r="BA54" i="3"/>
  <c r="S54" i="3" s="1"/>
  <c r="D54" i="3"/>
  <c r="BF53" i="3"/>
  <c r="BE53" i="3"/>
  <c r="BD53" i="3"/>
  <c r="BC53" i="3"/>
  <c r="BB53" i="3"/>
  <c r="BA53" i="3"/>
  <c r="S53" i="3" s="1"/>
  <c r="D53" i="3"/>
  <c r="BF52" i="3"/>
  <c r="BE52" i="3"/>
  <c r="BD52" i="3"/>
  <c r="BC52" i="3"/>
  <c r="BB52" i="3"/>
  <c r="BA52" i="3"/>
  <c r="S52" i="3" s="1"/>
  <c r="D52" i="3"/>
  <c r="BF51" i="3"/>
  <c r="BE51" i="3"/>
  <c r="BD51" i="3"/>
  <c r="BC51" i="3"/>
  <c r="BB51" i="3"/>
  <c r="BA51" i="3"/>
  <c r="S51" i="3" s="1"/>
  <c r="D51" i="3"/>
  <c r="BF50" i="3"/>
  <c r="BE50" i="3"/>
  <c r="BD50" i="3"/>
  <c r="BC50" i="3"/>
  <c r="BB50" i="3"/>
  <c r="BA50" i="3"/>
  <c r="S50" i="3" s="1"/>
  <c r="D50" i="3"/>
  <c r="BF49" i="3"/>
  <c r="BE49" i="3"/>
  <c r="BD49" i="3"/>
  <c r="BC49" i="3"/>
  <c r="BB49" i="3"/>
  <c r="BA49" i="3"/>
  <c r="S49" i="3" s="1"/>
  <c r="D49" i="3"/>
  <c r="BF48" i="3"/>
  <c r="BE48" i="3"/>
  <c r="BD48" i="3"/>
  <c r="BC48" i="3"/>
  <c r="BB48" i="3"/>
  <c r="BA48" i="3"/>
  <c r="S48" i="3" s="1"/>
  <c r="D48" i="3"/>
  <c r="BF47" i="3"/>
  <c r="BE47" i="3"/>
  <c r="BD47" i="3"/>
  <c r="BC47" i="3"/>
  <c r="BB47" i="3"/>
  <c r="BA47" i="3"/>
  <c r="S47" i="3" s="1"/>
  <c r="D47" i="3"/>
  <c r="BF46" i="3"/>
  <c r="D46" i="3"/>
  <c r="BB46" i="3" s="1"/>
  <c r="BD45" i="3"/>
  <c r="BC45" i="3"/>
  <c r="D45" i="3"/>
  <c r="BF45" i="3" s="1"/>
  <c r="BD44" i="3"/>
  <c r="BC44" i="3"/>
  <c r="D44" i="3"/>
  <c r="BF44" i="3" s="1"/>
  <c r="BD43" i="3"/>
  <c r="BC43" i="3"/>
  <c r="D43" i="3"/>
  <c r="BF43" i="3" s="1"/>
  <c r="BD42" i="3"/>
  <c r="BC42" i="3"/>
  <c r="D42" i="3"/>
  <c r="BF42" i="3" s="1"/>
  <c r="BD41" i="3"/>
  <c r="BC41" i="3"/>
  <c r="D41" i="3"/>
  <c r="BF41" i="3" s="1"/>
  <c r="BD38" i="3"/>
  <c r="BC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 s="1"/>
  <c r="E38" i="3"/>
  <c r="BF37" i="3"/>
  <c r="D37" i="3"/>
  <c r="BB37" i="3" s="1"/>
  <c r="BB36" i="3"/>
  <c r="BA36" i="3"/>
  <c r="S36" i="3" s="1"/>
  <c r="D36" i="3"/>
  <c r="BF36" i="3" s="1"/>
  <c r="BF35" i="3"/>
  <c r="D35" i="3"/>
  <c r="BB35" i="3" s="1"/>
  <c r="BD34" i="3"/>
  <c r="BC34" i="3"/>
  <c r="D34" i="3"/>
  <c r="BF34" i="3" s="1"/>
  <c r="BB33" i="3"/>
  <c r="BA33" i="3"/>
  <c r="S33" i="3" s="1"/>
  <c r="D33" i="3"/>
  <c r="BF33" i="3" s="1"/>
  <c r="BF32" i="3"/>
  <c r="BE32" i="3"/>
  <c r="BD32" i="3"/>
  <c r="BC32" i="3"/>
  <c r="BB32" i="3"/>
  <c r="BA32" i="3"/>
  <c r="S32" i="3" s="1"/>
  <c r="D32" i="3"/>
  <c r="BF31" i="3"/>
  <c r="D31" i="3"/>
  <c r="BB31" i="3" s="1"/>
  <c r="BD30" i="3"/>
  <c r="BC30" i="3"/>
  <c r="D30" i="3"/>
  <c r="BF30" i="3" s="1"/>
  <c r="BA28" i="3"/>
  <c r="S28" i="3"/>
  <c r="R28" i="3"/>
  <c r="Q28" i="3"/>
  <c r="P28" i="3"/>
  <c r="O28" i="3"/>
  <c r="N28" i="3"/>
  <c r="M28" i="3"/>
  <c r="BD28" i="3" s="1"/>
  <c r="L28" i="3"/>
  <c r="K28" i="3"/>
  <c r="J28" i="3"/>
  <c r="I28" i="3"/>
  <c r="H28" i="3"/>
  <c r="G28" i="3"/>
  <c r="F28" i="3"/>
  <c r="D28" i="3" s="1"/>
  <c r="E28" i="3"/>
  <c r="BD27" i="3"/>
  <c r="BA27" i="3"/>
  <c r="S27" i="3" s="1"/>
  <c r="D27" i="3"/>
  <c r="BD26" i="3"/>
  <c r="BA26" i="3"/>
  <c r="S26" i="3" s="1"/>
  <c r="D26" i="3"/>
  <c r="BD25" i="3"/>
  <c r="BA25" i="3"/>
  <c r="S25" i="3" s="1"/>
  <c r="D25" i="3"/>
  <c r="BD20" i="3"/>
  <c r="BA20" i="3"/>
  <c r="P20" i="3" s="1"/>
  <c r="D20" i="3"/>
  <c r="BD19" i="3"/>
  <c r="BA19" i="3"/>
  <c r="P19" i="3" s="1"/>
  <c r="D19" i="3"/>
  <c r="BA96" i="3" s="1"/>
  <c r="BE16" i="3"/>
  <c r="BB16" i="3"/>
  <c r="D16" i="3"/>
  <c r="BA16" i="3" s="1"/>
  <c r="Q16" i="3" s="1"/>
  <c r="BE15" i="3"/>
  <c r="BB15" i="3"/>
  <c r="BA15" i="3"/>
  <c r="Q15" i="3" s="1"/>
  <c r="D15" i="3"/>
  <c r="BD15" i="3" s="1"/>
  <c r="BE12" i="3"/>
  <c r="BB12" i="3"/>
  <c r="D12" i="3"/>
  <c r="BA12" i="3" s="1"/>
  <c r="S12" i="3" s="1"/>
  <c r="BE11" i="3"/>
  <c r="BB11" i="3"/>
  <c r="BA11" i="3"/>
  <c r="S11" i="3" s="1"/>
  <c r="D11" i="3"/>
  <c r="BD11" i="3" s="1"/>
  <c r="A5" i="3"/>
  <c r="A4" i="3"/>
  <c r="A3" i="3"/>
  <c r="A2" i="3"/>
  <c r="BB59" i="3" l="1"/>
  <c r="BA59" i="3"/>
  <c r="S59" i="3" s="1"/>
  <c r="BF59" i="3"/>
  <c r="BE59" i="3"/>
  <c r="BF38" i="3"/>
  <c r="BB38" i="3"/>
  <c r="BE38" i="3"/>
  <c r="BA38" i="3"/>
  <c r="D63" i="3"/>
  <c r="BF62" i="3"/>
  <c r="BB62" i="3"/>
  <c r="BE62" i="3"/>
  <c r="BA62" i="3"/>
  <c r="BD73" i="3"/>
  <c r="BA73" i="3"/>
  <c r="BB73" i="3"/>
  <c r="BF110" i="3"/>
  <c r="BB110" i="3"/>
  <c r="BE110" i="3"/>
  <c r="BA110" i="3"/>
  <c r="Q110" i="3" s="1"/>
  <c r="Q121" i="3"/>
  <c r="BF128" i="3"/>
  <c r="BB128" i="3"/>
  <c r="BA128" i="3"/>
  <c r="Q128" i="3" s="1"/>
  <c r="BE150" i="3"/>
  <c r="D150" i="3"/>
  <c r="BB150" i="3"/>
  <c r="R150" i="3" s="1"/>
  <c r="BE152" i="3"/>
  <c r="D152" i="3"/>
  <c r="BB152" i="3"/>
  <c r="R152" i="3" s="1"/>
  <c r="BD168" i="3"/>
  <c r="BA168" i="3"/>
  <c r="Q168" i="3" s="1"/>
  <c r="BD12" i="3"/>
  <c r="BD16" i="3"/>
  <c r="BE31" i="3"/>
  <c r="BE35" i="3"/>
  <c r="BE37" i="3"/>
  <c r="BE46" i="3"/>
  <c r="BE58" i="3"/>
  <c r="BD68" i="3"/>
  <c r="BD70" i="3"/>
  <c r="BD74" i="3"/>
  <c r="BD78" i="3"/>
  <c r="D81" i="3"/>
  <c r="Q102" i="3"/>
  <c r="BF111" i="3"/>
  <c r="BB111" i="3"/>
  <c r="BE111" i="3"/>
  <c r="BA111" i="3"/>
  <c r="Q111" i="3" s="1"/>
  <c r="BF114" i="3"/>
  <c r="BB114" i="3"/>
  <c r="BE114" i="3"/>
  <c r="BA114" i="3"/>
  <c r="Q114" i="3" s="1"/>
  <c r="BB118" i="3"/>
  <c r="BA118" i="3"/>
  <c r="Q118" i="3" s="1"/>
  <c r="BF118" i="3"/>
  <c r="BE128" i="3"/>
  <c r="BD139" i="3"/>
  <c r="BA139" i="3"/>
  <c r="R139" i="3" s="1"/>
  <c r="BD167" i="3"/>
  <c r="BA167" i="3"/>
  <c r="Q167" i="3" s="1"/>
  <c r="BE184" i="3"/>
  <c r="BB184" i="3"/>
  <c r="O184" i="3" s="1"/>
  <c r="BB187" i="3"/>
  <c r="BE187" i="3"/>
  <c r="BF117" i="3"/>
  <c r="BB117" i="3"/>
  <c r="BE117" i="3"/>
  <c r="BA117" i="3"/>
  <c r="BA30" i="3"/>
  <c r="BE30" i="3"/>
  <c r="BA31" i="3"/>
  <c r="S31" i="3" s="1"/>
  <c r="BE33" i="3"/>
  <c r="BA34" i="3"/>
  <c r="BE34" i="3"/>
  <c r="BA35" i="3"/>
  <c r="S35" i="3" s="1"/>
  <c r="BE36" i="3"/>
  <c r="BA37" i="3"/>
  <c r="S37" i="3" s="1"/>
  <c r="BA41" i="3"/>
  <c r="BE41" i="3"/>
  <c r="BA42" i="3"/>
  <c r="BE42" i="3"/>
  <c r="BA43" i="3"/>
  <c r="BE43" i="3"/>
  <c r="BA44" i="3"/>
  <c r="BE44" i="3"/>
  <c r="BA45" i="3"/>
  <c r="BE45" i="3"/>
  <c r="BA46" i="3"/>
  <c r="S46" i="3" s="1"/>
  <c r="BE57" i="3"/>
  <c r="BA58" i="3"/>
  <c r="S58" i="3" s="1"/>
  <c r="BC63" i="3"/>
  <c r="BA72" i="3"/>
  <c r="S72" i="3" s="1"/>
  <c r="BA77" i="3"/>
  <c r="S77" i="3" s="1"/>
  <c r="BD96" i="3"/>
  <c r="BB101" i="3"/>
  <c r="Q101" i="3" s="1"/>
  <c r="BF109" i="3"/>
  <c r="BB109" i="3"/>
  <c r="BE109" i="3"/>
  <c r="BA109" i="3"/>
  <c r="Q109" i="3" s="1"/>
  <c r="BF116" i="3"/>
  <c r="BB116" i="3"/>
  <c r="BE116" i="3"/>
  <c r="BA116" i="3"/>
  <c r="BD134" i="3"/>
  <c r="BA149" i="3"/>
  <c r="R149" i="3" s="1"/>
  <c r="BD149" i="3"/>
  <c r="BA151" i="3"/>
  <c r="R151" i="3" s="1"/>
  <c r="BD151" i="3"/>
  <c r="BD156" i="3"/>
  <c r="BA156" i="3"/>
  <c r="I156" i="3" s="1"/>
  <c r="BD161" i="3"/>
  <c r="BD163" i="3"/>
  <c r="BD165" i="3"/>
  <c r="BD171" i="3"/>
  <c r="BA171" i="3"/>
  <c r="Q171" i="3" s="1"/>
  <c r="BD173" i="3"/>
  <c r="BD175" i="3"/>
  <c r="BD177" i="3"/>
  <c r="BD179" i="3"/>
  <c r="O185" i="3"/>
  <c r="Q127" i="3"/>
  <c r="BB185" i="3"/>
  <c r="BE185" i="3"/>
  <c r="O187" i="3"/>
  <c r="BB30" i="3"/>
  <c r="BB34" i="3"/>
  <c r="BB41" i="3"/>
  <c r="BB42" i="3"/>
  <c r="BB43" i="3"/>
  <c r="BB44" i="3"/>
  <c r="BB45" i="3"/>
  <c r="BF108" i="3"/>
  <c r="BB108" i="3"/>
  <c r="BE108" i="3"/>
  <c r="BA108" i="3"/>
  <c r="BB112" i="3"/>
  <c r="BA112" i="3"/>
  <c r="Q112" i="3" s="1"/>
  <c r="BF112" i="3"/>
  <c r="BF115" i="3"/>
  <c r="BB115" i="3"/>
  <c r="BE115" i="3"/>
  <c r="BA115" i="3"/>
  <c r="D124" i="3"/>
  <c r="BD157" i="3"/>
  <c r="BA157" i="3"/>
  <c r="I157" i="3" s="1"/>
  <c r="BD172" i="3"/>
  <c r="BA172" i="3"/>
  <c r="Q172" i="3" s="1"/>
  <c r="BB189" i="3"/>
  <c r="O189" i="3" s="1"/>
  <c r="BE189" i="3"/>
  <c r="BB105" i="3"/>
  <c r="Q105" i="3" s="1"/>
  <c r="BB106" i="3"/>
  <c r="Q106" i="3" s="1"/>
  <c r="BB107" i="3"/>
  <c r="Q107" i="3" s="1"/>
  <c r="BB113" i="3"/>
  <c r="Q113" i="3" s="1"/>
  <c r="BB119" i="3"/>
  <c r="Q119" i="3" s="1"/>
  <c r="BB120" i="3"/>
  <c r="Q120" i="3" s="1"/>
  <c r="BB121" i="3"/>
  <c r="BB122" i="3"/>
  <c r="Q122" i="3" s="1"/>
  <c r="BB123" i="3"/>
  <c r="Q123" i="3" s="1"/>
  <c r="BB126" i="3"/>
  <c r="Q126" i="3" s="1"/>
  <c r="BB127" i="3"/>
  <c r="BA138" i="3"/>
  <c r="R138" i="3" s="1"/>
  <c r="BA141" i="3"/>
  <c r="R141" i="3" s="1"/>
  <c r="BA143" i="3"/>
  <c r="R143" i="3" s="1"/>
  <c r="BA146" i="3"/>
  <c r="R146" i="3" s="1"/>
  <c r="D148" i="3"/>
  <c r="H197" i="2"/>
  <c r="G197" i="2"/>
  <c r="F197" i="2"/>
  <c r="E197" i="2"/>
  <c r="D197" i="2"/>
  <c r="C197" i="2"/>
  <c r="B197" i="2"/>
  <c r="H195" i="2"/>
  <c r="G195" i="2"/>
  <c r="F195" i="2"/>
  <c r="E195" i="2"/>
  <c r="D195" i="2"/>
  <c r="C195" i="2"/>
  <c r="B195" i="2"/>
  <c r="BD189" i="2"/>
  <c r="BA189" i="2"/>
  <c r="D189" i="2"/>
  <c r="BB189" i="2" s="1"/>
  <c r="O189" i="2" s="1"/>
  <c r="BE188" i="2"/>
  <c r="BD188" i="2"/>
  <c r="BB188" i="2"/>
  <c r="BA188" i="2"/>
  <c r="O188" i="2" s="1"/>
  <c r="D188" i="2"/>
  <c r="BD187" i="2"/>
  <c r="BA187" i="2"/>
  <c r="D187" i="2"/>
  <c r="BB187" i="2" s="1"/>
  <c r="O187" i="2" s="1"/>
  <c r="BE186" i="2"/>
  <c r="BD186" i="2"/>
  <c r="BB186" i="2"/>
  <c r="BA186" i="2"/>
  <c r="O186" i="2" s="1"/>
  <c r="D186" i="2"/>
  <c r="BD185" i="2"/>
  <c r="BA185" i="2"/>
  <c r="D185" i="2"/>
  <c r="BB185" i="2" s="1"/>
  <c r="O185" i="2" s="1"/>
  <c r="D184" i="2"/>
  <c r="BE180" i="2"/>
  <c r="BB180" i="2"/>
  <c r="BA180" i="2"/>
  <c r="D180" i="2"/>
  <c r="BD180" i="2" s="1"/>
  <c r="BE179" i="2"/>
  <c r="BB179" i="2"/>
  <c r="D179" i="2"/>
  <c r="BA179" i="2" s="1"/>
  <c r="Q179" i="2" s="1"/>
  <c r="BE178" i="2"/>
  <c r="BB178" i="2"/>
  <c r="BA178" i="2"/>
  <c r="Q178" i="2" s="1"/>
  <c r="D178" i="2"/>
  <c r="BD178" i="2" s="1"/>
  <c r="BE177" i="2"/>
  <c r="BB177" i="2"/>
  <c r="D177" i="2"/>
  <c r="BE176" i="2"/>
  <c r="BB176" i="2"/>
  <c r="BA176" i="2"/>
  <c r="Q176" i="2" s="1"/>
  <c r="D176" i="2"/>
  <c r="BD176" i="2" s="1"/>
  <c r="BE175" i="2"/>
  <c r="BD175" i="2"/>
  <c r="BB175" i="2"/>
  <c r="Q175" i="2"/>
  <c r="D175" i="2"/>
  <c r="BA175" i="2" s="1"/>
  <c r="BE174" i="2"/>
  <c r="BB174" i="2"/>
  <c r="BA174" i="2"/>
  <c r="Q174" i="2" s="1"/>
  <c r="D174" i="2"/>
  <c r="BD174" i="2" s="1"/>
  <c r="BE173" i="2"/>
  <c r="BD173" i="2"/>
  <c r="BB173" i="2"/>
  <c r="D173" i="2"/>
  <c r="BA173" i="2" s="1"/>
  <c r="Q173" i="2" s="1"/>
  <c r="D172" i="2"/>
  <c r="D171" i="2"/>
  <c r="BE170" i="2"/>
  <c r="BB170" i="2"/>
  <c r="BA170" i="2"/>
  <c r="D170" i="2"/>
  <c r="BD170" i="2" s="1"/>
  <c r="BE169" i="2"/>
  <c r="BB169" i="2"/>
  <c r="D169" i="2"/>
  <c r="BA169" i="2" s="1"/>
  <c r="Q169" i="2" s="1"/>
  <c r="D168" i="2"/>
  <c r="D167" i="2"/>
  <c r="BE166" i="2"/>
  <c r="BB166" i="2"/>
  <c r="BA166" i="2"/>
  <c r="Q166" i="2" s="1"/>
  <c r="D166" i="2"/>
  <c r="BD166" i="2" s="1"/>
  <c r="BE165" i="2"/>
  <c r="BB165" i="2"/>
  <c r="D165" i="2"/>
  <c r="BE164" i="2"/>
  <c r="BB164" i="2"/>
  <c r="BA164" i="2"/>
  <c r="Q164" i="2" s="1"/>
  <c r="D164" i="2"/>
  <c r="BD164" i="2" s="1"/>
  <c r="BE163" i="2"/>
  <c r="BD163" i="2"/>
  <c r="BB163" i="2"/>
  <c r="Q163" i="2"/>
  <c r="D163" i="2"/>
  <c r="BA163" i="2" s="1"/>
  <c r="BE162" i="2"/>
  <c r="BB162" i="2"/>
  <c r="BA162" i="2"/>
  <c r="Q162" i="2" s="1"/>
  <c r="D162" i="2"/>
  <c r="BD162" i="2" s="1"/>
  <c r="BE161" i="2"/>
  <c r="BD161" i="2"/>
  <c r="BB161" i="2"/>
  <c r="D161" i="2"/>
  <c r="BA161" i="2" s="1"/>
  <c r="Q161" i="2" s="1"/>
  <c r="D157" i="2"/>
  <c r="D156" i="2"/>
  <c r="K152" i="2"/>
  <c r="K151" i="2"/>
  <c r="D151" i="2"/>
  <c r="K150" i="2"/>
  <c r="BD149" i="2"/>
  <c r="BB149" i="2"/>
  <c r="K149" i="2"/>
  <c r="BE149" i="2" s="1"/>
  <c r="D149" i="2"/>
  <c r="BA149" i="2" s="1"/>
  <c r="BE148" i="2"/>
  <c r="BB148" i="2"/>
  <c r="K148" i="2"/>
  <c r="D148" i="2"/>
  <c r="BE147" i="2"/>
  <c r="BB147" i="2"/>
  <c r="R147" i="2" s="1"/>
  <c r="D147" i="2"/>
  <c r="BE146" i="2"/>
  <c r="BB146" i="2"/>
  <c r="BA146" i="2"/>
  <c r="R146" i="2"/>
  <c r="D146" i="2"/>
  <c r="BD146" i="2" s="1"/>
  <c r="BE145" i="2"/>
  <c r="BB145" i="2"/>
  <c r="R145" i="2"/>
  <c r="D145" i="2"/>
  <c r="BE144" i="2"/>
  <c r="BB144" i="2"/>
  <c r="D144" i="2"/>
  <c r="BE143" i="2"/>
  <c r="BB143" i="2"/>
  <c r="BA143" i="2"/>
  <c r="R143" i="2"/>
  <c r="D143" i="2"/>
  <c r="BD143" i="2" s="1"/>
  <c r="BE142" i="2"/>
  <c r="BB142" i="2"/>
  <c r="D142" i="2"/>
  <c r="BE141" i="2"/>
  <c r="BB141" i="2"/>
  <c r="BA141" i="2"/>
  <c r="R141" i="2"/>
  <c r="D141" i="2"/>
  <c r="BD141" i="2" s="1"/>
  <c r="BE140" i="2"/>
  <c r="BD140" i="2"/>
  <c r="BB140" i="2"/>
  <c r="D140" i="2"/>
  <c r="BA140" i="2" s="1"/>
  <c r="BE139" i="2"/>
  <c r="Q139" i="2"/>
  <c r="P139" i="2"/>
  <c r="O139" i="2"/>
  <c r="Q73" i="2" s="1"/>
  <c r="N139" i="2"/>
  <c r="K139" i="2"/>
  <c r="BB139" i="2" s="1"/>
  <c r="J139" i="2"/>
  <c r="D139" i="2"/>
  <c r="BE138" i="2"/>
  <c r="BB138" i="2"/>
  <c r="BA138" i="2"/>
  <c r="R138" i="2"/>
  <c r="D138" i="2"/>
  <c r="BD138" i="2" s="1"/>
  <c r="BE137" i="2"/>
  <c r="BB137" i="2"/>
  <c r="R137" i="2" s="1"/>
  <c r="D137" i="2"/>
  <c r="R136" i="2"/>
  <c r="BE135" i="2"/>
  <c r="BB135" i="2"/>
  <c r="R135" i="2" s="1"/>
  <c r="D135" i="2"/>
  <c r="BE134" i="2"/>
  <c r="BD134" i="2"/>
  <c r="BB134" i="2"/>
  <c r="R134" i="2"/>
  <c r="D134" i="2"/>
  <c r="BA134" i="2" s="1"/>
  <c r="BE133" i="2"/>
  <c r="BB133" i="2"/>
  <c r="R133" i="2"/>
  <c r="D133" i="2"/>
  <c r="BE132" i="2"/>
  <c r="BB132" i="2"/>
  <c r="BA132" i="2"/>
  <c r="R132" i="2" s="1"/>
  <c r="D132" i="2"/>
  <c r="BD132" i="2" s="1"/>
  <c r="P128" i="2"/>
  <c r="O128" i="2"/>
  <c r="N128" i="2"/>
  <c r="M128" i="2"/>
  <c r="L128" i="2"/>
  <c r="K128" i="2"/>
  <c r="J128" i="2"/>
  <c r="I128" i="2"/>
  <c r="H128" i="2"/>
  <c r="G128" i="2"/>
  <c r="F128" i="2"/>
  <c r="E128" i="2"/>
  <c r="BF127" i="2"/>
  <c r="BE127" i="2"/>
  <c r="BD127" i="2"/>
  <c r="BC127" i="2"/>
  <c r="BB127" i="2"/>
  <c r="BA127" i="2"/>
  <c r="Q127" i="2" s="1"/>
  <c r="D127" i="2"/>
  <c r="BF126" i="2"/>
  <c r="BE126" i="2"/>
  <c r="BD126" i="2"/>
  <c r="BC126" i="2"/>
  <c r="BB126" i="2"/>
  <c r="BA126" i="2"/>
  <c r="Q126" i="2" s="1"/>
  <c r="D126" i="2"/>
  <c r="BA124" i="2"/>
  <c r="P124" i="2"/>
  <c r="O124" i="2"/>
  <c r="N124" i="2"/>
  <c r="M124" i="2"/>
  <c r="L124" i="2"/>
  <c r="K124" i="2"/>
  <c r="J124" i="2"/>
  <c r="I124" i="2"/>
  <c r="H124" i="2"/>
  <c r="G124" i="2"/>
  <c r="F124" i="2"/>
  <c r="D124" i="2" s="1"/>
  <c r="BE124" i="2" s="1"/>
  <c r="E124" i="2"/>
  <c r="BF123" i="2"/>
  <c r="BE123" i="2"/>
  <c r="BD123" i="2"/>
  <c r="BC123" i="2"/>
  <c r="BB123" i="2"/>
  <c r="BA123" i="2"/>
  <c r="D123" i="2"/>
  <c r="BF122" i="2"/>
  <c r="BE122" i="2"/>
  <c r="BD122" i="2"/>
  <c r="BC122" i="2"/>
  <c r="BB122" i="2"/>
  <c r="BA122" i="2"/>
  <c r="Q122" i="2" s="1"/>
  <c r="D122" i="2"/>
  <c r="BF121" i="2"/>
  <c r="BE121" i="2"/>
  <c r="BD121" i="2"/>
  <c r="BC121" i="2"/>
  <c r="BB121" i="2"/>
  <c r="BA121" i="2"/>
  <c r="Q121" i="2" s="1"/>
  <c r="D121" i="2"/>
  <c r="BF120" i="2"/>
  <c r="BE120" i="2"/>
  <c r="BD120" i="2"/>
  <c r="BC120" i="2"/>
  <c r="BB120" i="2"/>
  <c r="BA120" i="2"/>
  <c r="Q120" i="2" s="1"/>
  <c r="D120" i="2"/>
  <c r="BF119" i="2"/>
  <c r="BE119" i="2"/>
  <c r="BD119" i="2"/>
  <c r="BC119" i="2"/>
  <c r="BB119" i="2"/>
  <c r="BA119" i="2"/>
  <c r="D119" i="2"/>
  <c r="BF118" i="2"/>
  <c r="BE118" i="2"/>
  <c r="D118" i="2"/>
  <c r="BD117" i="2"/>
  <c r="BC117" i="2"/>
  <c r="D117" i="2"/>
  <c r="BD116" i="2"/>
  <c r="BC116" i="2"/>
  <c r="D116" i="2"/>
  <c r="BD115" i="2"/>
  <c r="BC115" i="2"/>
  <c r="D115" i="2"/>
  <c r="BD114" i="2"/>
  <c r="BC114" i="2"/>
  <c r="D114" i="2"/>
  <c r="BB113" i="2"/>
  <c r="BA113" i="2"/>
  <c r="Q113" i="2" s="1"/>
  <c r="D113" i="2"/>
  <c r="BF113" i="2" s="1"/>
  <c r="BF112" i="2"/>
  <c r="BE112" i="2"/>
  <c r="D112" i="2"/>
  <c r="BD111" i="2"/>
  <c r="BC111" i="2"/>
  <c r="D111" i="2"/>
  <c r="BD110" i="2"/>
  <c r="BC110" i="2"/>
  <c r="D110" i="2"/>
  <c r="BD109" i="2"/>
  <c r="BC109" i="2"/>
  <c r="D109" i="2"/>
  <c r="BD108" i="2"/>
  <c r="BC108" i="2"/>
  <c r="D108" i="2"/>
  <c r="BB107" i="2"/>
  <c r="BA107" i="2"/>
  <c r="Q107" i="2" s="1"/>
  <c r="D107" i="2"/>
  <c r="BF107" i="2" s="1"/>
  <c r="BF106" i="2"/>
  <c r="BE106" i="2"/>
  <c r="BD106" i="2"/>
  <c r="BC106" i="2"/>
  <c r="BB106" i="2"/>
  <c r="BA106" i="2"/>
  <c r="Q106" i="2" s="1"/>
  <c r="D106" i="2"/>
  <c r="BD105" i="2"/>
  <c r="BC105" i="2"/>
  <c r="D105" i="2"/>
  <c r="Q104" i="2"/>
  <c r="Q103" i="2"/>
  <c r="BD102" i="2"/>
  <c r="BC102" i="2"/>
  <c r="BA102" i="2"/>
  <c r="D102" i="2"/>
  <c r="BD101" i="2"/>
  <c r="BC101" i="2"/>
  <c r="D101" i="2"/>
  <c r="BA101" i="2" s="1"/>
  <c r="D97" i="2"/>
  <c r="D96" i="2"/>
  <c r="BA96" i="2" s="1"/>
  <c r="BB81" i="2"/>
  <c r="R81" i="2"/>
  <c r="Q81" i="2"/>
  <c r="P81" i="2"/>
  <c r="O81" i="2"/>
  <c r="N81" i="2"/>
  <c r="M81" i="2"/>
  <c r="BE81" i="2" s="1"/>
  <c r="L81" i="2"/>
  <c r="K81" i="2"/>
  <c r="J81" i="2"/>
  <c r="I81" i="2"/>
  <c r="H81" i="2"/>
  <c r="G81" i="2"/>
  <c r="F81" i="2"/>
  <c r="E81" i="2"/>
  <c r="BE80" i="2"/>
  <c r="BB80" i="2"/>
  <c r="BA80" i="2"/>
  <c r="S80" i="2" s="1"/>
  <c r="D80" i="2"/>
  <c r="BD80" i="2" s="1"/>
  <c r="BE79" i="2"/>
  <c r="BD79" i="2"/>
  <c r="BB79" i="2"/>
  <c r="D79" i="2"/>
  <c r="BA79" i="2" s="1"/>
  <c r="S79" i="2" s="1"/>
  <c r="BE78" i="2"/>
  <c r="BB78" i="2"/>
  <c r="BA78" i="2"/>
  <c r="S78" i="2"/>
  <c r="D78" i="2"/>
  <c r="BD78" i="2" s="1"/>
  <c r="BE77" i="2"/>
  <c r="BD77" i="2"/>
  <c r="BB77" i="2"/>
  <c r="S77" i="2"/>
  <c r="D77" i="2"/>
  <c r="BA77" i="2" s="1"/>
  <c r="BE75" i="2"/>
  <c r="BB75" i="2"/>
  <c r="BA75" i="2"/>
  <c r="S75" i="2" s="1"/>
  <c r="D75" i="2"/>
  <c r="BD75" i="2" s="1"/>
  <c r="BE74" i="2"/>
  <c r="BD74" i="2"/>
  <c r="BB74" i="2"/>
  <c r="S74" i="2"/>
  <c r="D74" i="2"/>
  <c r="BA74" i="2" s="1"/>
  <c r="BE73" i="2"/>
  <c r="R73" i="2"/>
  <c r="P73" i="2"/>
  <c r="O73" i="2"/>
  <c r="N73" i="2"/>
  <c r="M73" i="2"/>
  <c r="BB73" i="2" s="1"/>
  <c r="L73" i="2"/>
  <c r="K73" i="2"/>
  <c r="J73" i="2"/>
  <c r="I73" i="2"/>
  <c r="H73" i="2"/>
  <c r="G73" i="2"/>
  <c r="F73" i="2"/>
  <c r="D73" i="2" s="1"/>
  <c r="E73" i="2"/>
  <c r="BD72" i="2"/>
  <c r="BA72" i="2"/>
  <c r="S72" i="2" s="1"/>
  <c r="D72" i="2"/>
  <c r="BE71" i="2"/>
  <c r="BB71" i="2"/>
  <c r="D71" i="2"/>
  <c r="BA71" i="2" s="1"/>
  <c r="S71" i="2" s="1"/>
  <c r="BE70" i="2"/>
  <c r="BB70" i="2"/>
  <c r="D70" i="2"/>
  <c r="BD70" i="2" s="1"/>
  <c r="BE69" i="2"/>
  <c r="BB69" i="2"/>
  <c r="BA69" i="2"/>
  <c r="S69" i="2" s="1"/>
  <c r="D69" i="2"/>
  <c r="BD69" i="2" s="1"/>
  <c r="BE68" i="2"/>
  <c r="BD68" i="2"/>
  <c r="BB68" i="2"/>
  <c r="D68" i="2"/>
  <c r="BA68" i="2" s="1"/>
  <c r="S68" i="2" s="1"/>
  <c r="BE67" i="2"/>
  <c r="BB67" i="2"/>
  <c r="BA67" i="2"/>
  <c r="S67" i="2"/>
  <c r="D67" i="2"/>
  <c r="BD67" i="2" s="1"/>
  <c r="P63" i="2"/>
  <c r="O63" i="2"/>
  <c r="L63" i="2"/>
  <c r="K63" i="2"/>
  <c r="H63" i="2"/>
  <c r="G63" i="2"/>
  <c r="F63" i="2"/>
  <c r="R62" i="2"/>
  <c r="Q62" i="2"/>
  <c r="P62" i="2"/>
  <c r="O62" i="2"/>
  <c r="N62" i="2"/>
  <c r="M62" i="2"/>
  <c r="BD62" i="2" s="1"/>
  <c r="L62" i="2"/>
  <c r="K62" i="2"/>
  <c r="J62" i="2"/>
  <c r="I62" i="2"/>
  <c r="H62" i="2"/>
  <c r="G62" i="2"/>
  <c r="F62" i="2"/>
  <c r="E62" i="2"/>
  <c r="D62" i="2" s="1"/>
  <c r="BD61" i="2"/>
  <c r="BC61" i="2"/>
  <c r="D61" i="2"/>
  <c r="R59" i="2"/>
  <c r="R63" i="2" s="1"/>
  <c r="Q59" i="2"/>
  <c r="Q63" i="2" s="1"/>
  <c r="P59" i="2"/>
  <c r="O59" i="2"/>
  <c r="N59" i="2"/>
  <c r="N63" i="2" s="1"/>
  <c r="M59" i="2"/>
  <c r="M63" i="2" s="1"/>
  <c r="BD63" i="2" s="1"/>
  <c r="L59" i="2"/>
  <c r="K59" i="2"/>
  <c r="J59" i="2"/>
  <c r="J63" i="2" s="1"/>
  <c r="I59" i="2"/>
  <c r="I63" i="2" s="1"/>
  <c r="H59" i="2"/>
  <c r="G59" i="2"/>
  <c r="F59" i="2"/>
  <c r="E59" i="2"/>
  <c r="E63" i="2" s="1"/>
  <c r="BE58" i="2"/>
  <c r="BB58" i="2"/>
  <c r="BA58" i="2"/>
  <c r="S58" i="2" s="1"/>
  <c r="D58" i="2"/>
  <c r="BF58" i="2" s="1"/>
  <c r="BE57" i="2"/>
  <c r="BA57" i="2"/>
  <c r="S57" i="2" s="1"/>
  <c r="D57" i="2"/>
  <c r="BB57" i="2" s="1"/>
  <c r="BD56" i="2"/>
  <c r="BC56" i="2"/>
  <c r="D56" i="2"/>
  <c r="BD55" i="2"/>
  <c r="BC55" i="2"/>
  <c r="BA55" i="2"/>
  <c r="D55" i="2"/>
  <c r="BD54" i="2"/>
  <c r="BC54" i="2"/>
  <c r="D54" i="2"/>
  <c r="BD53" i="2"/>
  <c r="BC53" i="2"/>
  <c r="BA53" i="2"/>
  <c r="D53" i="2"/>
  <c r="BE53" i="2" s="1"/>
  <c r="BD52" i="2"/>
  <c r="BC52" i="2"/>
  <c r="D52" i="2"/>
  <c r="BA52" i="2" s="1"/>
  <c r="BD51" i="2"/>
  <c r="BC51" i="2"/>
  <c r="BA51" i="2"/>
  <c r="D51" i="2"/>
  <c r="BD50" i="2"/>
  <c r="BC50" i="2"/>
  <c r="D50" i="2"/>
  <c r="BD49" i="2"/>
  <c r="BC49" i="2"/>
  <c r="BA49" i="2"/>
  <c r="D49" i="2"/>
  <c r="BE49" i="2" s="1"/>
  <c r="BD48" i="2"/>
  <c r="BC48" i="2"/>
  <c r="D48" i="2"/>
  <c r="BD47" i="2"/>
  <c r="BC47" i="2"/>
  <c r="BA47" i="2"/>
  <c r="D47" i="2"/>
  <c r="BE46" i="2"/>
  <c r="BB46" i="2"/>
  <c r="D46" i="2"/>
  <c r="BF46" i="2" s="1"/>
  <c r="BF45" i="2"/>
  <c r="BE45" i="2"/>
  <c r="BD45" i="2"/>
  <c r="BC45" i="2"/>
  <c r="BB45" i="2"/>
  <c r="BA45" i="2"/>
  <c r="S45" i="2" s="1"/>
  <c r="D45" i="2"/>
  <c r="BD44" i="2"/>
  <c r="BC44" i="2"/>
  <c r="D44" i="2"/>
  <c r="BF44" i="2" s="1"/>
  <c r="BD43" i="2"/>
  <c r="BC43" i="2"/>
  <c r="D43" i="2"/>
  <c r="BF43" i="2" s="1"/>
  <c r="BF42" i="2"/>
  <c r="BD42" i="2"/>
  <c r="BC42" i="2"/>
  <c r="BB42" i="2"/>
  <c r="D42" i="2"/>
  <c r="BE42" i="2" s="1"/>
  <c r="BF41" i="2"/>
  <c r="BE41" i="2"/>
  <c r="BD41" i="2"/>
  <c r="BC41" i="2"/>
  <c r="BB41" i="2"/>
  <c r="BA41" i="2"/>
  <c r="S41" i="2" s="1"/>
  <c r="D41" i="2"/>
  <c r="R38" i="2"/>
  <c r="Q38" i="2"/>
  <c r="P38" i="2"/>
  <c r="O38" i="2"/>
  <c r="N38" i="2"/>
  <c r="M38" i="2"/>
  <c r="BD38" i="2" s="1"/>
  <c r="L38" i="2"/>
  <c r="K38" i="2"/>
  <c r="J38" i="2"/>
  <c r="I38" i="2"/>
  <c r="H38" i="2"/>
  <c r="G38" i="2"/>
  <c r="F38" i="2"/>
  <c r="E38" i="2"/>
  <c r="D38" i="2" s="1"/>
  <c r="BB37" i="2"/>
  <c r="D37" i="2"/>
  <c r="BA37" i="2" s="1"/>
  <c r="S37" i="2" s="1"/>
  <c r="BF36" i="2"/>
  <c r="BB36" i="2"/>
  <c r="BA36" i="2"/>
  <c r="S36" i="2"/>
  <c r="D36" i="2"/>
  <c r="BE36" i="2" s="1"/>
  <c r="BB35" i="2"/>
  <c r="D35" i="2"/>
  <c r="BF35" i="2" s="1"/>
  <c r="BF34" i="2"/>
  <c r="BD34" i="2"/>
  <c r="BC34" i="2"/>
  <c r="BB34" i="2"/>
  <c r="D34" i="2"/>
  <c r="BE34" i="2" s="1"/>
  <c r="BF33" i="2"/>
  <c r="BB33" i="2"/>
  <c r="BA33" i="2"/>
  <c r="S33" i="2"/>
  <c r="D33" i="2"/>
  <c r="BE33" i="2" s="1"/>
  <c r="BF32" i="2"/>
  <c r="BE32" i="2"/>
  <c r="BD32" i="2"/>
  <c r="BC32" i="2"/>
  <c r="BB32" i="2"/>
  <c r="BA32" i="2"/>
  <c r="S32" i="2"/>
  <c r="D32" i="2"/>
  <c r="BB31" i="2"/>
  <c r="D31" i="2"/>
  <c r="BF31" i="2" s="1"/>
  <c r="BF30" i="2"/>
  <c r="BD30" i="2"/>
  <c r="BC30" i="2"/>
  <c r="BB30" i="2"/>
  <c r="D30" i="2"/>
  <c r="BE30" i="2" s="1"/>
  <c r="R28" i="2"/>
  <c r="Q28" i="2"/>
  <c r="P28" i="2"/>
  <c r="O28" i="2"/>
  <c r="N28" i="2"/>
  <c r="M28" i="2"/>
  <c r="BA28" i="2" s="1"/>
  <c r="S28" i="2" s="1"/>
  <c r="L28" i="2"/>
  <c r="K28" i="2"/>
  <c r="J28" i="2"/>
  <c r="I28" i="2"/>
  <c r="H28" i="2"/>
  <c r="G28" i="2"/>
  <c r="F28" i="2"/>
  <c r="E28" i="2"/>
  <c r="D28" i="2" s="1"/>
  <c r="BD27" i="2"/>
  <c r="BA27" i="2"/>
  <c r="S27" i="2"/>
  <c r="D27" i="2"/>
  <c r="BD26" i="2"/>
  <c r="BA26" i="2"/>
  <c r="S26" i="2"/>
  <c r="D26" i="2"/>
  <c r="BD25" i="2"/>
  <c r="BA25" i="2"/>
  <c r="S25" i="2"/>
  <c r="D25" i="2"/>
  <c r="BD20" i="2"/>
  <c r="BA20" i="2"/>
  <c r="P20" i="2"/>
  <c r="D20" i="2"/>
  <c r="BD19" i="2"/>
  <c r="BA19" i="2"/>
  <c r="P19" i="2"/>
  <c r="D19" i="2"/>
  <c r="BE16" i="2"/>
  <c r="BB16" i="2"/>
  <c r="D16" i="2"/>
  <c r="BD16" i="2" s="1"/>
  <c r="BE15" i="2"/>
  <c r="BB15" i="2"/>
  <c r="BA15" i="2"/>
  <c r="Q15" i="2"/>
  <c r="D15" i="2"/>
  <c r="BD15" i="2" s="1"/>
  <c r="BE12" i="2"/>
  <c r="BB12" i="2"/>
  <c r="D12" i="2"/>
  <c r="BA12" i="2" s="1"/>
  <c r="S12" i="2" s="1"/>
  <c r="BE11" i="2"/>
  <c r="BB11" i="2"/>
  <c r="BA11" i="2"/>
  <c r="S11" i="2"/>
  <c r="D11" i="2"/>
  <c r="BD11" i="2" s="1"/>
  <c r="A5" i="2"/>
  <c r="A4" i="2"/>
  <c r="A3" i="2"/>
  <c r="A2" i="2"/>
  <c r="BF124" i="3" l="1"/>
  <c r="BB124" i="3"/>
  <c r="BA124" i="3"/>
  <c r="Q124" i="3" s="1"/>
  <c r="BE124" i="3"/>
  <c r="Q115" i="3"/>
  <c r="Q116" i="3"/>
  <c r="S44" i="3"/>
  <c r="S42" i="3"/>
  <c r="Q117" i="3"/>
  <c r="S45" i="3"/>
  <c r="S43" i="3"/>
  <c r="S41" i="3"/>
  <c r="BA81" i="3"/>
  <c r="S81" i="3" s="1"/>
  <c r="BD81" i="3"/>
  <c r="S62" i="3"/>
  <c r="BB96" i="3"/>
  <c r="H96" i="3" s="1"/>
  <c r="BF63" i="3"/>
  <c r="BE96" i="3"/>
  <c r="BB63" i="3"/>
  <c r="BE63" i="3"/>
  <c r="BA63" i="3"/>
  <c r="BD148" i="3"/>
  <c r="BA148" i="3"/>
  <c r="R148" i="3" s="1"/>
  <c r="Q108" i="3"/>
  <c r="S34" i="3"/>
  <c r="S30" i="3"/>
  <c r="S73" i="3"/>
  <c r="S38" i="3"/>
  <c r="S55" i="2"/>
  <c r="BD73" i="2"/>
  <c r="BA73" i="2"/>
  <c r="S73" i="2" s="1"/>
  <c r="S49" i="2"/>
  <c r="BF38" i="2"/>
  <c r="BE38" i="2"/>
  <c r="BB38" i="2"/>
  <c r="BA38" i="2"/>
  <c r="S38" i="2" s="1"/>
  <c r="D63" i="2"/>
  <c r="BB62" i="2"/>
  <c r="BF62" i="2"/>
  <c r="BA62" i="2"/>
  <c r="BE62" i="2"/>
  <c r="BD28" i="2"/>
  <c r="BF48" i="2"/>
  <c r="BB48" i="2"/>
  <c r="BF50" i="2"/>
  <c r="BB50" i="2"/>
  <c r="BF54" i="2"/>
  <c r="BB54" i="2"/>
  <c r="BF56" i="2"/>
  <c r="BB56" i="2"/>
  <c r="BC63" i="2"/>
  <c r="BF117" i="2"/>
  <c r="BB117" i="2"/>
  <c r="BE117" i="2"/>
  <c r="BA117" i="2"/>
  <c r="BD128" i="2"/>
  <c r="BC128" i="2"/>
  <c r="BE152" i="2"/>
  <c r="D152" i="2"/>
  <c r="BB152" i="2"/>
  <c r="R152" i="2" s="1"/>
  <c r="BE189" i="2"/>
  <c r="BD12" i="2"/>
  <c r="BE31" i="2"/>
  <c r="BE35" i="2"/>
  <c r="BE37" i="2"/>
  <c r="BA44" i="2"/>
  <c r="BE44" i="2"/>
  <c r="BE48" i="2"/>
  <c r="BE50" i="2"/>
  <c r="BE52" i="2"/>
  <c r="BE56" i="2"/>
  <c r="BF61" i="2"/>
  <c r="BB61" i="2"/>
  <c r="BA70" i="2"/>
  <c r="S70" i="2" s="1"/>
  <c r="BD71" i="2"/>
  <c r="BB96" i="2"/>
  <c r="H96" i="2" s="1"/>
  <c r="BF116" i="2"/>
  <c r="BB116" i="2"/>
  <c r="BE116" i="2"/>
  <c r="BA116" i="2"/>
  <c r="Q116" i="2" s="1"/>
  <c r="BD148" i="2"/>
  <c r="BA148" i="2"/>
  <c r="R148" i="2" s="1"/>
  <c r="BA177" i="2"/>
  <c r="Q177" i="2" s="1"/>
  <c r="BD177" i="2"/>
  <c r="BF37" i="2"/>
  <c r="BA43" i="2"/>
  <c r="BE43" i="2"/>
  <c r="BB44" i="2"/>
  <c r="BF47" i="2"/>
  <c r="BB47" i="2"/>
  <c r="S47" i="2" s="1"/>
  <c r="BA48" i="2"/>
  <c r="S48" i="2" s="1"/>
  <c r="BF51" i="2"/>
  <c r="BB51" i="2"/>
  <c r="S51" i="2" s="1"/>
  <c r="BF55" i="2"/>
  <c r="BB55" i="2"/>
  <c r="BE61" i="2"/>
  <c r="BA16" i="2"/>
  <c r="Q16" i="2" s="1"/>
  <c r="BA30" i="2"/>
  <c r="S30" i="2" s="1"/>
  <c r="BA31" i="2"/>
  <c r="S31" i="2" s="1"/>
  <c r="BA34" i="2"/>
  <c r="S34" i="2" s="1"/>
  <c r="BA35" i="2"/>
  <c r="S35" i="2" s="1"/>
  <c r="BA42" i="2"/>
  <c r="S42" i="2" s="1"/>
  <c r="BB43" i="2"/>
  <c r="BA46" i="2"/>
  <c r="S46" i="2" s="1"/>
  <c r="BE47" i="2"/>
  <c r="BE51" i="2"/>
  <c r="BE55" i="2"/>
  <c r="D59" i="2"/>
  <c r="BA61" i="2"/>
  <c r="S61" i="2" s="1"/>
  <c r="D81" i="2"/>
  <c r="BE96" i="2"/>
  <c r="BF102" i="2"/>
  <c r="BB102" i="2"/>
  <c r="Q102" i="2" s="1"/>
  <c r="BE102" i="2"/>
  <c r="BF114" i="2"/>
  <c r="BB114" i="2"/>
  <c r="BE114" i="2"/>
  <c r="BA114" i="2"/>
  <c r="BB118" i="2"/>
  <c r="BA118" i="2"/>
  <c r="Q118" i="2" s="1"/>
  <c r="BF124" i="2"/>
  <c r="BD139" i="2"/>
  <c r="BA139" i="2"/>
  <c r="R139" i="2" s="1"/>
  <c r="BE151" i="2"/>
  <c r="BB151" i="2"/>
  <c r="BD157" i="2"/>
  <c r="BA157" i="2"/>
  <c r="I157" i="2" s="1"/>
  <c r="BD169" i="2"/>
  <c r="BD179" i="2"/>
  <c r="BC38" i="2"/>
  <c r="BF52" i="2"/>
  <c r="BB52" i="2"/>
  <c r="S52" i="2" s="1"/>
  <c r="BC62" i="2"/>
  <c r="BE54" i="2"/>
  <c r="BF101" i="2"/>
  <c r="BB101" i="2"/>
  <c r="Q101" i="2" s="1"/>
  <c r="BE105" i="2"/>
  <c r="BA105" i="2"/>
  <c r="BF105" i="2"/>
  <c r="BF49" i="2"/>
  <c r="BB49" i="2"/>
  <c r="BA50" i="2"/>
  <c r="BF53" i="2"/>
  <c r="BB53" i="2"/>
  <c r="S53" i="2" s="1"/>
  <c r="BA54" i="2"/>
  <c r="S54" i="2" s="1"/>
  <c r="BA56" i="2"/>
  <c r="BF57" i="2"/>
  <c r="BD96" i="2"/>
  <c r="BE101" i="2"/>
  <c r="BB105" i="2"/>
  <c r="BF115" i="2"/>
  <c r="BB115" i="2"/>
  <c r="BE115" i="2"/>
  <c r="BA115" i="2"/>
  <c r="Q115" i="2" s="1"/>
  <c r="BB124" i="2"/>
  <c r="Q124" i="2" s="1"/>
  <c r="BA142" i="2"/>
  <c r="R142" i="2" s="1"/>
  <c r="BD142" i="2"/>
  <c r="BA144" i="2"/>
  <c r="R144" i="2" s="1"/>
  <c r="BD144" i="2"/>
  <c r="BA151" i="2"/>
  <c r="BD151" i="2"/>
  <c r="BA165" i="2"/>
  <c r="Q165" i="2" s="1"/>
  <c r="BD165" i="2"/>
  <c r="BD167" i="2"/>
  <c r="BA167" i="2"/>
  <c r="Q167" i="2" s="1"/>
  <c r="BD172" i="2"/>
  <c r="BA172" i="2"/>
  <c r="Q172" i="2" s="1"/>
  <c r="BE185" i="2"/>
  <c r="BF108" i="2"/>
  <c r="BB108" i="2"/>
  <c r="BE108" i="2"/>
  <c r="BA108" i="2"/>
  <c r="BF109" i="2"/>
  <c r="BB109" i="2"/>
  <c r="BE109" i="2"/>
  <c r="BA109" i="2"/>
  <c r="BF110" i="2"/>
  <c r="BB110" i="2"/>
  <c r="BE110" i="2"/>
  <c r="BA110" i="2"/>
  <c r="BF111" i="2"/>
  <c r="BB111" i="2"/>
  <c r="BE111" i="2"/>
  <c r="BA111" i="2"/>
  <c r="BB112" i="2"/>
  <c r="BA112" i="2"/>
  <c r="Q112" i="2" s="1"/>
  <c r="Q119" i="2"/>
  <c r="Q123" i="2"/>
  <c r="BD124" i="2"/>
  <c r="BC124" i="2"/>
  <c r="D128" i="2"/>
  <c r="R140" i="2"/>
  <c r="BD168" i="2"/>
  <c r="BA168" i="2"/>
  <c r="Q168" i="2" s="1"/>
  <c r="Q170" i="2"/>
  <c r="Q180" i="2"/>
  <c r="R149" i="2"/>
  <c r="BE150" i="2"/>
  <c r="D150" i="2"/>
  <c r="D150" i="4" s="1"/>
  <c r="BB150" i="2"/>
  <c r="R150" i="2" s="1"/>
  <c r="BD156" i="2"/>
  <c r="BA156" i="2"/>
  <c r="I156" i="2" s="1"/>
  <c r="BD171" i="2"/>
  <c r="BA171" i="2"/>
  <c r="Q171" i="2" s="1"/>
  <c r="BE184" i="2"/>
  <c r="BB184" i="2"/>
  <c r="O184" i="2" s="1"/>
  <c r="BE187" i="2"/>
  <c r="BE107" i="2"/>
  <c r="BE113" i="2"/>
  <c r="H207" i="4"/>
  <c r="G207" i="4"/>
  <c r="F207" i="4"/>
  <c r="E207" i="4"/>
  <c r="D207" i="4"/>
  <c r="C207" i="4"/>
  <c r="B207" i="4"/>
  <c r="H206" i="4"/>
  <c r="G206" i="4"/>
  <c r="F206" i="4"/>
  <c r="E206" i="4"/>
  <c r="D206" i="4"/>
  <c r="C206" i="4"/>
  <c r="B206" i="4"/>
  <c r="H205" i="4"/>
  <c r="G205" i="4"/>
  <c r="F205" i="4"/>
  <c r="E205" i="4"/>
  <c r="D205" i="4"/>
  <c r="C205" i="4"/>
  <c r="B205" i="4"/>
  <c r="H204" i="4"/>
  <c r="G204" i="4"/>
  <c r="F204" i="4"/>
  <c r="E204" i="4"/>
  <c r="D204" i="4"/>
  <c r="C204" i="4"/>
  <c r="B204" i="4"/>
  <c r="H203" i="4"/>
  <c r="G203" i="4"/>
  <c r="F203" i="4"/>
  <c r="E203" i="4"/>
  <c r="D203" i="4"/>
  <c r="C203" i="4"/>
  <c r="B203" i="4"/>
  <c r="H202" i="4"/>
  <c r="G202" i="4"/>
  <c r="F202" i="4"/>
  <c r="E202" i="4"/>
  <c r="D202" i="4"/>
  <c r="C202" i="4"/>
  <c r="B202" i="4"/>
  <c r="H201" i="4"/>
  <c r="G201" i="4"/>
  <c r="F201" i="4"/>
  <c r="E201" i="4"/>
  <c r="D201" i="4"/>
  <c r="C201" i="4"/>
  <c r="B201" i="4"/>
  <c r="H200" i="4"/>
  <c r="G200" i="4"/>
  <c r="F200" i="4"/>
  <c r="E200" i="4"/>
  <c r="D200" i="4"/>
  <c r="C200" i="4"/>
  <c r="B200" i="4"/>
  <c r="H199" i="4"/>
  <c r="G199" i="4"/>
  <c r="F199" i="4"/>
  <c r="E199" i="4"/>
  <c r="D199" i="4"/>
  <c r="C199" i="4"/>
  <c r="B199" i="4"/>
  <c r="H198" i="4"/>
  <c r="G198" i="4"/>
  <c r="F198" i="4"/>
  <c r="E198" i="4"/>
  <c r="D198" i="4"/>
  <c r="C198" i="4"/>
  <c r="B198" i="4"/>
  <c r="H197" i="4"/>
  <c r="G197" i="4"/>
  <c r="F197" i="4"/>
  <c r="E197" i="4"/>
  <c r="D197" i="4"/>
  <c r="C197" i="4"/>
  <c r="B197" i="4"/>
  <c r="H196" i="4"/>
  <c r="G196" i="4"/>
  <c r="F196" i="4"/>
  <c r="E196" i="4"/>
  <c r="D196" i="4"/>
  <c r="C196" i="4"/>
  <c r="B196" i="4"/>
  <c r="H195" i="4"/>
  <c r="G195" i="4"/>
  <c r="F195" i="4"/>
  <c r="E195" i="4"/>
  <c r="D195" i="4"/>
  <c r="C195" i="4"/>
  <c r="B195" i="4"/>
  <c r="N189" i="4"/>
  <c r="M189" i="4"/>
  <c r="L189" i="4"/>
  <c r="K189" i="4"/>
  <c r="J189" i="4"/>
  <c r="I189" i="4"/>
  <c r="H189" i="4"/>
  <c r="G189" i="4"/>
  <c r="F189" i="4"/>
  <c r="E189" i="4"/>
  <c r="D189" i="4"/>
  <c r="N188" i="4"/>
  <c r="M188" i="4"/>
  <c r="L188" i="4"/>
  <c r="K188" i="4"/>
  <c r="J188" i="4"/>
  <c r="I188" i="4"/>
  <c r="H188" i="4"/>
  <c r="G188" i="4"/>
  <c r="F188" i="4"/>
  <c r="E188" i="4"/>
  <c r="D188" i="4"/>
  <c r="N187" i="4"/>
  <c r="M187" i="4"/>
  <c r="L187" i="4"/>
  <c r="K187" i="4"/>
  <c r="J187" i="4"/>
  <c r="I187" i="4"/>
  <c r="H187" i="4"/>
  <c r="G187" i="4"/>
  <c r="F187" i="4"/>
  <c r="E187" i="4"/>
  <c r="D187" i="4"/>
  <c r="N186" i="4"/>
  <c r="M186" i="4"/>
  <c r="L186" i="4"/>
  <c r="K186" i="4"/>
  <c r="J186" i="4"/>
  <c r="I186" i="4"/>
  <c r="H186" i="4"/>
  <c r="G186" i="4"/>
  <c r="F186" i="4"/>
  <c r="E186" i="4"/>
  <c r="D186" i="4"/>
  <c r="N185" i="4"/>
  <c r="M185" i="4"/>
  <c r="L185" i="4"/>
  <c r="K185" i="4"/>
  <c r="J185" i="4"/>
  <c r="I185" i="4"/>
  <c r="H185" i="4"/>
  <c r="G185" i="4"/>
  <c r="F185" i="4"/>
  <c r="E185" i="4"/>
  <c r="D185" i="4"/>
  <c r="N184" i="4"/>
  <c r="M184" i="4"/>
  <c r="L184" i="4"/>
  <c r="K184" i="4"/>
  <c r="J184" i="4"/>
  <c r="I184" i="4"/>
  <c r="H184" i="4"/>
  <c r="G184" i="4"/>
  <c r="F184" i="4"/>
  <c r="E184" i="4"/>
  <c r="D184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H157" i="4"/>
  <c r="G157" i="4"/>
  <c r="F157" i="4"/>
  <c r="E157" i="4"/>
  <c r="D157" i="4"/>
  <c r="H156" i="4"/>
  <c r="G156" i="4"/>
  <c r="F156" i="4"/>
  <c r="E156" i="4"/>
  <c r="D156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G97" i="4"/>
  <c r="F97" i="4"/>
  <c r="E97" i="4"/>
  <c r="D97" i="4"/>
  <c r="G96" i="4"/>
  <c r="F96" i="4"/>
  <c r="E96" i="4"/>
  <c r="D96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D16" i="4"/>
  <c r="D15" i="4"/>
  <c r="D20" i="4"/>
  <c r="D19" i="4"/>
  <c r="O20" i="4"/>
  <c r="N20" i="4"/>
  <c r="M20" i="4"/>
  <c r="L20" i="4"/>
  <c r="K20" i="4"/>
  <c r="J20" i="4"/>
  <c r="I20" i="4"/>
  <c r="H20" i="4"/>
  <c r="G20" i="4"/>
  <c r="F20" i="4"/>
  <c r="E20" i="4"/>
  <c r="O19" i="4"/>
  <c r="N19" i="4"/>
  <c r="M19" i="4"/>
  <c r="L19" i="4"/>
  <c r="K19" i="4"/>
  <c r="J19" i="4"/>
  <c r="I19" i="4"/>
  <c r="H19" i="4"/>
  <c r="G19" i="4"/>
  <c r="F19" i="4"/>
  <c r="E19" i="4"/>
  <c r="E16" i="4"/>
  <c r="F16" i="4"/>
  <c r="G16" i="4"/>
  <c r="H16" i="4"/>
  <c r="I16" i="4"/>
  <c r="J16" i="4"/>
  <c r="K16" i="4"/>
  <c r="L16" i="4"/>
  <c r="M16" i="4"/>
  <c r="N16" i="4"/>
  <c r="O16" i="4"/>
  <c r="P16" i="4"/>
  <c r="F15" i="4"/>
  <c r="G15" i="4"/>
  <c r="H15" i="4"/>
  <c r="I15" i="4"/>
  <c r="J15" i="4"/>
  <c r="K15" i="4"/>
  <c r="L15" i="4"/>
  <c r="M15" i="4"/>
  <c r="N15" i="4"/>
  <c r="O15" i="4"/>
  <c r="P15" i="4"/>
  <c r="E15" i="4"/>
  <c r="S63" i="3" l="1"/>
  <c r="Q111" i="2"/>
  <c r="Q110" i="2"/>
  <c r="Q109" i="2"/>
  <c r="Q108" i="2"/>
  <c r="R151" i="2"/>
  <c r="Q114" i="2"/>
  <c r="BD81" i="2"/>
  <c r="BA81" i="2"/>
  <c r="S81" i="2" s="1"/>
  <c r="S43" i="2"/>
  <c r="S44" i="2"/>
  <c r="BA128" i="2"/>
  <c r="Q128" i="2" s="1"/>
  <c r="BB128" i="2"/>
  <c r="BE128" i="2"/>
  <c r="BF128" i="2"/>
  <c r="S56" i="2"/>
  <c r="S50" i="2"/>
  <c r="BF59" i="2"/>
  <c r="BB59" i="2"/>
  <c r="BA59" i="2"/>
  <c r="S59" i="2" s="1"/>
  <c r="BE59" i="2"/>
  <c r="BF63" i="2"/>
  <c r="BB63" i="2"/>
  <c r="BE63" i="2"/>
  <c r="BA63" i="2"/>
  <c r="S63" i="2" s="1"/>
  <c r="Q105" i="2"/>
  <c r="Q117" i="2"/>
  <c r="S62" i="2"/>
  <c r="H197" i="1"/>
  <c r="G197" i="1"/>
  <c r="F197" i="1"/>
  <c r="E197" i="1"/>
  <c r="D197" i="1"/>
  <c r="C197" i="1"/>
  <c r="B197" i="1"/>
  <c r="H195" i="1"/>
  <c r="G195" i="1"/>
  <c r="F195" i="1"/>
  <c r="E195" i="1"/>
  <c r="D195" i="1"/>
  <c r="C195" i="1"/>
  <c r="B195" i="1"/>
  <c r="BD189" i="1"/>
  <c r="BA189" i="1"/>
  <c r="D189" i="1"/>
  <c r="BD188" i="1"/>
  <c r="BA188" i="1"/>
  <c r="D188" i="1"/>
  <c r="BD187" i="1"/>
  <c r="BA187" i="1"/>
  <c r="D187" i="1"/>
  <c r="BD186" i="1"/>
  <c r="BA186" i="1"/>
  <c r="D186" i="1"/>
  <c r="BD185" i="1"/>
  <c r="BA185" i="1"/>
  <c r="D185" i="1"/>
  <c r="BB184" i="1"/>
  <c r="O184" i="1" s="1"/>
  <c r="D184" i="1"/>
  <c r="BE184" i="1" s="1"/>
  <c r="BE180" i="1"/>
  <c r="BB180" i="1"/>
  <c r="D180" i="1"/>
  <c r="BE179" i="1"/>
  <c r="BD179" i="1"/>
  <c r="BB179" i="1"/>
  <c r="BA179" i="1"/>
  <c r="Q179" i="1" s="1"/>
  <c r="D179" i="1"/>
  <c r="BE178" i="1"/>
  <c r="BB178" i="1"/>
  <c r="D178" i="1"/>
  <c r="BA178" i="1" s="1"/>
  <c r="Q178" i="1" s="1"/>
  <c r="BE177" i="1"/>
  <c r="BD177" i="1"/>
  <c r="BB177" i="1"/>
  <c r="BA177" i="1"/>
  <c r="Q177" i="1" s="1"/>
  <c r="D177" i="1"/>
  <c r="BE176" i="1"/>
  <c r="BB176" i="1"/>
  <c r="D176" i="1"/>
  <c r="BE175" i="1"/>
  <c r="BD175" i="1"/>
  <c r="BB175" i="1"/>
  <c r="BA175" i="1"/>
  <c r="Q175" i="1" s="1"/>
  <c r="D175" i="1"/>
  <c r="BE174" i="1"/>
  <c r="BB174" i="1"/>
  <c r="D174" i="1"/>
  <c r="BA174" i="1" s="1"/>
  <c r="Q174" i="1" s="1"/>
  <c r="BE173" i="1"/>
  <c r="BD173" i="1"/>
  <c r="BB173" i="1"/>
  <c r="BA173" i="1"/>
  <c r="Q173" i="1" s="1"/>
  <c r="D173" i="1"/>
  <c r="BA172" i="1"/>
  <c r="Q172" i="1" s="1"/>
  <c r="D172" i="1"/>
  <c r="BD172" i="1" s="1"/>
  <c r="BA171" i="1"/>
  <c r="Q171" i="1" s="1"/>
  <c r="D171" i="1"/>
  <c r="BD171" i="1" s="1"/>
  <c r="BE170" i="1"/>
  <c r="BB170" i="1"/>
  <c r="D170" i="1"/>
  <c r="BE169" i="1"/>
  <c r="BD169" i="1"/>
  <c r="BB169" i="1"/>
  <c r="BA169" i="1"/>
  <c r="Q169" i="1" s="1"/>
  <c r="D169" i="1"/>
  <c r="BA168" i="1"/>
  <c r="Q168" i="1" s="1"/>
  <c r="D168" i="1"/>
  <c r="BD168" i="1" s="1"/>
  <c r="BA167" i="1"/>
  <c r="Q167" i="1" s="1"/>
  <c r="D167" i="1"/>
  <c r="BD167" i="1" s="1"/>
  <c r="BE166" i="1"/>
  <c r="BB166" i="1"/>
  <c r="D166" i="1"/>
  <c r="BA166" i="1" s="1"/>
  <c r="Q166" i="1" s="1"/>
  <c r="BE165" i="1"/>
  <c r="BD165" i="1"/>
  <c r="BB165" i="1"/>
  <c r="BA165" i="1"/>
  <c r="Q165" i="1" s="1"/>
  <c r="D165" i="1"/>
  <c r="BE164" i="1"/>
  <c r="BB164" i="1"/>
  <c r="D164" i="1"/>
  <c r="BE163" i="1"/>
  <c r="BD163" i="1"/>
  <c r="BB163" i="1"/>
  <c r="BA163" i="1"/>
  <c r="Q163" i="1" s="1"/>
  <c r="D163" i="1"/>
  <c r="BE162" i="1"/>
  <c r="BB162" i="1"/>
  <c r="D162" i="1"/>
  <c r="BE161" i="1"/>
  <c r="BD161" i="1"/>
  <c r="BB161" i="1"/>
  <c r="BA161" i="1"/>
  <c r="Q161" i="1" s="1"/>
  <c r="D161" i="1"/>
  <c r="BA157" i="1"/>
  <c r="I157" i="1" s="1"/>
  <c r="D157" i="1"/>
  <c r="BD157" i="1" s="1"/>
  <c r="BA156" i="1"/>
  <c r="I156" i="1" s="1"/>
  <c r="D156" i="1"/>
  <c r="BD156" i="1" s="1"/>
  <c r="BB152" i="1"/>
  <c r="R152" i="1" s="1"/>
  <c r="K152" i="1"/>
  <c r="BE151" i="1"/>
  <c r="BB151" i="1"/>
  <c r="K151" i="1"/>
  <c r="D151" i="1"/>
  <c r="K150" i="1"/>
  <c r="BE149" i="1"/>
  <c r="BB149" i="1"/>
  <c r="K149" i="1"/>
  <c r="D149" i="1"/>
  <c r="K148" i="1"/>
  <c r="BE147" i="1"/>
  <c r="BB147" i="1"/>
  <c r="R147" i="1"/>
  <c r="D147" i="1"/>
  <c r="BE146" i="1"/>
  <c r="BB146" i="1"/>
  <c r="R146" i="1" s="1"/>
  <c r="BA146" i="1"/>
  <c r="D146" i="1"/>
  <c r="BD146" i="1" s="1"/>
  <c r="BE145" i="1"/>
  <c r="BB145" i="1"/>
  <c r="R145" i="1"/>
  <c r="D145" i="1"/>
  <c r="BE144" i="1"/>
  <c r="BB144" i="1"/>
  <c r="R144" i="1"/>
  <c r="D144" i="1"/>
  <c r="BA144" i="1" s="1"/>
  <c r="BE143" i="1"/>
  <c r="BB143" i="1"/>
  <c r="R143" i="1" s="1"/>
  <c r="BA143" i="1"/>
  <c r="D143" i="1"/>
  <c r="BD143" i="1" s="1"/>
  <c r="BE142" i="1"/>
  <c r="BB142" i="1"/>
  <c r="D142" i="1"/>
  <c r="BA142" i="1" s="1"/>
  <c r="BE141" i="1"/>
  <c r="BB141" i="1"/>
  <c r="R141" i="1" s="1"/>
  <c r="BA141" i="1"/>
  <c r="D141" i="1"/>
  <c r="BD141" i="1" s="1"/>
  <c r="BE140" i="1"/>
  <c r="BB140" i="1"/>
  <c r="R140" i="1"/>
  <c r="D140" i="1"/>
  <c r="BA140" i="1" s="1"/>
  <c r="Q139" i="1"/>
  <c r="P139" i="1"/>
  <c r="BB139" i="1" s="1"/>
  <c r="O139" i="1"/>
  <c r="N139" i="1"/>
  <c r="P73" i="1" s="1"/>
  <c r="K139" i="1"/>
  <c r="J139" i="1"/>
  <c r="D139" i="1" s="1"/>
  <c r="BE138" i="1"/>
  <c r="BB138" i="1"/>
  <c r="R138" i="1" s="1"/>
  <c r="BA138" i="1"/>
  <c r="D138" i="1"/>
  <c r="BD138" i="1" s="1"/>
  <c r="BE137" i="1"/>
  <c r="BB137" i="1"/>
  <c r="R137" i="1"/>
  <c r="D137" i="1"/>
  <c r="R136" i="1"/>
  <c r="BE135" i="1"/>
  <c r="BB135" i="1"/>
  <c r="R135" i="1" s="1"/>
  <c r="D135" i="1"/>
  <c r="BE134" i="1"/>
  <c r="BB134" i="1"/>
  <c r="D134" i="1"/>
  <c r="BE133" i="1"/>
  <c r="BB133" i="1"/>
  <c r="R133" i="1" s="1"/>
  <c r="D133" i="1"/>
  <c r="BE132" i="1"/>
  <c r="BB132" i="1"/>
  <c r="D132" i="1"/>
  <c r="BC128" i="1"/>
  <c r="P128" i="1"/>
  <c r="O128" i="1"/>
  <c r="N128" i="1"/>
  <c r="M128" i="1"/>
  <c r="L128" i="1"/>
  <c r="K128" i="1"/>
  <c r="BD128" i="1" s="1"/>
  <c r="J128" i="1"/>
  <c r="I128" i="1"/>
  <c r="H128" i="1"/>
  <c r="G128" i="1"/>
  <c r="F128" i="1"/>
  <c r="D128" i="1" s="1"/>
  <c r="E128" i="1"/>
  <c r="BD127" i="1"/>
  <c r="BC127" i="1"/>
  <c r="BA127" i="1"/>
  <c r="D127" i="1"/>
  <c r="BD126" i="1"/>
  <c r="BC126" i="1"/>
  <c r="D126" i="1"/>
  <c r="BE126" i="1" s="1"/>
  <c r="BC124" i="1"/>
  <c r="P124" i="1"/>
  <c r="O124" i="1"/>
  <c r="N124" i="1"/>
  <c r="M124" i="1"/>
  <c r="L124" i="1"/>
  <c r="K124" i="1"/>
  <c r="BD124" i="1" s="1"/>
  <c r="J124" i="1"/>
  <c r="I124" i="1"/>
  <c r="H124" i="1"/>
  <c r="D124" i="1" s="1"/>
  <c r="G124" i="1"/>
  <c r="F124" i="1"/>
  <c r="E124" i="1"/>
  <c r="BD123" i="1"/>
  <c r="BC123" i="1"/>
  <c r="BA123" i="1"/>
  <c r="D123" i="1"/>
  <c r="BD122" i="1"/>
  <c r="BC122" i="1"/>
  <c r="D122" i="1"/>
  <c r="BD121" i="1"/>
  <c r="BC121" i="1"/>
  <c r="BA121" i="1"/>
  <c r="D121" i="1"/>
  <c r="BD120" i="1"/>
  <c r="BC120" i="1"/>
  <c r="D120" i="1"/>
  <c r="BD119" i="1"/>
  <c r="BC119" i="1"/>
  <c r="BA119" i="1"/>
  <c r="D119" i="1"/>
  <c r="D118" i="1"/>
  <c r="BD117" i="1"/>
  <c r="BC117" i="1"/>
  <c r="BA117" i="1"/>
  <c r="D117" i="1"/>
  <c r="BD116" i="1"/>
  <c r="BC116" i="1"/>
  <c r="D116" i="1"/>
  <c r="BE116" i="1" s="1"/>
  <c r="BD115" i="1"/>
  <c r="BC115" i="1"/>
  <c r="BA115" i="1"/>
  <c r="D115" i="1"/>
  <c r="BD114" i="1"/>
  <c r="BC114" i="1"/>
  <c r="D114" i="1"/>
  <c r="BE114" i="1" s="1"/>
  <c r="BA113" i="1"/>
  <c r="D113" i="1"/>
  <c r="D112" i="1"/>
  <c r="BD111" i="1"/>
  <c r="BC111" i="1"/>
  <c r="BA111" i="1"/>
  <c r="D111" i="1"/>
  <c r="BD110" i="1"/>
  <c r="BC110" i="1"/>
  <c r="D110" i="1"/>
  <c r="BE110" i="1" s="1"/>
  <c r="BD109" i="1"/>
  <c r="BC109" i="1"/>
  <c r="BA109" i="1"/>
  <c r="D109" i="1"/>
  <c r="BD108" i="1"/>
  <c r="BC108" i="1"/>
  <c r="D108" i="1"/>
  <c r="BE108" i="1" s="1"/>
  <c r="BE107" i="1"/>
  <c r="BA107" i="1"/>
  <c r="D107" i="1"/>
  <c r="BE106" i="1"/>
  <c r="BD106" i="1"/>
  <c r="BC106" i="1"/>
  <c r="D106" i="1"/>
  <c r="BD105" i="1"/>
  <c r="BC105" i="1"/>
  <c r="BA105" i="1"/>
  <c r="D105" i="1"/>
  <c r="Q104" i="1"/>
  <c r="Q103" i="1"/>
  <c r="BE102" i="1"/>
  <c r="BD102" i="1"/>
  <c r="BC102" i="1"/>
  <c r="D102" i="1"/>
  <c r="BE101" i="1"/>
  <c r="BD101" i="1"/>
  <c r="BC101" i="1"/>
  <c r="BA101" i="1"/>
  <c r="D101" i="1"/>
  <c r="D97" i="1"/>
  <c r="BD96" i="1"/>
  <c r="D96" i="1"/>
  <c r="BE81" i="1"/>
  <c r="BA81" i="1"/>
  <c r="S81" i="1" s="1"/>
  <c r="R81" i="1"/>
  <c r="Q81" i="1"/>
  <c r="P81" i="1"/>
  <c r="O81" i="1"/>
  <c r="N81" i="1"/>
  <c r="M81" i="1"/>
  <c r="BB81" i="1" s="1"/>
  <c r="L81" i="1"/>
  <c r="K81" i="1"/>
  <c r="J81" i="1"/>
  <c r="I81" i="1"/>
  <c r="H81" i="1"/>
  <c r="G81" i="1"/>
  <c r="F81" i="1"/>
  <c r="E81" i="1"/>
  <c r="D81" i="1"/>
  <c r="BD81" i="1" s="1"/>
  <c r="BE80" i="1"/>
  <c r="BB80" i="1"/>
  <c r="BA80" i="1"/>
  <c r="S80" i="1"/>
  <c r="D80" i="1"/>
  <c r="BD80" i="1" s="1"/>
  <c r="BE79" i="1"/>
  <c r="BB79" i="1"/>
  <c r="D79" i="1"/>
  <c r="BE78" i="1"/>
  <c r="BB78" i="1"/>
  <c r="BA78" i="1"/>
  <c r="S78" i="1"/>
  <c r="D78" i="1"/>
  <c r="BD78" i="1" s="1"/>
  <c r="BE77" i="1"/>
  <c r="BB77" i="1"/>
  <c r="D77" i="1"/>
  <c r="BE75" i="1"/>
  <c r="BB75" i="1"/>
  <c r="D75" i="1"/>
  <c r="BD75" i="1" s="1"/>
  <c r="BE74" i="1"/>
  <c r="BD74" i="1"/>
  <c r="BB74" i="1"/>
  <c r="BA74" i="1"/>
  <c r="S74" i="1" s="1"/>
  <c r="D74" i="1"/>
  <c r="R73" i="1"/>
  <c r="Q73" i="1"/>
  <c r="O73" i="1"/>
  <c r="N73" i="1"/>
  <c r="K73" i="1"/>
  <c r="J73" i="1"/>
  <c r="I73" i="1"/>
  <c r="H73" i="1"/>
  <c r="G73" i="1"/>
  <c r="F73" i="1"/>
  <c r="E73" i="1"/>
  <c r="BA72" i="1"/>
  <c r="S72" i="1" s="1"/>
  <c r="D72" i="1"/>
  <c r="BD72" i="1" s="1"/>
  <c r="BE71" i="1"/>
  <c r="BB71" i="1"/>
  <c r="D71" i="1"/>
  <c r="BD71" i="1" s="1"/>
  <c r="BE70" i="1"/>
  <c r="BD70" i="1"/>
  <c r="BB70" i="1"/>
  <c r="BA70" i="1"/>
  <c r="S70" i="1" s="1"/>
  <c r="D70" i="1"/>
  <c r="BE69" i="1"/>
  <c r="BB69" i="1"/>
  <c r="D69" i="1"/>
  <c r="BA69" i="1" s="1"/>
  <c r="S69" i="1" s="1"/>
  <c r="BE68" i="1"/>
  <c r="BD68" i="1"/>
  <c r="BB68" i="1"/>
  <c r="BA68" i="1"/>
  <c r="S68" i="1" s="1"/>
  <c r="D68" i="1"/>
  <c r="BE67" i="1"/>
  <c r="BB67" i="1"/>
  <c r="D67" i="1"/>
  <c r="BD67" i="1" s="1"/>
  <c r="BC63" i="1"/>
  <c r="O63" i="1"/>
  <c r="K63" i="1"/>
  <c r="G63" i="1"/>
  <c r="BC62" i="1"/>
  <c r="R62" i="1"/>
  <c r="Q62" i="1"/>
  <c r="P62" i="1"/>
  <c r="O62" i="1"/>
  <c r="N62" i="1"/>
  <c r="M62" i="1"/>
  <c r="BD62" i="1" s="1"/>
  <c r="L62" i="1"/>
  <c r="L63" i="1" s="1"/>
  <c r="K62" i="1"/>
  <c r="J62" i="1"/>
  <c r="I62" i="1"/>
  <c r="H62" i="1"/>
  <c r="G62" i="1"/>
  <c r="F62" i="1"/>
  <c r="E62" i="1"/>
  <c r="D62" i="1"/>
  <c r="BD61" i="1"/>
  <c r="BC61" i="1"/>
  <c r="BA61" i="1"/>
  <c r="D61" i="1"/>
  <c r="R59" i="1"/>
  <c r="R63" i="1" s="1"/>
  <c r="Q59" i="1"/>
  <c r="Q63" i="1" s="1"/>
  <c r="P59" i="1"/>
  <c r="P63" i="1" s="1"/>
  <c r="O59" i="1"/>
  <c r="N59" i="1"/>
  <c r="N63" i="1" s="1"/>
  <c r="M59" i="1"/>
  <c r="M63" i="1" s="1"/>
  <c r="BD63" i="1" s="1"/>
  <c r="L59" i="1"/>
  <c r="K59" i="1"/>
  <c r="J59" i="1"/>
  <c r="J63" i="1" s="1"/>
  <c r="I59" i="1"/>
  <c r="I63" i="1" s="1"/>
  <c r="H59" i="1"/>
  <c r="H63" i="1" s="1"/>
  <c r="G59" i="1"/>
  <c r="F59" i="1"/>
  <c r="F63" i="1" s="1"/>
  <c r="D63" i="1" s="1"/>
  <c r="E59" i="1"/>
  <c r="E63" i="1" s="1"/>
  <c r="BE58" i="1"/>
  <c r="BA58" i="1"/>
  <c r="D58" i="1"/>
  <c r="D57" i="1"/>
  <c r="BD56" i="1"/>
  <c r="BC56" i="1"/>
  <c r="BA56" i="1"/>
  <c r="D56" i="1"/>
  <c r="BD55" i="1"/>
  <c r="BC55" i="1"/>
  <c r="D55" i="1"/>
  <c r="BD54" i="1"/>
  <c r="BC54" i="1"/>
  <c r="BA54" i="1"/>
  <c r="D54" i="1"/>
  <c r="BD53" i="1"/>
  <c r="BC53" i="1"/>
  <c r="D53" i="1"/>
  <c r="BA53" i="1" s="1"/>
  <c r="BD52" i="1"/>
  <c r="BC52" i="1"/>
  <c r="BA52" i="1"/>
  <c r="D52" i="1"/>
  <c r="BD51" i="1"/>
  <c r="BC51" i="1"/>
  <c r="D51" i="1"/>
  <c r="BD50" i="1"/>
  <c r="BC50" i="1"/>
  <c r="BA50" i="1"/>
  <c r="D50" i="1"/>
  <c r="BD49" i="1"/>
  <c r="BC49" i="1"/>
  <c r="D49" i="1"/>
  <c r="BD48" i="1"/>
  <c r="BC48" i="1"/>
  <c r="BA48" i="1"/>
  <c r="D48" i="1"/>
  <c r="BD47" i="1"/>
  <c r="BC47" i="1"/>
  <c r="D47" i="1"/>
  <c r="BE46" i="1"/>
  <c r="BA46" i="1"/>
  <c r="D46" i="1"/>
  <c r="BD45" i="1"/>
  <c r="BC45" i="1"/>
  <c r="D45" i="1"/>
  <c r="BD44" i="1"/>
  <c r="BC44" i="1"/>
  <c r="BA44" i="1"/>
  <c r="D44" i="1"/>
  <c r="BD43" i="1"/>
  <c r="BC43" i="1"/>
  <c r="D43" i="1"/>
  <c r="BA43" i="1" s="1"/>
  <c r="BD42" i="1"/>
  <c r="BC42" i="1"/>
  <c r="BA42" i="1"/>
  <c r="D42" i="1"/>
  <c r="BD41" i="1"/>
  <c r="BC41" i="1"/>
  <c r="D41" i="1"/>
  <c r="BC38" i="1"/>
  <c r="R38" i="1"/>
  <c r="Q38" i="1"/>
  <c r="P38" i="1"/>
  <c r="O38" i="1"/>
  <c r="N38" i="1"/>
  <c r="M38" i="1"/>
  <c r="BD38" i="1" s="1"/>
  <c r="L38" i="1"/>
  <c r="K38" i="1"/>
  <c r="J38" i="1"/>
  <c r="I38" i="1"/>
  <c r="H38" i="1"/>
  <c r="G38" i="1"/>
  <c r="F38" i="1"/>
  <c r="E38" i="1"/>
  <c r="D38" i="1"/>
  <c r="BA37" i="1"/>
  <c r="D37" i="1"/>
  <c r="BE36" i="1"/>
  <c r="D36" i="1"/>
  <c r="BE35" i="1"/>
  <c r="BA35" i="1"/>
  <c r="D35" i="1"/>
  <c r="BD34" i="1"/>
  <c r="BC34" i="1"/>
  <c r="D34" i="1"/>
  <c r="BE33" i="1"/>
  <c r="BA33" i="1"/>
  <c r="D33" i="1"/>
  <c r="BD32" i="1"/>
  <c r="BC32" i="1"/>
  <c r="D32" i="1"/>
  <c r="BE31" i="1"/>
  <c r="BA31" i="1"/>
  <c r="D31" i="1"/>
  <c r="BD30" i="1"/>
  <c r="BC30" i="1"/>
  <c r="D30" i="1"/>
  <c r="BA28" i="1"/>
  <c r="S28" i="1" s="1"/>
  <c r="R28" i="1"/>
  <c r="Q28" i="1"/>
  <c r="P28" i="1"/>
  <c r="O28" i="1"/>
  <c r="N28" i="1"/>
  <c r="M28" i="1"/>
  <c r="BD28" i="1" s="1"/>
  <c r="L28" i="1"/>
  <c r="K28" i="1"/>
  <c r="J28" i="1"/>
  <c r="I28" i="1"/>
  <c r="H28" i="1"/>
  <c r="G28" i="1"/>
  <c r="F28" i="1"/>
  <c r="E28" i="1"/>
  <c r="D28" i="1" s="1"/>
  <c r="BD27" i="1"/>
  <c r="BA27" i="1"/>
  <c r="S27" i="1"/>
  <c r="D27" i="1"/>
  <c r="BD26" i="1"/>
  <c r="BA26" i="1"/>
  <c r="S26" i="1"/>
  <c r="D26" i="1"/>
  <c r="BD25" i="1"/>
  <c r="BA25" i="1"/>
  <c r="S25" i="1"/>
  <c r="D25" i="1"/>
  <c r="BA20" i="1"/>
  <c r="P20" i="1" s="1"/>
  <c r="D20" i="1"/>
  <c r="BD20" i="1" s="1"/>
  <c r="BA19" i="1"/>
  <c r="P19" i="1"/>
  <c r="D19" i="1"/>
  <c r="BD19" i="1" s="1"/>
  <c r="BE16" i="1"/>
  <c r="BB16" i="1"/>
  <c r="D16" i="1"/>
  <c r="BA16" i="1" s="1"/>
  <c r="Q16" i="1" s="1"/>
  <c r="BE15" i="1"/>
  <c r="BB15" i="1"/>
  <c r="D15" i="1"/>
  <c r="BA15" i="1" s="1"/>
  <c r="Q15" i="1" s="1"/>
  <c r="BE12" i="1"/>
  <c r="BD12" i="1"/>
  <c r="BB12" i="1"/>
  <c r="BA12" i="1"/>
  <c r="S12" i="1" s="1"/>
  <c r="D12" i="1"/>
  <c r="BE11" i="1"/>
  <c r="BB11" i="1"/>
  <c r="D11" i="1"/>
  <c r="BA11" i="1" s="1"/>
  <c r="S11" i="1" s="1"/>
  <c r="A5" i="1"/>
  <c r="A4" i="1"/>
  <c r="A3" i="1"/>
  <c r="A2" i="1"/>
  <c r="BF63" i="1" l="1"/>
  <c r="BB63" i="1"/>
  <c r="BE63" i="1"/>
  <c r="BA63" i="1"/>
  <c r="BF124" i="1"/>
  <c r="BB124" i="1"/>
  <c r="BE124" i="1"/>
  <c r="BA124" i="1"/>
  <c r="Q124" i="1" s="1"/>
  <c r="BF128" i="1"/>
  <c r="BB128" i="1"/>
  <c r="BA128" i="1"/>
  <c r="Q128" i="1" s="1"/>
  <c r="BE128" i="1"/>
  <c r="BF38" i="1"/>
  <c r="BB38" i="1"/>
  <c r="BF49" i="1"/>
  <c r="BB49" i="1"/>
  <c r="S56" i="1"/>
  <c r="BB57" i="1"/>
  <c r="BF57" i="1"/>
  <c r="BF62" i="1"/>
  <c r="BB62" i="1"/>
  <c r="BF122" i="1"/>
  <c r="BB122" i="1"/>
  <c r="BA122" i="1"/>
  <c r="Q122" i="1" s="1"/>
  <c r="BE188" i="1"/>
  <c r="BB188" i="1"/>
  <c r="O189" i="1"/>
  <c r="BD11" i="1"/>
  <c r="BD16" i="1"/>
  <c r="BF37" i="1"/>
  <c r="BB37" i="1"/>
  <c r="BE38" i="1"/>
  <c r="BF44" i="1"/>
  <c r="BB44" i="1"/>
  <c r="BE44" i="1"/>
  <c r="BA49" i="1"/>
  <c r="BF50" i="1"/>
  <c r="BB50" i="1"/>
  <c r="BE50" i="1"/>
  <c r="BF54" i="1"/>
  <c r="BB54" i="1"/>
  <c r="S54" i="1" s="1"/>
  <c r="BE54" i="1"/>
  <c r="BA57" i="1"/>
  <c r="S57" i="1" s="1"/>
  <c r="BE62" i="1"/>
  <c r="BA67" i="1"/>
  <c r="S67" i="1" s="1"/>
  <c r="BD69" i="1"/>
  <c r="BA71" i="1"/>
  <c r="S71" i="1" s="1"/>
  <c r="BA75" i="1"/>
  <c r="S75" i="1" s="1"/>
  <c r="BA77" i="1"/>
  <c r="S77" i="1" s="1"/>
  <c r="BD77" i="1"/>
  <c r="BA79" i="1"/>
  <c r="S79" i="1" s="1"/>
  <c r="BD79" i="1"/>
  <c r="Q121" i="1"/>
  <c r="BE139" i="1"/>
  <c r="BE150" i="1"/>
  <c r="D150" i="1"/>
  <c r="BB150" i="1"/>
  <c r="R150" i="1" s="1"/>
  <c r="BD15" i="1"/>
  <c r="BF43" i="1"/>
  <c r="BB43" i="1"/>
  <c r="S43" i="1" s="1"/>
  <c r="BE43" i="1"/>
  <c r="S48" i="1"/>
  <c r="BE49" i="1"/>
  <c r="BF53" i="1"/>
  <c r="BB53" i="1"/>
  <c r="S53" i="1" s="1"/>
  <c r="BE53" i="1"/>
  <c r="BF120" i="1"/>
  <c r="BB120" i="1"/>
  <c r="BA120" i="1"/>
  <c r="Q120" i="1" s="1"/>
  <c r="BA132" i="1"/>
  <c r="R132" i="1" s="1"/>
  <c r="BD132" i="1"/>
  <c r="BF30" i="1"/>
  <c r="BB30" i="1"/>
  <c r="BE30" i="1"/>
  <c r="BF32" i="1"/>
  <c r="BB32" i="1"/>
  <c r="BE32" i="1"/>
  <c r="BF34" i="1"/>
  <c r="BB34" i="1"/>
  <c r="BE34" i="1"/>
  <c r="BB36" i="1"/>
  <c r="BF36" i="1"/>
  <c r="S37" i="1"/>
  <c r="BF41" i="1"/>
  <c r="BB41" i="1"/>
  <c r="BE41" i="1"/>
  <c r="S44" i="1"/>
  <c r="BF45" i="1"/>
  <c r="BB45" i="1"/>
  <c r="BE45" i="1"/>
  <c r="BF47" i="1"/>
  <c r="BB47" i="1"/>
  <c r="BE47" i="1"/>
  <c r="S50" i="1"/>
  <c r="BF51" i="1"/>
  <c r="BB51" i="1"/>
  <c r="BE51" i="1"/>
  <c r="BF55" i="1"/>
  <c r="BB55" i="1"/>
  <c r="BE55" i="1"/>
  <c r="BE57" i="1"/>
  <c r="D59" i="1"/>
  <c r="BF108" i="1"/>
  <c r="BB108" i="1"/>
  <c r="BA108" i="1"/>
  <c r="BF110" i="1"/>
  <c r="BB110" i="1"/>
  <c r="BA110" i="1"/>
  <c r="Q110" i="1" s="1"/>
  <c r="BB112" i="1"/>
  <c r="BF112" i="1"/>
  <c r="BA112" i="1"/>
  <c r="BF114" i="1"/>
  <c r="BB114" i="1"/>
  <c r="BA114" i="1"/>
  <c r="Q114" i="1" s="1"/>
  <c r="BF116" i="1"/>
  <c r="BB116" i="1"/>
  <c r="BA116" i="1"/>
  <c r="BB118" i="1"/>
  <c r="BF118" i="1"/>
  <c r="BA118" i="1"/>
  <c r="BF126" i="1"/>
  <c r="BB126" i="1"/>
  <c r="BA126" i="1"/>
  <c r="BA134" i="1"/>
  <c r="R134" i="1" s="1"/>
  <c r="BD134" i="1"/>
  <c r="BD139" i="1"/>
  <c r="BA139" i="1"/>
  <c r="R139" i="1" s="1"/>
  <c r="BA151" i="1"/>
  <c r="R151" i="1" s="1"/>
  <c r="BD151" i="1"/>
  <c r="BA162" i="1"/>
  <c r="Q162" i="1" s="1"/>
  <c r="BD162" i="1"/>
  <c r="BD164" i="1"/>
  <c r="BA164" i="1"/>
  <c r="Q164" i="1" s="1"/>
  <c r="BD170" i="1"/>
  <c r="BA170" i="1"/>
  <c r="Q170" i="1" s="1"/>
  <c r="BD176" i="1"/>
  <c r="BA176" i="1"/>
  <c r="Q176" i="1" s="1"/>
  <c r="BD180" i="1"/>
  <c r="BA180" i="1"/>
  <c r="Q180" i="1" s="1"/>
  <c r="BA30" i="1"/>
  <c r="S30" i="1" s="1"/>
  <c r="BF31" i="1"/>
  <c r="BB31" i="1"/>
  <c r="S31" i="1" s="1"/>
  <c r="BA32" i="1"/>
  <c r="S32" i="1" s="1"/>
  <c r="BB33" i="1"/>
  <c r="S33" i="1" s="1"/>
  <c r="BF33" i="1"/>
  <c r="BA34" i="1"/>
  <c r="S34" i="1" s="1"/>
  <c r="BF35" i="1"/>
  <c r="BB35" i="1"/>
  <c r="S35" i="1" s="1"/>
  <c r="BA36" i="1"/>
  <c r="BE37" i="1"/>
  <c r="BA38" i="1"/>
  <c r="S38" i="1" s="1"/>
  <c r="BA41" i="1"/>
  <c r="S41" i="1" s="1"/>
  <c r="BF42" i="1"/>
  <c r="BB42" i="1"/>
  <c r="S42" i="1" s="1"/>
  <c r="BE42" i="1"/>
  <c r="BA45" i="1"/>
  <c r="S45" i="1" s="1"/>
  <c r="BF46" i="1"/>
  <c r="BB46" i="1"/>
  <c r="S46" i="1" s="1"/>
  <c r="BA47" i="1"/>
  <c r="S47" i="1" s="1"/>
  <c r="BF48" i="1"/>
  <c r="BB48" i="1"/>
  <c r="BE48" i="1"/>
  <c r="BA51" i="1"/>
  <c r="S51" i="1" s="1"/>
  <c r="BF52" i="1"/>
  <c r="BB52" i="1"/>
  <c r="S52" i="1" s="1"/>
  <c r="BE52" i="1"/>
  <c r="BA55" i="1"/>
  <c r="S55" i="1" s="1"/>
  <c r="BF56" i="1"/>
  <c r="BB56" i="1"/>
  <c r="BE56" i="1"/>
  <c r="BF58" i="1"/>
  <c r="BB58" i="1"/>
  <c r="S58" i="1" s="1"/>
  <c r="BF61" i="1"/>
  <c r="BB61" i="1"/>
  <c r="S61" i="1" s="1"/>
  <c r="BE61" i="1"/>
  <c r="BA62" i="1"/>
  <c r="S62" i="1" s="1"/>
  <c r="L73" i="1"/>
  <c r="BF106" i="1"/>
  <c r="BB106" i="1"/>
  <c r="BA106" i="1"/>
  <c r="Q106" i="1" s="1"/>
  <c r="Q111" i="1"/>
  <c r="BE112" i="1"/>
  <c r="BE118" i="1"/>
  <c r="BE120" i="1"/>
  <c r="BE122" i="1"/>
  <c r="R142" i="1"/>
  <c r="BE148" i="1"/>
  <c r="BB148" i="1"/>
  <c r="D148" i="1"/>
  <c r="M73" i="1"/>
  <c r="BA96" i="1"/>
  <c r="BE96" i="1"/>
  <c r="BF102" i="1"/>
  <c r="BB102" i="1"/>
  <c r="BF105" i="1"/>
  <c r="BB105" i="1"/>
  <c r="Q105" i="1" s="1"/>
  <c r="BE105" i="1"/>
  <c r="BF111" i="1"/>
  <c r="BB111" i="1"/>
  <c r="BE111" i="1"/>
  <c r="BF113" i="1"/>
  <c r="BB113" i="1"/>
  <c r="Q113" i="1" s="1"/>
  <c r="BF115" i="1"/>
  <c r="BB115" i="1"/>
  <c r="Q115" i="1" s="1"/>
  <c r="BE115" i="1"/>
  <c r="BF121" i="1"/>
  <c r="BB121" i="1"/>
  <c r="BE121" i="1"/>
  <c r="BF127" i="1"/>
  <c r="BB127" i="1"/>
  <c r="Q127" i="1" s="1"/>
  <c r="BE127" i="1"/>
  <c r="BD166" i="1"/>
  <c r="BD174" i="1"/>
  <c r="BD178" i="1"/>
  <c r="BB187" i="1"/>
  <c r="BE187" i="1"/>
  <c r="O188" i="1"/>
  <c r="BE186" i="1"/>
  <c r="BB186" i="1"/>
  <c r="O187" i="1"/>
  <c r="BB96" i="1"/>
  <c r="BF101" i="1"/>
  <c r="BB101" i="1"/>
  <c r="Q101" i="1" s="1"/>
  <c r="BA102" i="1"/>
  <c r="Q102" i="1" s="1"/>
  <c r="BF107" i="1"/>
  <c r="BB107" i="1"/>
  <c r="Q107" i="1" s="1"/>
  <c r="BF109" i="1"/>
  <c r="BB109" i="1"/>
  <c r="Q109" i="1" s="1"/>
  <c r="BE109" i="1"/>
  <c r="BE113" i="1"/>
  <c r="BF117" i="1"/>
  <c r="BB117" i="1"/>
  <c r="Q117" i="1" s="1"/>
  <c r="BE117" i="1"/>
  <c r="BF119" i="1"/>
  <c r="BB119" i="1"/>
  <c r="Q119" i="1" s="1"/>
  <c r="BE119" i="1"/>
  <c r="BF123" i="1"/>
  <c r="BB123" i="1"/>
  <c r="Q123" i="1" s="1"/>
  <c r="BE123" i="1"/>
  <c r="BA149" i="1"/>
  <c r="R149" i="1" s="1"/>
  <c r="BD149" i="1"/>
  <c r="BE152" i="1"/>
  <c r="D152" i="1"/>
  <c r="BB185" i="1"/>
  <c r="O185" i="1" s="1"/>
  <c r="BE185" i="1"/>
  <c r="O186" i="1"/>
  <c r="BB189" i="1"/>
  <c r="BE189" i="1"/>
  <c r="BD140" i="1"/>
  <c r="BD142" i="1"/>
  <c r="BD144" i="1"/>
  <c r="BB73" i="1" l="1"/>
  <c r="BE73" i="1"/>
  <c r="BF59" i="1"/>
  <c r="BB59" i="1"/>
  <c r="BE59" i="1"/>
  <c r="BA59" i="1"/>
  <c r="BA148" i="1"/>
  <c r="R148" i="1" s="1"/>
  <c r="BD148" i="1"/>
  <c r="S36" i="1"/>
  <c r="Q116" i="1"/>
  <c r="Q108" i="1"/>
  <c r="Q118" i="1"/>
  <c r="S63" i="1"/>
  <c r="D73" i="1"/>
  <c r="H96" i="1"/>
  <c r="Q126" i="1"/>
  <c r="Q112" i="1"/>
  <c r="S49" i="1"/>
  <c r="BD73" i="1" l="1"/>
  <c r="BA73" i="1"/>
  <c r="S73" i="1" s="1"/>
  <c r="S59" i="1"/>
</calcChain>
</file>

<file path=xl/sharedStrings.xml><?xml version="1.0" encoding="utf-8"?>
<sst xmlns="http://schemas.openxmlformats.org/spreadsheetml/2006/main" count="9582" uniqueCount="216">
  <si>
    <t>SERVICIO DE SALUD</t>
  </si>
  <si>
    <t>Hombres</t>
  </si>
  <si>
    <t>Mujeres</t>
  </si>
  <si>
    <t/>
  </si>
  <si>
    <t>TOTAL</t>
  </si>
  <si>
    <t>ESPECIALIDADES</t>
  </si>
  <si>
    <t xml:space="preserve"> </t>
  </si>
  <si>
    <t>COMUNA:  - (  )</t>
  </si>
  <si>
    <t>ESTABLECIMIENTO:  - (  )</t>
  </si>
  <si>
    <t>MES:  - (  )</t>
  </si>
  <si>
    <t>AÑO: 2013</t>
  </si>
  <si>
    <t xml:space="preserve"> REM-A09.  ATENCIÓN DE SALUD ODONTOLÓGICA</t>
  </si>
  <si>
    <t>SECCIÓN A: CONSULTAS SEGÚN NIVEL</t>
  </si>
  <si>
    <t>NIVEL - ACTIVIDAD</t>
  </si>
  <si>
    <t>Según grupos de edad o de riesgo</t>
  </si>
  <si>
    <t>Según Sexo</t>
  </si>
  <si>
    <t>60
años (incluido en grupo de 20-64 años)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</si>
  <si>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</si>
  <si>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</si>
  <si>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</si>
  <si>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</si>
  <si>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</si>
  <si>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</si>
  <si>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</si>
  <si>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</si>
  <si>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</si>
  <si>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</si>
  <si>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Embarazadas</t>
  </si>
  <si>
    <t>ATENCIÓN PRIMARIA</t>
  </si>
  <si>
    <t>ODONTOLOGÍA GENERAL</t>
  </si>
  <si>
    <t xml:space="preserve">PRIMERAS CONSULTAS </t>
  </si>
  <si>
    <t xml:space="preserve"> CONSULTAS REPETIDAS</t>
  </si>
  <si>
    <t>ATENCIÓN DE ESPECIALIDADES ODONTOLÓGICAS</t>
  </si>
  <si>
    <t>0-5 
años</t>
  </si>
  <si>
    <t>6 
años</t>
  </si>
  <si>
    <t>7 
años</t>
  </si>
  <si>
    <t>60
años (incluido en grupo de 20-64 años)
años (incluido en grupo de 25-64 años)</t>
  </si>
  <si>
    <t>ODONTOLOGÍA ESPECIALIDAD</t>
  </si>
  <si>
    <t>CONSULTAS REPETIDAS</t>
  </si>
  <si>
    <t>ATENCIÓN DE URGENCIA</t>
  </si>
  <si>
    <t>CONSULTAS URGENCIA GES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</si>
  <si>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</si>
  <si>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</si>
  <si>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</si>
  <si>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</si>
  <si>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</si>
  <si>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</si>
  <si>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</si>
  <si>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</si>
  <si>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</si>
  <si>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</si>
  <si>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</si>
  <si>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</si>
  <si>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 xml:space="preserve">Examen de Salud </t>
  </si>
  <si>
    <t>Aplicación de Sellante</t>
  </si>
  <si>
    <t>Fluoruracion Tópica Barniz</t>
  </si>
  <si>
    <t>Fluoruracion Tópica Barniz Comunitario</t>
  </si>
  <si>
    <t>Pulido coronario y Destartraje supragingival</t>
  </si>
  <si>
    <t>Pulpotomía</t>
  </si>
  <si>
    <t>Examen y diagnóstico anomalías dento maxilares (OPI)</t>
  </si>
  <si>
    <t>Actividad Interceptiva (Controles, Desgastes Selectivos, etc.) e Instalación aparato interceptivo (incluye mantenedores de espacio)</t>
  </si>
  <si>
    <t>Total II</t>
  </si>
  <si>
    <t>B.3.  Actividades Recuperativas</t>
  </si>
  <si>
    <t>B.3.1 Tratamientos</t>
  </si>
  <si>
    <t>Exodoncia ( Temporales+ Permanentes)</t>
  </si>
  <si>
    <t xml:space="preserve">Obturaciones Amalgama </t>
  </si>
  <si>
    <t>Obturaciones Composite</t>
  </si>
  <si>
    <t>Obturaciones  Vidrio Ionómero</t>
  </si>
  <si>
    <t>Obturaciones ART</t>
  </si>
  <si>
    <t>Coronas metálicas, composite o reconstitución de composite</t>
  </si>
  <si>
    <t>Destartraje subgingival y Pulido radicular</t>
  </si>
  <si>
    <t>Desinfección Bucal Total</t>
  </si>
  <si>
    <t>Urgencia por absceso submucoso, subperiostico u otro/ o flegmón orocervical de origen odontogenico</t>
  </si>
  <si>
    <t>Tratamiento GUNA</t>
  </si>
  <si>
    <t>Complicación post-exodoncia</t>
  </si>
  <si>
    <t>Tratamiento Pericoronaritis</t>
  </si>
  <si>
    <t>Tratamiento Pulpitis</t>
  </si>
  <si>
    <t>Otra Urgencia Actividad (NO GES - Consulta de Morbilidad)</t>
  </si>
  <si>
    <t>Urgencia con Obturación definitiva (amalgama, composite y vidrio ionómero)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</si>
  <si>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</si>
  <si>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</si>
  <si>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</si>
  <si>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</si>
  <si>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</si>
  <si>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RX Intraorales (Retroalveolares, Bite Wing y Oclusales)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</si>
  <si>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</si>
  <si>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</si>
  <si>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</si>
  <si>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</si>
  <si>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</si>
  <si>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</si>
  <si>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12 años</t>
  </si>
  <si>
    <t>15-19 años</t>
  </si>
  <si>
    <t>Ingresos a tratamiento Odontología General</t>
  </si>
  <si>
    <t>Ingreso a Controles de Mantención (paciente en seguimiento) sin daño</t>
  </si>
  <si>
    <t>Ingreso a 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</si>
  <si>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</si>
  <si>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</si>
  <si>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</si>
  <si>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</si>
  <si>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</si>
  <si>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Rechazo Urgencia</t>
  </si>
  <si>
    <t>ÍNDICE CEO O COP EN PACIENTES INGRESADOS ODONTOLOGÍA GENERAL (Índice CEO se usa en menores de 7 años, para resto se utiliza COP)</t>
  </si>
  <si>
    <t>0</t>
  </si>
  <si>
    <t>1-2</t>
  </si>
  <si>
    <t>3-4</t>
  </si>
  <si>
    <t>+4</t>
  </si>
  <si>
    <t>SECCIÓN D : INTERCONSULTAS GENERADAS EN ESTABLECIMIENTOS APS</t>
  </si>
  <si>
    <t>ESPECIALIDAD</t>
  </si>
  <si>
    <t xml:space="preserve">TOTAL   </t>
  </si>
  <si>
    <t xml:space="preserve">Resolución de Especialidades </t>
  </si>
  <si>
    <t>Gestantes</t>
  </si>
  <si>
    <t>Endodoncia</t>
  </si>
  <si>
    <t>Rehabilitación Oral</t>
  </si>
  <si>
    <t>Prótesis Removible</t>
  </si>
  <si>
    <t>Prótesis Fija</t>
  </si>
  <si>
    <t>Cirugía Bucal y Traumatología Máxilo Facial</t>
  </si>
  <si>
    <t>Odontopediatría</t>
  </si>
  <si>
    <t>Ortodoncia</t>
  </si>
  <si>
    <t>Periodoncia</t>
  </si>
  <si>
    <t>Radiología</t>
  </si>
  <si>
    <t>Trastornos Temporo mandibulares</t>
  </si>
  <si>
    <t>SECCIÓN E: ACTIVIDADES ODONTOLÓGICAS  EN EXTENSIÓN HORARIA Y SÁBADOS (incluidas en  Secciones A y B)</t>
  </si>
  <si>
    <t>JORNADA</t>
  </si>
  <si>
    <t>CONSULTAS DE URGENCIAS</t>
  </si>
  <si>
    <t>Actividad Recuperativa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</si>
  <si>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</si>
  <si>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</si>
  <si>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</si>
  <si>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</si>
  <si>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</si>
  <si>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</si>
  <si>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 xml:space="preserve">  </t>
  </si>
  <si>
    <t>Actividad de urgencia especialidades</t>
  </si>
  <si>
    <t>Obturación directa</t>
  </si>
  <si>
    <t>Obturación Indirecta</t>
  </si>
  <si>
    <t>Obturación directa e Indirecta</t>
  </si>
  <si>
    <t>Endodoncia Actividad</t>
  </si>
  <si>
    <t>Tratamiento Endodoncia (Uni, Bi o Multirradicular)</t>
  </si>
  <si>
    <t>Periodoncia,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</si>
  <si>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</si>
  <si>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</si>
  <si>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</si>
  <si>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</si>
  <si>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</si>
  <si>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</si>
  <si>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Instalación Aparato Ortodoncia</t>
  </si>
  <si>
    <t>Actividad de prótesis</t>
  </si>
  <si>
    <t>Prótesis Fija (unitaria o plural)</t>
  </si>
  <si>
    <t>Cirugía Bucal ( Intervención)</t>
  </si>
  <si>
    <t>Cirugía y Traumatología Max. Facial Intervención</t>
  </si>
  <si>
    <t>Cirugía Bucal  y Traumatología Max. Facial Controles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</si>
  <si>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</si>
  <si>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</si>
  <si>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</si>
  <si>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</si>
  <si>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</si>
  <si>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</si>
  <si>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</si>
  <si>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</si>
  <si>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PROGRAMA REDUCCIÓN DE BRECHAS</t>
  </si>
  <si>
    <t>Altas Integrales</t>
  </si>
  <si>
    <t>Nº pacientes</t>
  </si>
  <si>
    <t>Nº prótesis</t>
  </si>
  <si>
    <t>Rehabilitación Protésica</t>
  </si>
  <si>
    <t>ATENCIÓN ODONTOLÓGICA A MUJERES Y  HOMBRES DE ESCASOS RECURSOS</t>
  </si>
  <si>
    <t xml:space="preserve">Tratamiento Endodoncia </t>
  </si>
  <si>
    <t xml:space="preserve">Prótesis Removibles </t>
  </si>
  <si>
    <t xml:space="preserve">Reparación de Prótesis </t>
  </si>
  <si>
    <t>JUNJI-INTEGRA</t>
  </si>
  <si>
    <t>SERNAM</t>
  </si>
  <si>
    <t>Chile Solidario</t>
  </si>
  <si>
    <t>Otros</t>
  </si>
  <si>
    <t xml:space="preserve">RESOLUCIÓN DE ESPECIALIDADES EN APS
</t>
  </si>
  <si>
    <t>Nº piezas</t>
  </si>
  <si>
    <t>GES ODONTOLÓGICO</t>
  </si>
  <si>
    <t>SECCIÓN H: SEDACIÓN Y ANESTESIA</t>
  </si>
  <si>
    <t>ACTIVIDAD</t>
  </si>
  <si>
    <t>0-5 años</t>
  </si>
  <si>
    <t>6 -14años</t>
  </si>
  <si>
    <t>20-64 años</t>
  </si>
  <si>
    <t xml:space="preserve">Atención bajo Sedación (con óxido nitroso) </t>
  </si>
  <si>
    <t>Atención bajo Anestesia General</t>
  </si>
  <si>
    <t>SECCIÓN I: INGRESOS Y EGRESOS A TRATAMIENTOS EN ESTABLECIMIENTOS DE NIVEL SECUNDARIO Y TERCIARIO</t>
  </si>
  <si>
    <t>ESPECIALIDAD Y TIPO DE INGRESO O EGRESO</t>
  </si>
  <si>
    <t>7 años</t>
  </si>
  <si>
    <t>Resto &lt;15 años</t>
  </si>
  <si>
    <t>Cirugía Bucal</t>
  </si>
  <si>
    <t>Ingresos a tratamiento</t>
  </si>
  <si>
    <t>Altas de tratamiento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</si>
  <si>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</si>
  <si>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</si>
  <si>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</si>
  <si>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</si>
  <si>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</si>
  <si>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</si>
  <si>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15-19
años</t>
  </si>
  <si>
    <t>Aplicación de Sellantes</t>
  </si>
  <si>
    <t>Pulido coronario y destartraje supragingival</t>
  </si>
  <si>
    <t>Fluoruracion Tópica</t>
  </si>
  <si>
    <t>Educación Grupal y / o Trabajo Comunitario</t>
  </si>
  <si>
    <t>Educación Individual</t>
  </si>
  <si>
    <t>Radiografias  intraorales(retroalveolares y bitewing)</t>
  </si>
  <si>
    <t>SECCIÓN K.- HORAS ODONTOLOGICAS NIVEL PRIMARIO Y SECUNDARIO</t>
  </si>
  <si>
    <t>HORAS ODONTOLOGICAS MENSUALES CONTRATADAS</t>
  </si>
  <si>
    <t>HORAS ODONTOLOGICAS MENSUALES (SISTEMA DECIMAL)</t>
  </si>
  <si>
    <t>DISPONIBLES</t>
  </si>
  <si>
    <t>OCUPADAS</t>
  </si>
  <si>
    <t>ATENCIÓN A PACIENTES</t>
  </si>
  <si>
    <t>OTRAS ACTIVIDADES</t>
  </si>
  <si>
    <t>HORARIO DIURNO</t>
  </si>
  <si>
    <t>EXTENSIÓN HORARIA</t>
  </si>
  <si>
    <t>NIVEL PRIMARIO</t>
  </si>
  <si>
    <t>Odontologia General</t>
  </si>
  <si>
    <t>NIVEL SECUNDARIO</t>
  </si>
  <si>
    <t>Cirugía y Traumatología Máxilo Facial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</si>
</sst>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35" applyBorder="0">
      <protection locked="0"/>
    </xf>
    <xf numFmtId="0" fontId="11" fillId="8" borderId="35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</cellStyleXfs>
  <cellXfs count="2908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1" fillId="0" borderId="35" xfId="0" applyNumberFormat="1" applyFont="1" applyFill="1" applyBorder="1" applyAlignment="1" applyProtection="1">
      <alignment vertical="center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4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left"/>
    </xf>
    <xf numFmtId="0" fontId="2" fillId="0" borderId="56" xfId="0" applyFont="1" applyBorder="1" applyAlignment="1" applyProtection="1">
      <alignment horizontal="left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65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68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60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horizontal="left"/>
    </xf>
    <xf numFmtId="0" fontId="2" fillId="0" borderId="60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>
      <alignment horizontal="left"/>
    </xf>
    <xf numFmtId="0" fontId="2" fillId="0" borderId="56" xfId="0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8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43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72" xfId="0" applyNumberFormat="1" applyFont="1" applyFill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1" fillId="0" borderId="4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5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53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left" wrapText="1"/>
    </xf>
    <xf numFmtId="0" fontId="2" fillId="0" borderId="59" xfId="0" applyFont="1" applyBorder="1" applyAlignment="1" applyProtection="1">
      <alignment horizontal="left" wrapText="1"/>
    </xf>
    <xf numFmtId="0" fontId="2" fillId="0" borderId="51" xfId="0" applyFont="1" applyBorder="1" applyAlignment="1" applyProtection="1">
      <alignment horizontal="left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abSelected="1" workbookViewId="0">
      <selection activeCell="E27" sqref="E27"/>
    </sheetView>
  </sheetViews>
  <sheetFormatPr baseColWidth="10" defaultRowHeight="15" x14ac:dyDescent="0.25"/>
  <cols>
    <col min="1" max="1" width="50.7109375" customWidth="1"/>
  </cols>
  <sheetData>
    <row r="1" spans="1:57" x14ac:dyDescent="0.25">
      <c r="A1" s="133" t="s">
        <v>0</v>
      </c>
      <c r="B1" s="62"/>
      <c r="C1" s="62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63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x14ac:dyDescent="0.25">
      <c r="A2" s="133" t="s">
        <v>7</v>
      </c>
      <c r="B2" s="62"/>
      <c r="C2" s="62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63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1:57" x14ac:dyDescent="0.25">
      <c r="A3" s="133" t="s">
        <v>8</v>
      </c>
      <c r="B3" s="62"/>
      <c r="C3" s="62"/>
      <c r="D3" s="11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63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</row>
    <row r="4" spans="1:57" x14ac:dyDescent="0.25">
      <c r="A4" s="133" t="s">
        <v>9</v>
      </c>
      <c r="B4" s="62"/>
      <c r="C4" s="62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38"/>
      <c r="Q4" s="10"/>
      <c r="R4" s="63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x14ac:dyDescent="0.25">
      <c r="A5" s="8" t="s">
        <v>10</v>
      </c>
      <c r="B5" s="62"/>
      <c r="C5" s="62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63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ht="15.75" x14ac:dyDescent="0.25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27"/>
      <c r="R6" s="64"/>
      <c r="S6" s="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x14ac:dyDescent="0.25">
      <c r="A7" s="58" t="s">
        <v>12</v>
      </c>
      <c r="B7" s="65"/>
      <c r="C7" s="65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8"/>
      <c r="Q7" s="68"/>
      <c r="R7" s="69"/>
      <c r="S7" s="14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x14ac:dyDescent="0.2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3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21" x14ac:dyDescent="0.25">
      <c r="A9" s="2807"/>
      <c r="B9" s="2808"/>
      <c r="C9" s="2809"/>
      <c r="D9" s="2831"/>
      <c r="E9" s="52" t="s">
        <v>17</v>
      </c>
      <c r="F9" s="18" t="s">
        <v>18</v>
      </c>
      <c r="G9" s="18" t="s">
        <v>19</v>
      </c>
      <c r="H9" s="18" t="s">
        <v>20</v>
      </c>
      <c r="I9" s="18" t="s">
        <v>21</v>
      </c>
      <c r="J9" s="18" t="s">
        <v>22</v>
      </c>
      <c r="K9" s="18" t="s">
        <v>23</v>
      </c>
      <c r="L9" s="18" t="s">
        <v>24</v>
      </c>
      <c r="M9" s="18" t="s">
        <v>25</v>
      </c>
      <c r="N9" s="18" t="s">
        <v>26</v>
      </c>
      <c r="O9" s="37" t="s">
        <v>27</v>
      </c>
      <c r="P9" s="15" t="s">
        <v>1</v>
      </c>
      <c r="Q9" s="70" t="s">
        <v>2</v>
      </c>
      <c r="R9" s="2796"/>
      <c r="S9" s="3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5.75" x14ac:dyDescent="0.25">
      <c r="A10" s="58" t="s">
        <v>28</v>
      </c>
      <c r="B10" s="51"/>
      <c r="C10" s="5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50"/>
      <c r="T10" s="2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x14ac:dyDescent="0.25">
      <c r="A11" s="2905" t="s">
        <v>29</v>
      </c>
      <c r="B11" s="2872" t="s">
        <v>30</v>
      </c>
      <c r="C11" s="2874"/>
      <c r="D11" s="122">
        <v>0</v>
      </c>
      <c r="E11" s="128"/>
      <c r="F11" s="130"/>
      <c r="G11" s="130"/>
      <c r="H11" s="129"/>
      <c r="I11" s="129"/>
      <c r="J11" s="129"/>
      <c r="K11" s="129"/>
      <c r="L11" s="129"/>
      <c r="M11" s="129"/>
      <c r="N11" s="125"/>
      <c r="O11" s="126"/>
      <c r="P11" s="130"/>
      <c r="Q11" s="126"/>
      <c r="R11" s="127"/>
      <c r="S11" s="134" t="s">
        <v>6</v>
      </c>
      <c r="T11" s="54"/>
      <c r="U11" s="3"/>
      <c r="V11" s="3"/>
      <c r="W11" s="3"/>
      <c r="X11" s="3"/>
      <c r="Y11" s="6"/>
      <c r="Z11" s="6"/>
      <c r="AA11" s="17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103" t="s">
        <v>3</v>
      </c>
      <c r="BB11" s="103" t="s">
        <v>3</v>
      </c>
      <c r="BC11" s="6"/>
      <c r="BD11" s="137">
        <v>0</v>
      </c>
      <c r="BE11" s="137">
        <v>0</v>
      </c>
    </row>
    <row r="12" spans="1:57" x14ac:dyDescent="0.25">
      <c r="A12" s="2906"/>
      <c r="B12" s="2820" t="s">
        <v>31</v>
      </c>
      <c r="C12" s="2821"/>
      <c r="D12" s="123">
        <v>0</v>
      </c>
      <c r="E12" s="118"/>
      <c r="F12" s="124"/>
      <c r="G12" s="124"/>
      <c r="H12" s="119"/>
      <c r="I12" s="119"/>
      <c r="J12" s="119"/>
      <c r="K12" s="119"/>
      <c r="L12" s="119"/>
      <c r="M12" s="119"/>
      <c r="N12" s="120"/>
      <c r="O12" s="121"/>
      <c r="P12" s="124"/>
      <c r="Q12" s="121"/>
      <c r="R12" s="117"/>
      <c r="S12" s="134" t="s">
        <v>6</v>
      </c>
      <c r="T12" s="54"/>
      <c r="U12" s="3"/>
      <c r="V12" s="3"/>
      <c r="W12" s="3"/>
      <c r="X12" s="3"/>
      <c r="Y12" s="10"/>
      <c r="Z12" s="10"/>
      <c r="AA12" s="17"/>
      <c r="AB12" s="10"/>
      <c r="AC12" s="10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103" t="s">
        <v>3</v>
      </c>
      <c r="BB12" s="103" t="s">
        <v>3</v>
      </c>
      <c r="BC12" s="6"/>
      <c r="BD12" s="137">
        <v>0</v>
      </c>
      <c r="BE12" s="137">
        <v>0</v>
      </c>
    </row>
    <row r="13" spans="1:57" ht="15.75" x14ac:dyDescent="0.25">
      <c r="A13" s="59" t="s">
        <v>32</v>
      </c>
      <c r="B13" s="72"/>
      <c r="C13" s="7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50"/>
      <c r="R13" s="2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4.5" x14ac:dyDescent="0.25">
      <c r="A14" s="2858" t="s">
        <v>13</v>
      </c>
      <c r="B14" s="2907"/>
      <c r="C14" s="2907"/>
      <c r="D14" s="73" t="s">
        <v>4</v>
      </c>
      <c r="E14" s="52" t="s">
        <v>33</v>
      </c>
      <c r="F14" s="18" t="s">
        <v>34</v>
      </c>
      <c r="G14" s="18" t="s">
        <v>35</v>
      </c>
      <c r="H14" s="18" t="s">
        <v>22</v>
      </c>
      <c r="I14" s="18" t="s">
        <v>23</v>
      </c>
      <c r="J14" s="18" t="s">
        <v>24</v>
      </c>
      <c r="K14" s="18" t="s">
        <v>25</v>
      </c>
      <c r="L14" s="18" t="s">
        <v>26</v>
      </c>
      <c r="M14" s="37" t="s">
        <v>27</v>
      </c>
      <c r="N14" s="15" t="s">
        <v>1</v>
      </c>
      <c r="O14" s="70" t="s">
        <v>2</v>
      </c>
      <c r="P14" s="25" t="s">
        <v>36</v>
      </c>
      <c r="Q14" s="38"/>
      <c r="R14" s="3"/>
      <c r="S14" s="3"/>
      <c r="T14" s="3"/>
      <c r="U14" s="3"/>
      <c r="V14" s="3"/>
      <c r="W14" s="3"/>
      <c r="X14" s="3"/>
      <c r="Y14" s="3"/>
      <c r="Z14" s="3"/>
      <c r="AA14" s="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3"/>
      <c r="BB14" s="3"/>
      <c r="BC14" s="6"/>
      <c r="BD14" s="3"/>
      <c r="BE14" s="3"/>
    </row>
    <row r="15" spans="1:57" x14ac:dyDescent="0.25">
      <c r="A15" s="2905" t="s">
        <v>37</v>
      </c>
      <c r="B15" s="2872" t="s">
        <v>30</v>
      </c>
      <c r="C15" s="2874"/>
      <c r="D15" s="2697">
        <f>+'ENERO '!D15+FEBRERO!D15+'MARZO '!D15+ABRIL!D15+MAYO!D15+JUNIO!D15+JULIO!D15+AGOSTO!D15+SEPTIEMBRE!D15+OCTUBRE!D15+NOVIEMBRE!D15+DICIEMBRE!D15</f>
        <v>930</v>
      </c>
      <c r="E15" s="128">
        <f>+'ENERO '!E15+FEBRERO!E15+'MARZO '!E15+ABRIL!E15+MAYO!E15+JUNIO!E15+JULIO!E15+AGOSTO!E15+SEPTIEMBRE!E15+OCTUBRE!E15+NOVIEMBRE!E15+DICIEMBRE!E15</f>
        <v>37</v>
      </c>
      <c r="F15" s="2697">
        <f>+'ENERO '!F15+FEBRERO!F15+'MARZO '!F15+ABRIL!F15+MAYO!F15+JUNIO!F15+JULIO!F15+AGOSTO!F15+SEPTIEMBRE!F15+OCTUBRE!F15+NOVIEMBRE!F15+DICIEMBRE!F15</f>
        <v>17</v>
      </c>
      <c r="G15" s="2697">
        <f>+'ENERO '!G15+FEBRERO!G15+'MARZO '!G15+ABRIL!G15+MAYO!G15+JUNIO!G15+JULIO!G15+AGOSTO!G15+SEPTIEMBRE!G15+OCTUBRE!G15+NOVIEMBRE!G15+DICIEMBRE!G15</f>
        <v>13</v>
      </c>
      <c r="H15" s="2697">
        <f>+'ENERO '!H15+FEBRERO!H15+'MARZO '!H15+ABRIL!H15+MAYO!H15+JUNIO!H15+JULIO!H15+AGOSTO!H15+SEPTIEMBRE!H15+OCTUBRE!H15+NOVIEMBRE!H15+DICIEMBRE!H15</f>
        <v>34</v>
      </c>
      <c r="I15" s="2697">
        <f>+'ENERO '!I15+FEBRERO!I15+'MARZO '!I15+ABRIL!I15+MAYO!I15+JUNIO!I15+JULIO!I15+AGOSTO!I15+SEPTIEMBRE!I15+OCTUBRE!I15+NOVIEMBRE!I15+DICIEMBRE!I15</f>
        <v>139</v>
      </c>
      <c r="J15" s="2697">
        <f>+'ENERO '!J15+FEBRERO!J15+'MARZO '!J15+ABRIL!J15+MAYO!J15+JUNIO!J15+JULIO!J15+AGOSTO!J15+SEPTIEMBRE!J15+OCTUBRE!J15+NOVIEMBRE!J15+DICIEMBRE!J15</f>
        <v>140</v>
      </c>
      <c r="K15" s="2697">
        <f>+'ENERO '!K15+FEBRERO!K15+'MARZO '!K15+ABRIL!K15+MAYO!K15+JUNIO!K15+JULIO!K15+AGOSTO!K15+SEPTIEMBRE!K15+OCTUBRE!K15+NOVIEMBRE!K15+DICIEMBRE!K15</f>
        <v>407</v>
      </c>
      <c r="L15" s="2697">
        <f>+'ENERO '!L15+FEBRERO!L15+'MARZO '!L15+ABRIL!L15+MAYO!L15+JUNIO!L15+JULIO!L15+AGOSTO!L15+SEPTIEMBRE!L15+OCTUBRE!L15+NOVIEMBRE!L15+DICIEMBRE!L15</f>
        <v>89</v>
      </c>
      <c r="M15" s="2697">
        <f>+'ENERO '!M15+FEBRERO!M15+'MARZO '!M15+ABRIL!M15+MAYO!M15+JUNIO!M15+JULIO!M15+AGOSTO!M15+SEPTIEMBRE!M15+OCTUBRE!M15+NOVIEMBRE!M15+DICIEMBRE!M15</f>
        <v>54</v>
      </c>
      <c r="N15" s="2697">
        <f>+'ENERO '!N15+FEBRERO!N15+'MARZO '!N15+ABRIL!N15+MAYO!N15+JUNIO!N15+JULIO!N15+AGOSTO!N15+SEPTIEMBRE!N15+OCTUBRE!N15+NOVIEMBRE!N15+DICIEMBRE!N15</f>
        <v>310</v>
      </c>
      <c r="O15" s="2697">
        <f>+'ENERO '!O15+FEBRERO!O15+'MARZO '!O15+ABRIL!O15+MAYO!O15+JUNIO!O15+JULIO!O15+AGOSTO!O15+SEPTIEMBRE!O15+OCTUBRE!O15+NOVIEMBRE!O15+DICIEMBRE!O15</f>
        <v>620</v>
      </c>
      <c r="P15" s="2697">
        <f>+'ENERO '!P15+FEBRERO!P15+'MARZO '!P15+ABRIL!P15+MAYO!P15+JUNIO!P15+JULIO!P15+AGOSTO!P15+SEPTIEMBRE!P15+OCTUBRE!P15+NOVIEMBRE!P15+DICIEMBRE!P15</f>
        <v>11</v>
      </c>
      <c r="Q15" s="134" t="s">
        <v>6</v>
      </c>
      <c r="R15" s="54"/>
      <c r="S15" s="3"/>
      <c r="T15" s="3"/>
      <c r="U15" s="3"/>
      <c r="V15" s="3"/>
      <c r="W15" s="6"/>
      <c r="X15" s="6"/>
      <c r="Y15" s="1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03" t="s">
        <v>3</v>
      </c>
      <c r="BB15" s="103" t="s">
        <v>3</v>
      </c>
      <c r="BC15" s="6"/>
      <c r="BD15" s="137">
        <v>0</v>
      </c>
      <c r="BE15" s="137">
        <v>0</v>
      </c>
    </row>
    <row r="16" spans="1:57" x14ac:dyDescent="0.25">
      <c r="A16" s="2906"/>
      <c r="B16" s="2820" t="s">
        <v>38</v>
      </c>
      <c r="C16" s="2821"/>
      <c r="D16" s="2697">
        <f>+'ENERO '!D16+FEBRERO!D16+'MARZO '!D16+ABRIL!D16+MAYO!D16+JUNIO!D16+JULIO!D16+AGOSTO!D16+SEPTIEMBRE!D16+OCTUBRE!D16+NOVIEMBRE!D16+DICIEMBRE!D16</f>
        <v>1573</v>
      </c>
      <c r="E16" s="2697">
        <f>+'ENERO '!E16+FEBRERO!E16+'MARZO '!E16+ABRIL!E16+MAYO!E16+JUNIO!E16+JULIO!E16+AGOSTO!E16+SEPTIEMBRE!E16+OCTUBRE!E16+NOVIEMBRE!E16+DICIEMBRE!E16</f>
        <v>70</v>
      </c>
      <c r="F16" s="2697">
        <f>+'ENERO '!F16+FEBRERO!F16+'MARZO '!F16+ABRIL!F16+MAYO!F16+JUNIO!F16+JULIO!F16+AGOSTO!F16+SEPTIEMBRE!F16+OCTUBRE!F16+NOVIEMBRE!F16+DICIEMBRE!F16</f>
        <v>21</v>
      </c>
      <c r="G16" s="2697">
        <f>+'ENERO '!G16+FEBRERO!G16+'MARZO '!G16+ABRIL!G16+MAYO!G16+JUNIO!G16+JULIO!G16+AGOSTO!G16+SEPTIEMBRE!G16+OCTUBRE!G16+NOVIEMBRE!G16+DICIEMBRE!G16</f>
        <v>16</v>
      </c>
      <c r="H16" s="2697">
        <f>+'ENERO '!H16+FEBRERO!H16+'MARZO '!H16+ABRIL!H16+MAYO!H16+JUNIO!H16+JULIO!H16+AGOSTO!H16+SEPTIEMBRE!H16+OCTUBRE!H16+NOVIEMBRE!H16+DICIEMBRE!H16</f>
        <v>56</v>
      </c>
      <c r="I16" s="2697">
        <f>+'ENERO '!I16+FEBRERO!I16+'MARZO '!I16+ABRIL!I16+MAYO!I16+JUNIO!I16+JULIO!I16+AGOSTO!I16+SEPTIEMBRE!I16+OCTUBRE!I16+NOVIEMBRE!I16+DICIEMBRE!I16</f>
        <v>206</v>
      </c>
      <c r="J16" s="2697">
        <f>+'ENERO '!J16+FEBRERO!J16+'MARZO '!J16+ABRIL!J16+MAYO!J16+JUNIO!J16+JULIO!J16+AGOSTO!J16+SEPTIEMBRE!J16+OCTUBRE!J16+NOVIEMBRE!J16+DICIEMBRE!J16</f>
        <v>230</v>
      </c>
      <c r="K16" s="2697">
        <f>+'ENERO '!K16+FEBRERO!K16+'MARZO '!K16+ABRIL!K16+MAYO!K16+JUNIO!K16+JULIO!K16+AGOSTO!K16+SEPTIEMBRE!K16+OCTUBRE!K16+NOVIEMBRE!K16+DICIEMBRE!K16</f>
        <v>659</v>
      </c>
      <c r="L16" s="2697">
        <f>+'ENERO '!L16+FEBRERO!L16+'MARZO '!L16+ABRIL!L16+MAYO!L16+JUNIO!L16+JULIO!L16+AGOSTO!L16+SEPTIEMBRE!L16+OCTUBRE!L16+NOVIEMBRE!L16+DICIEMBRE!L16</f>
        <v>147</v>
      </c>
      <c r="M16" s="2697">
        <f>+'ENERO '!M16+FEBRERO!M16+'MARZO '!M16+ABRIL!M16+MAYO!M16+JUNIO!M16+JULIO!M16+AGOSTO!M16+SEPTIEMBRE!M16+OCTUBRE!M16+NOVIEMBRE!M16+DICIEMBRE!M16</f>
        <v>168</v>
      </c>
      <c r="N16" s="2697">
        <f>+'ENERO '!N16+FEBRERO!N16+'MARZO '!N16+ABRIL!N16+MAYO!N16+JUNIO!N16+JULIO!N16+AGOSTO!N16+SEPTIEMBRE!N16+OCTUBRE!N16+NOVIEMBRE!N16+DICIEMBRE!N16</f>
        <v>470</v>
      </c>
      <c r="O16" s="2697">
        <f>+'ENERO '!O16+FEBRERO!O16+'MARZO '!O16+ABRIL!O16+MAYO!O16+JUNIO!O16+JULIO!O16+AGOSTO!O16+SEPTIEMBRE!O16+OCTUBRE!O16+NOVIEMBRE!O16+DICIEMBRE!O16</f>
        <v>1103</v>
      </c>
      <c r="P16" s="2697">
        <f>+'ENERO '!P16+FEBRERO!P16+'MARZO '!P16+ABRIL!P16+MAYO!P16+JUNIO!P16+JULIO!P16+AGOSTO!P16+SEPTIEMBRE!P16+OCTUBRE!P16+NOVIEMBRE!P16+DICIEMBRE!P16</f>
        <v>24</v>
      </c>
      <c r="Q16" s="134" t="s">
        <v>6</v>
      </c>
      <c r="R16" s="54"/>
      <c r="S16" s="3"/>
      <c r="T16" s="3"/>
      <c r="U16" s="3"/>
      <c r="V16" s="3"/>
      <c r="W16" s="6"/>
      <c r="X16" s="6"/>
      <c r="Y16" s="1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3" t="s">
        <v>3</v>
      </c>
      <c r="BB16" s="103" t="s">
        <v>3</v>
      </c>
      <c r="BC16" s="6"/>
      <c r="BD16" s="137">
        <v>0</v>
      </c>
      <c r="BE16" s="137">
        <v>0</v>
      </c>
    </row>
    <row r="17" spans="1:58" ht="15.75" x14ac:dyDescent="0.25">
      <c r="A17" s="59" t="s">
        <v>39</v>
      </c>
      <c r="B17" s="72"/>
      <c r="C17" s="7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0"/>
      <c r="R17" s="2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21" x14ac:dyDescent="0.25">
      <c r="A18" s="2858" t="s">
        <v>13</v>
      </c>
      <c r="B18" s="2907"/>
      <c r="C18" s="2907"/>
      <c r="D18" s="73" t="s">
        <v>4</v>
      </c>
      <c r="E18" s="52" t="s">
        <v>17</v>
      </c>
      <c r="F18" s="18" t="s">
        <v>19</v>
      </c>
      <c r="G18" s="18" t="s">
        <v>21</v>
      </c>
      <c r="H18" s="18" t="s">
        <v>22</v>
      </c>
      <c r="I18" s="18" t="s">
        <v>23</v>
      </c>
      <c r="J18" s="18" t="s">
        <v>24</v>
      </c>
      <c r="K18" s="18" t="s">
        <v>25</v>
      </c>
      <c r="L18" s="18" t="s">
        <v>26</v>
      </c>
      <c r="M18" s="37" t="s">
        <v>27</v>
      </c>
      <c r="N18" s="15" t="s">
        <v>1</v>
      </c>
      <c r="O18" s="70" t="s">
        <v>2</v>
      </c>
      <c r="P18" s="38"/>
      <c r="Q18" s="3"/>
      <c r="R18" s="29"/>
      <c r="S18" s="3"/>
      <c r="T18" s="3"/>
      <c r="U18" s="3"/>
      <c r="V18" s="3"/>
      <c r="W18" s="3"/>
      <c r="X18" s="3"/>
      <c r="Y18" s="3"/>
      <c r="Z18" s="3"/>
      <c r="AA18" s="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3"/>
      <c r="BB18" s="3"/>
      <c r="BC18" s="3"/>
      <c r="BD18" s="6"/>
      <c r="BE18" s="6"/>
      <c r="BF18" s="6"/>
    </row>
    <row r="19" spans="1:58" ht="15.75" x14ac:dyDescent="0.25">
      <c r="A19" s="2863" t="s">
        <v>40</v>
      </c>
      <c r="B19" s="2864"/>
      <c r="C19" s="2865"/>
      <c r="D19" s="2697">
        <f>+'ENERO '!D19+FEBRERO!D19+'MARZO '!D19+ABRIL!D19+MAYO!D19+JUNIO!D19+JULIO!D19+AGOSTO!D19+SEPTIEMBRE!D19+OCTUBRE!D19+NOVIEMBRE!D19+DICIEMBRE!D19</f>
        <v>73</v>
      </c>
      <c r="E19" s="2697">
        <f>+'ENERO '!E19+FEBRERO!E19+'MARZO '!E19+ABRIL!E19+MAYO!E19+JUNIO!E19+JULIO!E19+AGOSTO!E19+SEPTIEMBRE!E19+OCTUBRE!E19+NOVIEMBRE!E19+DICIEMBRE!E19</f>
        <v>0</v>
      </c>
      <c r="F19" s="2697">
        <f>+'ENERO '!F19+FEBRERO!F19+'MARZO '!F19+ABRIL!F19+MAYO!F19+JUNIO!F19+JULIO!F19+AGOSTO!F19+SEPTIEMBRE!F19+OCTUBRE!F19+NOVIEMBRE!F19+DICIEMBRE!F19</f>
        <v>0</v>
      </c>
      <c r="G19" s="2697">
        <f>+'ENERO '!G19+FEBRERO!G19+'MARZO '!G19+ABRIL!G19+MAYO!G19+JUNIO!G19+JULIO!G19+AGOSTO!G19+SEPTIEMBRE!G19+OCTUBRE!G19+NOVIEMBRE!G19+DICIEMBRE!G19</f>
        <v>2</v>
      </c>
      <c r="H19" s="2697">
        <f>+'ENERO '!H19+FEBRERO!H19+'MARZO '!H19+ABRIL!H19+MAYO!H19+JUNIO!H19+JULIO!H19+AGOSTO!H19+SEPTIEMBRE!H19+OCTUBRE!H19+NOVIEMBRE!H19+DICIEMBRE!H19</f>
        <v>1</v>
      </c>
      <c r="I19" s="2697">
        <f>+'ENERO '!I19+FEBRERO!I19+'MARZO '!I19+ABRIL!I19+MAYO!I19+JUNIO!I19+JULIO!I19+AGOSTO!I19+SEPTIEMBRE!I19+OCTUBRE!I19+NOVIEMBRE!I19+DICIEMBRE!I19</f>
        <v>21</v>
      </c>
      <c r="J19" s="2697">
        <f>+'ENERO '!J19+FEBRERO!J19+'MARZO '!J19+ABRIL!J19+MAYO!J19+JUNIO!J19+JULIO!J19+AGOSTO!J19+SEPTIEMBRE!J19+OCTUBRE!J19+NOVIEMBRE!J19+DICIEMBRE!J19</f>
        <v>4</v>
      </c>
      <c r="K19" s="2697">
        <f>+'ENERO '!K19+FEBRERO!K19+'MARZO '!K19+ABRIL!K19+MAYO!K19+JUNIO!K19+JULIO!K19+AGOSTO!K19+SEPTIEMBRE!K19+OCTUBRE!K19+NOVIEMBRE!K19+DICIEMBRE!K19</f>
        <v>40</v>
      </c>
      <c r="L19" s="2697">
        <f>+'ENERO '!L19+FEBRERO!L19+'MARZO '!L19+ABRIL!L19+MAYO!L19+JUNIO!L19+JULIO!L19+AGOSTO!L19+SEPTIEMBRE!L19+OCTUBRE!L19+NOVIEMBRE!L19+DICIEMBRE!L19</f>
        <v>4</v>
      </c>
      <c r="M19" s="2697">
        <f>+'ENERO '!M19+FEBRERO!M19+'MARZO '!M19+ABRIL!M19+MAYO!M19+JUNIO!M19+JULIO!M19+AGOSTO!M19+SEPTIEMBRE!M19+OCTUBRE!M19+NOVIEMBRE!M19+DICIEMBRE!M19</f>
        <v>1</v>
      </c>
      <c r="N19" s="2697">
        <f>+'ENERO '!N19+FEBRERO!N19+'MARZO '!N19+ABRIL!N19+MAYO!N19+JUNIO!N19+JULIO!N19+AGOSTO!N19+SEPTIEMBRE!N19+OCTUBRE!N19+NOVIEMBRE!N19+DICIEMBRE!N19</f>
        <v>35</v>
      </c>
      <c r="O19" s="2697">
        <f>+'ENERO '!O19+FEBRERO!O19+'MARZO '!O19+ABRIL!O19+MAYO!O19+JUNIO!O19+JULIO!O19+AGOSTO!O19+SEPTIEMBRE!O19+OCTUBRE!O19+NOVIEMBRE!O19+DICIEMBRE!O19</f>
        <v>38</v>
      </c>
      <c r="P19" s="134" t="s">
        <v>3</v>
      </c>
      <c r="Q19" s="54"/>
      <c r="R19" s="29"/>
      <c r="S19" s="3"/>
      <c r="T19" s="3"/>
      <c r="U19" s="3"/>
      <c r="V19" s="10"/>
      <c r="W19" s="10"/>
      <c r="X19" s="17"/>
      <c r="Y19" s="10"/>
      <c r="Z19" s="10"/>
      <c r="AA19" s="3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3" t="s">
        <v>3</v>
      </c>
      <c r="BB19" s="6"/>
      <c r="BC19" s="6"/>
      <c r="BD19" s="137">
        <v>0</v>
      </c>
      <c r="BE19" s="6"/>
      <c r="BF19" s="6"/>
    </row>
    <row r="20" spans="1:58" ht="15.75" x14ac:dyDescent="0.25">
      <c r="A20" s="2901" t="s">
        <v>41</v>
      </c>
      <c r="B20" s="2902"/>
      <c r="C20" s="2903"/>
      <c r="D20" s="2697">
        <f>+'ENERO '!D20+FEBRERO!D20+'MARZO '!D20+ABRIL!D20+MAYO!D20+JUNIO!D20+JULIO!D20+AGOSTO!D20+SEPTIEMBRE!D20+OCTUBRE!D20+NOVIEMBRE!D20+DICIEMBRE!D20</f>
        <v>107</v>
      </c>
      <c r="E20" s="2697">
        <f>+'ENERO '!E20+FEBRERO!E20+'MARZO '!E20+ABRIL!E20+MAYO!E20+JUNIO!E20+JULIO!E20+AGOSTO!E20+SEPTIEMBRE!E20+OCTUBRE!E20+NOVIEMBRE!E20+DICIEMBRE!E20</f>
        <v>0</v>
      </c>
      <c r="F20" s="2697">
        <f>+'ENERO '!F20+FEBRERO!F20+'MARZO '!F20+ABRIL!F20+MAYO!F20+JUNIO!F20+JULIO!F20+AGOSTO!F20+SEPTIEMBRE!F20+OCTUBRE!F20+NOVIEMBRE!F20+DICIEMBRE!F20</f>
        <v>0</v>
      </c>
      <c r="G20" s="2697">
        <f>+'ENERO '!G20+FEBRERO!G20+'MARZO '!G20+ABRIL!G20+MAYO!G20+JUNIO!G20+JULIO!G20+AGOSTO!G20+SEPTIEMBRE!G20+OCTUBRE!G20+NOVIEMBRE!G20+DICIEMBRE!G20</f>
        <v>2</v>
      </c>
      <c r="H20" s="2697">
        <f>+'ENERO '!H20+FEBRERO!H20+'MARZO '!H20+ABRIL!H20+MAYO!H20+JUNIO!H20+JULIO!H20+AGOSTO!H20+SEPTIEMBRE!H20+OCTUBRE!H20+NOVIEMBRE!H20+DICIEMBRE!H20</f>
        <v>1</v>
      </c>
      <c r="I20" s="2697">
        <f>+'ENERO '!I20+FEBRERO!I20+'MARZO '!I20+ABRIL!I20+MAYO!I20+JUNIO!I20+JULIO!I20+AGOSTO!I20+SEPTIEMBRE!I20+OCTUBRE!I20+NOVIEMBRE!I20+DICIEMBRE!I20</f>
        <v>22</v>
      </c>
      <c r="J20" s="2697">
        <f>+'ENERO '!J20+FEBRERO!J20+'MARZO '!J20+ABRIL!J20+MAYO!J20+JUNIO!J20+JULIO!J20+AGOSTO!J20+SEPTIEMBRE!J20+OCTUBRE!J20+NOVIEMBRE!J20+DICIEMBRE!J20</f>
        <v>6</v>
      </c>
      <c r="K20" s="2697">
        <f>+'ENERO '!K20+FEBRERO!K20+'MARZO '!K20+ABRIL!K20+MAYO!K20+JUNIO!K20+JULIO!K20+AGOSTO!K20+SEPTIEMBRE!K20+OCTUBRE!K20+NOVIEMBRE!K20+DICIEMBRE!K20</f>
        <v>57</v>
      </c>
      <c r="L20" s="2697">
        <f>+'ENERO '!L20+FEBRERO!L20+'MARZO '!L20+ABRIL!L20+MAYO!L20+JUNIO!L20+JULIO!L20+AGOSTO!L20+SEPTIEMBRE!L20+OCTUBRE!L20+NOVIEMBRE!L20+DICIEMBRE!L20</f>
        <v>18</v>
      </c>
      <c r="M20" s="2697">
        <f>+'ENERO '!M20+FEBRERO!M20+'MARZO '!M20+ABRIL!M20+MAYO!M20+JUNIO!M20+JULIO!M20+AGOSTO!M20+SEPTIEMBRE!M20+OCTUBRE!M20+NOVIEMBRE!M20+DICIEMBRE!M20</f>
        <v>1</v>
      </c>
      <c r="N20" s="2697">
        <f>+'ENERO '!N20+FEBRERO!N20+'MARZO '!N20+ABRIL!N20+MAYO!N20+JUNIO!N20+JULIO!N20+AGOSTO!N20+SEPTIEMBRE!N20+OCTUBRE!N20+NOVIEMBRE!N20+DICIEMBRE!N20</f>
        <v>48</v>
      </c>
      <c r="O20" s="2697">
        <f>+'ENERO '!O20+FEBRERO!O20+'MARZO '!O20+ABRIL!O20+MAYO!O20+JUNIO!O20+JULIO!O20+AGOSTO!O20+SEPTIEMBRE!O20+OCTUBRE!O20+NOVIEMBRE!O20+DICIEMBRE!O20</f>
        <v>59</v>
      </c>
      <c r="P20" s="134" t="s">
        <v>3</v>
      </c>
      <c r="Q20" s="54"/>
      <c r="R20" s="29"/>
      <c r="S20" s="3"/>
      <c r="T20" s="3"/>
      <c r="U20" s="3"/>
      <c r="V20" s="10"/>
      <c r="W20" s="10"/>
      <c r="X20" s="17"/>
      <c r="Y20" s="10"/>
      <c r="Z20" s="10"/>
      <c r="AA20" s="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03" t="s">
        <v>3</v>
      </c>
      <c r="BB20" s="6"/>
      <c r="BC20" s="6"/>
      <c r="BD20" s="137">
        <v>0</v>
      </c>
      <c r="BE20" s="6"/>
      <c r="BF20" s="6"/>
    </row>
    <row r="21" spans="1:58" x14ac:dyDescent="0.25">
      <c r="A21" s="59" t="s">
        <v>42</v>
      </c>
      <c r="B21" s="74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  <c r="Q21" s="76"/>
      <c r="R21" s="76"/>
      <c r="S21" s="14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38"/>
      <c r="T22" s="46"/>
      <c r="U22" s="3"/>
      <c r="V22" s="3"/>
      <c r="W22" s="3"/>
      <c r="X22" s="3"/>
      <c r="Y22" s="3"/>
      <c r="Z22" s="3"/>
      <c r="AA22" s="3"/>
      <c r="AB22" s="6"/>
      <c r="AC22" s="6"/>
      <c r="AD22" s="6"/>
      <c r="AE22" s="6"/>
      <c r="AF22" s="6"/>
      <c r="AG22" s="3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3"/>
      <c r="BB22" s="3"/>
      <c r="BC22" s="6"/>
      <c r="BD22" s="3"/>
      <c r="BE22" s="3"/>
      <c r="BF22" s="6"/>
    </row>
    <row r="23" spans="1:58" ht="21" x14ac:dyDescent="0.25">
      <c r="A23" s="2807"/>
      <c r="B23" s="2808"/>
      <c r="C23" s="2809"/>
      <c r="D23" s="2897"/>
      <c r="E23" s="52" t="s">
        <v>17</v>
      </c>
      <c r="F23" s="18" t="s">
        <v>18</v>
      </c>
      <c r="G23" s="18" t="s">
        <v>19</v>
      </c>
      <c r="H23" s="18" t="s">
        <v>20</v>
      </c>
      <c r="I23" s="18" t="s">
        <v>21</v>
      </c>
      <c r="J23" s="18" t="s">
        <v>22</v>
      </c>
      <c r="K23" s="18" t="s">
        <v>23</v>
      </c>
      <c r="L23" s="18" t="s">
        <v>24</v>
      </c>
      <c r="M23" s="18" t="s">
        <v>25</v>
      </c>
      <c r="N23" s="18" t="s">
        <v>26</v>
      </c>
      <c r="O23" s="37" t="s">
        <v>27</v>
      </c>
      <c r="P23" s="2831"/>
      <c r="Q23" s="2800"/>
      <c r="R23" s="2800"/>
      <c r="S23" s="38"/>
      <c r="T23" s="77"/>
      <c r="U23" s="3"/>
      <c r="V23" s="3"/>
      <c r="W23" s="3"/>
      <c r="X23" s="3"/>
      <c r="Y23" s="3"/>
      <c r="Z23" s="3"/>
      <c r="AA23" s="3"/>
      <c r="AB23" s="6"/>
      <c r="AC23" s="6"/>
      <c r="AD23" s="6"/>
      <c r="AE23" s="6"/>
      <c r="AF23" s="6"/>
      <c r="AG23" s="3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3"/>
      <c r="BB23" s="3"/>
      <c r="BC23" s="6"/>
      <c r="BD23" s="3"/>
      <c r="BE23" s="3"/>
      <c r="BF23" s="6"/>
    </row>
    <row r="24" spans="1:58" x14ac:dyDescent="0.25">
      <c r="A24" s="39" t="s">
        <v>47</v>
      </c>
      <c r="B24" s="79"/>
      <c r="C24" s="79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0"/>
      <c r="Q24" s="81"/>
      <c r="R24" s="81"/>
      <c r="S24" s="38"/>
      <c r="T24" s="77"/>
      <c r="U24" s="3"/>
      <c r="V24" s="3"/>
      <c r="W24" s="3"/>
      <c r="X24" s="3"/>
      <c r="Y24" s="3"/>
      <c r="Z24" s="3"/>
      <c r="AA24" s="3"/>
      <c r="AB24" s="6"/>
      <c r="AC24" s="6"/>
      <c r="AD24" s="6"/>
      <c r="AE24" s="6"/>
      <c r="AF24" s="6"/>
      <c r="AG24" s="3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3"/>
      <c r="BB24" s="3"/>
      <c r="BC24" s="6"/>
      <c r="BD24" s="3"/>
      <c r="BE24" s="3"/>
      <c r="BF24" s="6"/>
    </row>
    <row r="25" spans="1:58" x14ac:dyDescent="0.25">
      <c r="A25" s="2832" t="s">
        <v>48</v>
      </c>
      <c r="B25" s="2833"/>
      <c r="C25" s="2834"/>
      <c r="D25" s="2697">
        <f>+'ENERO '!D25+FEBRERO!D25+'MARZO '!D25+ABRIL!D25+MAYO!D25+JUNIO!D25+JULIO!D25+AGOSTO!D25+SEPTIEMBRE!D25+OCTUBRE!D25+NOVIEMBRE!D25+DICIEMBRE!D25</f>
        <v>0</v>
      </c>
      <c r="E25" s="2697">
        <f>+'ENERO '!E25+FEBRERO!E25+'MARZO '!E25+ABRIL!E25+MAYO!E25+JUNIO!E25+JULIO!E25+AGOSTO!E25+SEPTIEMBRE!E25+OCTUBRE!E25+NOVIEMBRE!E25+DICIEMBRE!E25</f>
        <v>0</v>
      </c>
      <c r="F25" s="2697">
        <f>+'ENERO '!F25+FEBRERO!F25+'MARZO '!F25+ABRIL!F25+MAYO!F25+JUNIO!F25+JULIO!F25+AGOSTO!F25+SEPTIEMBRE!F25+OCTUBRE!F25+NOVIEMBRE!F25+DICIEMBRE!F25</f>
        <v>0</v>
      </c>
      <c r="G25" s="2697">
        <f>+'ENERO '!G25+FEBRERO!G25+'MARZO '!G25+ABRIL!G25+MAYO!G25+JUNIO!G25+JULIO!G25+AGOSTO!G25+SEPTIEMBRE!G25+OCTUBRE!G25+NOVIEMBRE!G25+DICIEMBRE!G25</f>
        <v>0</v>
      </c>
      <c r="H25" s="2697">
        <f>+'ENERO '!H25+FEBRERO!H25+'MARZO '!H25+ABRIL!H25+MAYO!H25+JUNIO!H25+JULIO!H25+AGOSTO!H25+SEPTIEMBRE!H25+OCTUBRE!H25+NOVIEMBRE!H25+DICIEMBRE!H25</f>
        <v>0</v>
      </c>
      <c r="I25" s="2697">
        <f>+'ENERO '!I25+FEBRERO!I25+'MARZO '!I25+ABRIL!I25+MAYO!I25+JUNIO!I25+JULIO!I25+AGOSTO!I25+SEPTIEMBRE!I25+OCTUBRE!I25+NOVIEMBRE!I25+DICIEMBRE!I25</f>
        <v>0</v>
      </c>
      <c r="J25" s="2697">
        <f>+'ENERO '!J25+FEBRERO!J25+'MARZO '!J25+ABRIL!J25+MAYO!J25+JUNIO!J25+JULIO!J25+AGOSTO!J25+SEPTIEMBRE!J25+OCTUBRE!J25+NOVIEMBRE!J25+DICIEMBRE!J25</f>
        <v>0</v>
      </c>
      <c r="K25" s="2697">
        <f>+'ENERO '!K25+FEBRERO!K25+'MARZO '!K25+ABRIL!K25+MAYO!K25+JUNIO!K25+JULIO!K25+AGOSTO!K25+SEPTIEMBRE!K25+OCTUBRE!K25+NOVIEMBRE!K25+DICIEMBRE!K25</f>
        <v>0</v>
      </c>
      <c r="L25" s="2697">
        <f>+'ENERO '!L25+FEBRERO!L25+'MARZO '!L25+ABRIL!L25+MAYO!L25+JUNIO!L25+JULIO!L25+AGOSTO!L25+SEPTIEMBRE!L25+OCTUBRE!L25+NOVIEMBRE!L25+DICIEMBRE!L25</f>
        <v>0</v>
      </c>
      <c r="M25" s="2697">
        <f>+'ENERO '!M25+FEBRERO!M25+'MARZO '!M25+ABRIL!M25+MAYO!M25+JUNIO!M25+JULIO!M25+AGOSTO!M25+SEPTIEMBRE!M25+OCTUBRE!M25+NOVIEMBRE!M25+DICIEMBRE!M25</f>
        <v>0</v>
      </c>
      <c r="N25" s="2697">
        <f>+'ENERO '!N25+FEBRERO!N25+'MARZO '!N25+ABRIL!N25+MAYO!N25+JUNIO!N25+JULIO!N25+AGOSTO!N25+SEPTIEMBRE!N25+OCTUBRE!N25+NOVIEMBRE!N25+DICIEMBRE!N25</f>
        <v>0</v>
      </c>
      <c r="O25" s="2697">
        <f>+'ENERO '!O25+FEBRERO!O25+'MARZO '!O25+ABRIL!O25+MAYO!O25+JUNIO!O25+JULIO!O25+AGOSTO!O25+SEPTIEMBRE!O25+OCTUBRE!O25+NOVIEMBRE!O25+DICIEMBRE!O25</f>
        <v>0</v>
      </c>
      <c r="P25" s="2697">
        <f>+'ENERO '!P25+FEBRERO!P25+'MARZO '!P25+ABRIL!P25+MAYO!P25+JUNIO!P25+JULIO!P25+AGOSTO!P25+SEPTIEMBRE!P25+OCTUBRE!P25+NOVIEMBRE!P25+DICIEMBRE!P25</f>
        <v>0</v>
      </c>
      <c r="Q25" s="2697">
        <f>+'ENERO '!Q25+FEBRERO!Q25+'MARZO '!Q25+ABRIL!Q25+MAYO!Q25+JUNIO!Q25+JULIO!Q25+AGOSTO!Q25+SEPTIEMBRE!Q25+OCTUBRE!Q25+NOVIEMBRE!Q25+DICIEMBRE!Q25</f>
        <v>0</v>
      </c>
      <c r="R25" s="2697">
        <f>+'ENERO '!R25+FEBRERO!R25+'MARZO '!R25+ABRIL!R25+MAYO!R25+JUNIO!R25+JULIO!R25+AGOSTO!R25+SEPTIEMBRE!R25+OCTUBRE!R25+NOVIEMBRE!R25+DICIEMBRE!R25</f>
        <v>0</v>
      </c>
      <c r="S25" s="134" t="s">
        <v>3</v>
      </c>
      <c r="T25" s="3"/>
      <c r="U25" s="3"/>
      <c r="V25" s="3"/>
      <c r="W25" s="3"/>
      <c r="X25" s="3"/>
      <c r="Y25" s="10"/>
      <c r="Z25" s="10"/>
      <c r="AA25" s="17"/>
      <c r="AB25" s="6"/>
      <c r="AC25" s="6"/>
      <c r="AD25" s="6"/>
      <c r="AE25" s="6"/>
      <c r="AF25" s="6"/>
      <c r="AG25" s="3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03" t="s">
        <v>3</v>
      </c>
      <c r="BB25" s="6"/>
      <c r="BC25" s="6"/>
      <c r="BD25" s="139">
        <v>0</v>
      </c>
      <c r="BE25" s="3"/>
      <c r="BF25" s="6"/>
    </row>
    <row r="26" spans="1:58" x14ac:dyDescent="0.25">
      <c r="A26" s="2890" t="s">
        <v>49</v>
      </c>
      <c r="B26" s="2891"/>
      <c r="C26" s="2892"/>
      <c r="D26" s="2697">
        <f>+'ENERO '!D26+FEBRERO!D26+'MARZO '!D26+ABRIL!D26+MAYO!D26+JUNIO!D26+JULIO!D26+AGOSTO!D26+SEPTIEMBRE!D26+OCTUBRE!D26+NOVIEMBRE!D26+DICIEMBRE!D26</f>
        <v>0</v>
      </c>
      <c r="E26" s="2697">
        <f>+'ENERO '!E26+FEBRERO!E26+'MARZO '!E26+ABRIL!E26+MAYO!E26+JUNIO!E26+JULIO!E26+AGOSTO!E26+SEPTIEMBRE!E26+OCTUBRE!E26+NOVIEMBRE!E26+DICIEMBRE!E26</f>
        <v>0</v>
      </c>
      <c r="F26" s="2697">
        <f>+'ENERO '!F26+FEBRERO!F26+'MARZO '!F26+ABRIL!F26+MAYO!F26+JUNIO!F26+JULIO!F26+AGOSTO!F26+SEPTIEMBRE!F26+OCTUBRE!F26+NOVIEMBRE!F26+DICIEMBRE!F26</f>
        <v>0</v>
      </c>
      <c r="G26" s="2697">
        <f>+'ENERO '!G26+FEBRERO!G26+'MARZO '!G26+ABRIL!G26+MAYO!G26+JUNIO!G26+JULIO!G26+AGOSTO!G26+SEPTIEMBRE!G26+OCTUBRE!G26+NOVIEMBRE!G26+DICIEMBRE!G26</f>
        <v>0</v>
      </c>
      <c r="H26" s="2697">
        <f>+'ENERO '!H26+FEBRERO!H26+'MARZO '!H26+ABRIL!H26+MAYO!H26+JUNIO!H26+JULIO!H26+AGOSTO!H26+SEPTIEMBRE!H26+OCTUBRE!H26+NOVIEMBRE!H26+DICIEMBRE!H26</f>
        <v>0</v>
      </c>
      <c r="I26" s="2697">
        <f>+'ENERO '!I26+FEBRERO!I26+'MARZO '!I26+ABRIL!I26+MAYO!I26+JUNIO!I26+JULIO!I26+AGOSTO!I26+SEPTIEMBRE!I26+OCTUBRE!I26+NOVIEMBRE!I26+DICIEMBRE!I26</f>
        <v>0</v>
      </c>
      <c r="J26" s="2697">
        <f>+'ENERO '!J26+FEBRERO!J26+'MARZO '!J26+ABRIL!J26+MAYO!J26+JUNIO!J26+JULIO!J26+AGOSTO!J26+SEPTIEMBRE!J26+OCTUBRE!J26+NOVIEMBRE!J26+DICIEMBRE!J26</f>
        <v>0</v>
      </c>
      <c r="K26" s="2697">
        <f>+'ENERO '!K26+FEBRERO!K26+'MARZO '!K26+ABRIL!K26+MAYO!K26+JUNIO!K26+JULIO!K26+AGOSTO!K26+SEPTIEMBRE!K26+OCTUBRE!K26+NOVIEMBRE!K26+DICIEMBRE!K26</f>
        <v>0</v>
      </c>
      <c r="L26" s="2697">
        <f>+'ENERO '!L26+FEBRERO!L26+'MARZO '!L26+ABRIL!L26+MAYO!L26+JUNIO!L26+JULIO!L26+AGOSTO!L26+SEPTIEMBRE!L26+OCTUBRE!L26+NOVIEMBRE!L26+DICIEMBRE!L26</f>
        <v>0</v>
      </c>
      <c r="M26" s="2697">
        <f>+'ENERO '!M26+FEBRERO!M26+'MARZO '!M26+ABRIL!M26+MAYO!M26+JUNIO!M26+JULIO!M26+AGOSTO!M26+SEPTIEMBRE!M26+OCTUBRE!M26+NOVIEMBRE!M26+DICIEMBRE!M26</f>
        <v>0</v>
      </c>
      <c r="N26" s="2697">
        <f>+'ENERO '!N26+FEBRERO!N26+'MARZO '!N26+ABRIL!N26+MAYO!N26+JUNIO!N26+JULIO!N26+AGOSTO!N26+SEPTIEMBRE!N26+OCTUBRE!N26+NOVIEMBRE!N26+DICIEMBRE!N26</f>
        <v>0</v>
      </c>
      <c r="O26" s="2697">
        <f>+'ENERO '!O26+FEBRERO!O26+'MARZO '!O26+ABRIL!O26+MAYO!O26+JUNIO!O26+JULIO!O26+AGOSTO!O26+SEPTIEMBRE!O26+OCTUBRE!O26+NOVIEMBRE!O26+DICIEMBRE!O26</f>
        <v>0</v>
      </c>
      <c r="P26" s="2697">
        <f>+'ENERO '!P26+FEBRERO!P26+'MARZO '!P26+ABRIL!P26+MAYO!P26+JUNIO!P26+JULIO!P26+AGOSTO!P26+SEPTIEMBRE!P26+OCTUBRE!P26+NOVIEMBRE!P26+DICIEMBRE!P26</f>
        <v>0</v>
      </c>
      <c r="Q26" s="2697">
        <f>+'ENERO '!Q26+FEBRERO!Q26+'MARZO '!Q26+ABRIL!Q26+MAYO!Q26+JUNIO!Q26+JULIO!Q26+AGOSTO!Q26+SEPTIEMBRE!Q26+OCTUBRE!Q26+NOVIEMBRE!Q26+DICIEMBRE!Q26</f>
        <v>0</v>
      </c>
      <c r="R26" s="2697">
        <f>+'ENERO '!R26+FEBRERO!R26+'MARZO '!R26+ABRIL!R26+MAYO!R26+JUNIO!R26+JULIO!R26+AGOSTO!R26+SEPTIEMBRE!R26+OCTUBRE!R26+NOVIEMBRE!R26+DICIEMBRE!R26</f>
        <v>0</v>
      </c>
      <c r="S26" s="134" t="s">
        <v>3</v>
      </c>
      <c r="T26" s="3"/>
      <c r="U26" s="3"/>
      <c r="V26" s="3"/>
      <c r="W26" s="3"/>
      <c r="X26" s="3"/>
      <c r="Y26" s="10"/>
      <c r="Z26" s="17"/>
      <c r="AA26" s="17"/>
      <c r="AB26" s="6"/>
      <c r="AC26" s="6"/>
      <c r="AD26" s="6"/>
      <c r="AE26" s="6"/>
      <c r="AF26" s="6"/>
      <c r="AG26" s="3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03" t="s">
        <v>3</v>
      </c>
      <c r="BB26" s="6"/>
      <c r="BC26" s="6"/>
      <c r="BD26" s="139">
        <v>0</v>
      </c>
      <c r="BE26" s="3"/>
      <c r="BF26" s="6"/>
    </row>
    <row r="27" spans="1:58" x14ac:dyDescent="0.25">
      <c r="A27" s="2893" t="s">
        <v>50</v>
      </c>
      <c r="B27" s="2894"/>
      <c r="C27" s="2895"/>
      <c r="D27" s="2697">
        <f>+'ENERO '!D27+FEBRERO!D27+'MARZO '!D27+ABRIL!D27+MAYO!D27+JUNIO!D27+JULIO!D27+AGOSTO!D27+SEPTIEMBRE!D27+OCTUBRE!D27+NOVIEMBRE!D27+DICIEMBRE!D27</f>
        <v>0</v>
      </c>
      <c r="E27" s="2697">
        <f>+'ENERO '!E27+FEBRERO!E27+'MARZO '!E27+ABRIL!E27+MAYO!E27+JUNIO!E27+JULIO!E27+AGOSTO!E27+SEPTIEMBRE!E27+OCTUBRE!E27+NOVIEMBRE!E27+DICIEMBRE!E27</f>
        <v>0</v>
      </c>
      <c r="F27" s="2697">
        <f>+'ENERO '!F27+FEBRERO!F27+'MARZO '!F27+ABRIL!F27+MAYO!F27+JUNIO!F27+JULIO!F27+AGOSTO!F27+SEPTIEMBRE!F27+OCTUBRE!F27+NOVIEMBRE!F27+DICIEMBRE!F27</f>
        <v>0</v>
      </c>
      <c r="G27" s="2697">
        <f>+'ENERO '!G27+FEBRERO!G27+'MARZO '!G27+ABRIL!G27+MAYO!G27+JUNIO!G27+JULIO!G27+AGOSTO!G27+SEPTIEMBRE!G27+OCTUBRE!G27+NOVIEMBRE!G27+DICIEMBRE!G27</f>
        <v>0</v>
      </c>
      <c r="H27" s="2697">
        <f>+'ENERO '!H27+FEBRERO!H27+'MARZO '!H27+ABRIL!H27+MAYO!H27+JUNIO!H27+JULIO!H27+AGOSTO!H27+SEPTIEMBRE!H27+OCTUBRE!H27+NOVIEMBRE!H27+DICIEMBRE!H27</f>
        <v>0</v>
      </c>
      <c r="I27" s="2697">
        <f>+'ENERO '!I27+FEBRERO!I27+'MARZO '!I27+ABRIL!I27+MAYO!I27+JUNIO!I27+JULIO!I27+AGOSTO!I27+SEPTIEMBRE!I27+OCTUBRE!I27+NOVIEMBRE!I27+DICIEMBRE!I27</f>
        <v>0</v>
      </c>
      <c r="J27" s="2697">
        <f>+'ENERO '!J27+FEBRERO!J27+'MARZO '!J27+ABRIL!J27+MAYO!J27+JUNIO!J27+JULIO!J27+AGOSTO!J27+SEPTIEMBRE!J27+OCTUBRE!J27+NOVIEMBRE!J27+DICIEMBRE!J27</f>
        <v>0</v>
      </c>
      <c r="K27" s="2697">
        <f>+'ENERO '!K27+FEBRERO!K27+'MARZO '!K27+ABRIL!K27+MAYO!K27+JUNIO!K27+JULIO!K27+AGOSTO!K27+SEPTIEMBRE!K27+OCTUBRE!K27+NOVIEMBRE!K27+DICIEMBRE!K27</f>
        <v>0</v>
      </c>
      <c r="L27" s="2697">
        <f>+'ENERO '!L27+FEBRERO!L27+'MARZO '!L27+ABRIL!L27+MAYO!L27+JUNIO!L27+JULIO!L27+AGOSTO!L27+SEPTIEMBRE!L27+OCTUBRE!L27+NOVIEMBRE!L27+DICIEMBRE!L27</f>
        <v>0</v>
      </c>
      <c r="M27" s="2697">
        <f>+'ENERO '!M27+FEBRERO!M27+'MARZO '!M27+ABRIL!M27+MAYO!M27+JUNIO!M27+JULIO!M27+AGOSTO!M27+SEPTIEMBRE!M27+OCTUBRE!M27+NOVIEMBRE!M27+DICIEMBRE!M27</f>
        <v>0</v>
      </c>
      <c r="N27" s="2697">
        <f>+'ENERO '!N27+FEBRERO!N27+'MARZO '!N27+ABRIL!N27+MAYO!N27+JUNIO!N27+JULIO!N27+AGOSTO!N27+SEPTIEMBRE!N27+OCTUBRE!N27+NOVIEMBRE!N27+DICIEMBRE!N27</f>
        <v>0</v>
      </c>
      <c r="O27" s="2697">
        <f>+'ENERO '!O27+FEBRERO!O27+'MARZO '!O27+ABRIL!O27+MAYO!O27+JUNIO!O27+JULIO!O27+AGOSTO!O27+SEPTIEMBRE!O27+OCTUBRE!O27+NOVIEMBRE!O27+DICIEMBRE!O27</f>
        <v>0</v>
      </c>
      <c r="P27" s="2697">
        <f>+'ENERO '!P27+FEBRERO!P27+'MARZO '!P27+ABRIL!P27+MAYO!P27+JUNIO!P27+JULIO!P27+AGOSTO!P27+SEPTIEMBRE!P27+OCTUBRE!P27+NOVIEMBRE!P27+DICIEMBRE!P27</f>
        <v>0</v>
      </c>
      <c r="Q27" s="2697">
        <f>+'ENERO '!Q27+FEBRERO!Q27+'MARZO '!Q27+ABRIL!Q27+MAYO!Q27+JUNIO!Q27+JULIO!Q27+AGOSTO!Q27+SEPTIEMBRE!Q27+OCTUBRE!Q27+NOVIEMBRE!Q27+DICIEMBRE!Q27</f>
        <v>0</v>
      </c>
      <c r="R27" s="2697">
        <f>+'ENERO '!R27+FEBRERO!R27+'MARZO '!R27+ABRIL!R27+MAYO!R27+JUNIO!R27+JULIO!R27+AGOSTO!R27+SEPTIEMBRE!R27+OCTUBRE!R27+NOVIEMBRE!R27+DICIEMBRE!R27</f>
        <v>0</v>
      </c>
      <c r="S27" s="134" t="s">
        <v>3</v>
      </c>
      <c r="T27" s="3"/>
      <c r="U27" s="3"/>
      <c r="V27" s="3"/>
      <c r="W27" s="3"/>
      <c r="X27" s="3"/>
      <c r="Y27" s="10"/>
      <c r="Z27" s="17"/>
      <c r="AA27" s="17"/>
      <c r="AB27" s="6"/>
      <c r="AC27" s="6"/>
      <c r="AD27" s="6"/>
      <c r="AE27" s="6"/>
      <c r="AF27" s="6"/>
      <c r="AG27" s="3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103" t="s">
        <v>3</v>
      </c>
      <c r="BB27" s="6"/>
      <c r="BC27" s="6"/>
      <c r="BD27" s="139">
        <v>0</v>
      </c>
      <c r="BE27" s="3"/>
      <c r="BF27" s="6"/>
    </row>
    <row r="28" spans="1:58" x14ac:dyDescent="0.25">
      <c r="A28" s="2797" t="s">
        <v>51</v>
      </c>
      <c r="B28" s="2803"/>
      <c r="C28" s="2803"/>
      <c r="D28" s="2697">
        <f>+'ENERO '!D28+FEBRERO!D28+'MARZO '!D28+ABRIL!D28+MAYO!D28+JUNIO!D28+JULIO!D28+AGOSTO!D28+SEPTIEMBRE!D28+OCTUBRE!D28+NOVIEMBRE!D28+DICIEMBRE!D28</f>
        <v>0</v>
      </c>
      <c r="E28" s="2697">
        <f>+'ENERO '!E28+FEBRERO!E28+'MARZO '!E28+ABRIL!E28+MAYO!E28+JUNIO!E28+JULIO!E28+AGOSTO!E28+SEPTIEMBRE!E28+OCTUBRE!E28+NOVIEMBRE!E28+DICIEMBRE!E28</f>
        <v>0</v>
      </c>
      <c r="F28" s="2697">
        <f>+'ENERO '!F28+FEBRERO!F28+'MARZO '!F28+ABRIL!F28+MAYO!F28+JUNIO!F28+JULIO!F28+AGOSTO!F28+SEPTIEMBRE!F28+OCTUBRE!F28+NOVIEMBRE!F28+DICIEMBRE!F28</f>
        <v>0</v>
      </c>
      <c r="G28" s="2697">
        <f>+'ENERO '!G28+FEBRERO!G28+'MARZO '!G28+ABRIL!G28+MAYO!G28+JUNIO!G28+JULIO!G28+AGOSTO!G28+SEPTIEMBRE!G28+OCTUBRE!G28+NOVIEMBRE!G28+DICIEMBRE!G28</f>
        <v>0</v>
      </c>
      <c r="H28" s="2697">
        <f>+'ENERO '!H28+FEBRERO!H28+'MARZO '!H28+ABRIL!H28+MAYO!H28+JUNIO!H28+JULIO!H28+AGOSTO!H28+SEPTIEMBRE!H28+OCTUBRE!H28+NOVIEMBRE!H28+DICIEMBRE!H28</f>
        <v>0</v>
      </c>
      <c r="I28" s="2697">
        <f>+'ENERO '!I28+FEBRERO!I28+'MARZO '!I28+ABRIL!I28+MAYO!I28+JUNIO!I28+JULIO!I28+AGOSTO!I28+SEPTIEMBRE!I28+OCTUBRE!I28+NOVIEMBRE!I28+DICIEMBRE!I28</f>
        <v>0</v>
      </c>
      <c r="J28" s="2697">
        <f>+'ENERO '!J28+FEBRERO!J28+'MARZO '!J28+ABRIL!J28+MAYO!J28+JUNIO!J28+JULIO!J28+AGOSTO!J28+SEPTIEMBRE!J28+OCTUBRE!J28+NOVIEMBRE!J28+DICIEMBRE!J28</f>
        <v>0</v>
      </c>
      <c r="K28" s="2697">
        <f>+'ENERO '!K28+FEBRERO!K28+'MARZO '!K28+ABRIL!K28+MAYO!K28+JUNIO!K28+JULIO!K28+AGOSTO!K28+SEPTIEMBRE!K28+OCTUBRE!K28+NOVIEMBRE!K28+DICIEMBRE!K28</f>
        <v>0</v>
      </c>
      <c r="L28" s="2697">
        <f>+'ENERO '!L28+FEBRERO!L28+'MARZO '!L28+ABRIL!L28+MAYO!L28+JUNIO!L28+JULIO!L28+AGOSTO!L28+SEPTIEMBRE!L28+OCTUBRE!L28+NOVIEMBRE!L28+DICIEMBRE!L28</f>
        <v>0</v>
      </c>
      <c r="M28" s="2697">
        <f>+'ENERO '!M28+FEBRERO!M28+'MARZO '!M28+ABRIL!M28+MAYO!M28+JUNIO!M28+JULIO!M28+AGOSTO!M28+SEPTIEMBRE!M28+OCTUBRE!M28+NOVIEMBRE!M28+DICIEMBRE!M28</f>
        <v>0</v>
      </c>
      <c r="N28" s="2697">
        <f>+'ENERO '!N28+FEBRERO!N28+'MARZO '!N28+ABRIL!N28+MAYO!N28+JUNIO!N28+JULIO!N28+AGOSTO!N28+SEPTIEMBRE!N28+OCTUBRE!N28+NOVIEMBRE!N28+DICIEMBRE!N28</f>
        <v>0</v>
      </c>
      <c r="O28" s="2697">
        <f>+'ENERO '!O28+FEBRERO!O28+'MARZO '!O28+ABRIL!O28+MAYO!O28+JUNIO!O28+JULIO!O28+AGOSTO!O28+SEPTIEMBRE!O28+OCTUBRE!O28+NOVIEMBRE!O28+DICIEMBRE!O28</f>
        <v>0</v>
      </c>
      <c r="P28" s="2697">
        <f>+'ENERO '!P28+FEBRERO!P28+'MARZO '!P28+ABRIL!P28+MAYO!P28+JUNIO!P28+JULIO!P28+AGOSTO!P28+SEPTIEMBRE!P28+OCTUBRE!P28+NOVIEMBRE!P28+DICIEMBRE!P28</f>
        <v>0</v>
      </c>
      <c r="Q28" s="2697">
        <f>+'ENERO '!Q28+FEBRERO!Q28+'MARZO '!Q28+ABRIL!Q28+MAYO!Q28+JUNIO!Q28+JULIO!Q28+AGOSTO!Q28+SEPTIEMBRE!Q28+OCTUBRE!Q28+NOVIEMBRE!Q28+DICIEMBRE!Q28</f>
        <v>0</v>
      </c>
      <c r="R28" s="2697">
        <f>+'ENERO '!R28+FEBRERO!R28+'MARZO '!R28+ABRIL!R28+MAYO!R28+JUNIO!R28+JULIO!R28+AGOSTO!R28+SEPTIEMBRE!R28+OCTUBRE!R28+NOVIEMBRE!R28+DICIEMBRE!R28</f>
        <v>0</v>
      </c>
      <c r="S28" s="134" t="s">
        <v>3</v>
      </c>
      <c r="T28" s="3"/>
      <c r="U28" s="3"/>
      <c r="V28" s="3"/>
      <c r="W28" s="3"/>
      <c r="X28" s="3"/>
      <c r="Y28" s="10"/>
      <c r="Z28" s="17"/>
      <c r="AA28" s="17"/>
      <c r="AB28" s="6"/>
      <c r="AC28" s="6"/>
      <c r="AD28" s="6"/>
      <c r="AE28" s="6"/>
      <c r="AF28" s="6"/>
      <c r="AG28" s="3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03" t="s">
        <v>3</v>
      </c>
      <c r="BB28" s="6"/>
      <c r="BC28" s="6"/>
      <c r="BD28" s="139">
        <v>0</v>
      </c>
      <c r="BE28" s="3"/>
      <c r="BF28" s="6"/>
    </row>
    <row r="29" spans="1:58" x14ac:dyDescent="0.25">
      <c r="A29" s="39" t="s">
        <v>52</v>
      </c>
      <c r="B29" s="45"/>
      <c r="C29" s="45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38"/>
      <c r="T29" s="77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3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3"/>
      <c r="BB29" s="3"/>
      <c r="BC29" s="3"/>
      <c r="BD29" s="3"/>
      <c r="BE29" s="3"/>
      <c r="BF29" s="6"/>
    </row>
    <row r="30" spans="1:58" x14ac:dyDescent="0.25">
      <c r="A30" s="2810" t="s">
        <v>53</v>
      </c>
      <c r="B30" s="2811"/>
      <c r="C30" s="2812"/>
      <c r="D30" s="2697">
        <f>+'ENERO '!D30+FEBRERO!D30+'MARZO '!D30+ABRIL!D30+MAYO!D30+JUNIO!D30+JULIO!D30+AGOSTO!D30+SEPTIEMBRE!D30+OCTUBRE!D30+NOVIEMBRE!D30+DICIEMBRE!D30</f>
        <v>0</v>
      </c>
      <c r="E30" s="2697">
        <f>+'ENERO '!E30+FEBRERO!E30+'MARZO '!E30+ABRIL!E30+MAYO!E30+JUNIO!E30+JULIO!E30+AGOSTO!E30+SEPTIEMBRE!E30+OCTUBRE!E30+NOVIEMBRE!E30+DICIEMBRE!E30</f>
        <v>0</v>
      </c>
      <c r="F30" s="2697">
        <f>+'ENERO '!F30+FEBRERO!F30+'MARZO '!F30+ABRIL!F30+MAYO!F30+JUNIO!F30+JULIO!F30+AGOSTO!F30+SEPTIEMBRE!F30+OCTUBRE!F30+NOVIEMBRE!F30+DICIEMBRE!F30</f>
        <v>0</v>
      </c>
      <c r="G30" s="2697">
        <f>+'ENERO '!G30+FEBRERO!G30+'MARZO '!G30+ABRIL!G30+MAYO!G30+JUNIO!G30+JULIO!G30+AGOSTO!G30+SEPTIEMBRE!G30+OCTUBRE!G30+NOVIEMBRE!G30+DICIEMBRE!G30</f>
        <v>0</v>
      </c>
      <c r="H30" s="2697">
        <f>+'ENERO '!H30+FEBRERO!H30+'MARZO '!H30+ABRIL!H30+MAYO!H30+JUNIO!H30+JULIO!H30+AGOSTO!H30+SEPTIEMBRE!H30+OCTUBRE!H30+NOVIEMBRE!H30+DICIEMBRE!H30</f>
        <v>0</v>
      </c>
      <c r="I30" s="2697">
        <f>+'ENERO '!I30+FEBRERO!I30+'MARZO '!I30+ABRIL!I30+MAYO!I30+JUNIO!I30+JULIO!I30+AGOSTO!I30+SEPTIEMBRE!I30+OCTUBRE!I30+NOVIEMBRE!I30+DICIEMBRE!I30</f>
        <v>0</v>
      </c>
      <c r="J30" s="2697">
        <f>+'ENERO '!J30+FEBRERO!J30+'MARZO '!J30+ABRIL!J30+MAYO!J30+JUNIO!J30+JULIO!J30+AGOSTO!J30+SEPTIEMBRE!J30+OCTUBRE!J30+NOVIEMBRE!J30+DICIEMBRE!J30</f>
        <v>0</v>
      </c>
      <c r="K30" s="2697">
        <f>+'ENERO '!K30+FEBRERO!K30+'MARZO '!K30+ABRIL!K30+MAYO!K30+JUNIO!K30+JULIO!K30+AGOSTO!K30+SEPTIEMBRE!K30+OCTUBRE!K30+NOVIEMBRE!K30+DICIEMBRE!K30</f>
        <v>0</v>
      </c>
      <c r="L30" s="2697">
        <f>+'ENERO '!L30+FEBRERO!L30+'MARZO '!L30+ABRIL!L30+MAYO!L30+JUNIO!L30+JULIO!L30+AGOSTO!L30+SEPTIEMBRE!L30+OCTUBRE!L30+NOVIEMBRE!L30+DICIEMBRE!L30</f>
        <v>0</v>
      </c>
      <c r="M30" s="2697">
        <f>+'ENERO '!M30+FEBRERO!M30+'MARZO '!M30+ABRIL!M30+MAYO!M30+JUNIO!M30+JULIO!M30+AGOSTO!M30+SEPTIEMBRE!M30+OCTUBRE!M30+NOVIEMBRE!M30+DICIEMBRE!M30</f>
        <v>0</v>
      </c>
      <c r="N30" s="2697">
        <f>+'ENERO '!N30+FEBRERO!N30+'MARZO '!N30+ABRIL!N30+MAYO!N30+JUNIO!N30+JULIO!N30+AGOSTO!N30+SEPTIEMBRE!N30+OCTUBRE!N30+NOVIEMBRE!N30+DICIEMBRE!N30</f>
        <v>0</v>
      </c>
      <c r="O30" s="2697">
        <f>+'ENERO '!O30+FEBRERO!O30+'MARZO '!O30+ABRIL!O30+MAYO!O30+JUNIO!O30+JULIO!O30+AGOSTO!O30+SEPTIEMBRE!O30+OCTUBRE!O30+NOVIEMBRE!O30+DICIEMBRE!O30</f>
        <v>0</v>
      </c>
      <c r="P30" s="2697">
        <f>+'ENERO '!P30+FEBRERO!P30+'MARZO '!P30+ABRIL!P30+MAYO!P30+JUNIO!P30+JULIO!P30+AGOSTO!P30+SEPTIEMBRE!P30+OCTUBRE!P30+NOVIEMBRE!P30+DICIEMBRE!P30</f>
        <v>0</v>
      </c>
      <c r="Q30" s="2697">
        <f>+'ENERO '!Q30+FEBRERO!Q30+'MARZO '!Q30+ABRIL!Q30+MAYO!Q30+JUNIO!Q30+JULIO!Q30+AGOSTO!Q30+SEPTIEMBRE!Q30+OCTUBRE!Q30+NOVIEMBRE!Q30+DICIEMBRE!Q30</f>
        <v>0</v>
      </c>
      <c r="R30" s="2697">
        <f>+'ENERO '!R30+FEBRERO!R30+'MARZO '!R30+ABRIL!R30+MAYO!R30+JUNIO!R30+JULIO!R30+AGOSTO!R30+SEPTIEMBRE!R30+OCTUBRE!R30+NOVIEMBRE!R30+DICIEMBRE!R30</f>
        <v>0</v>
      </c>
      <c r="S30" s="134" t="s">
        <v>6</v>
      </c>
      <c r="T30" s="3"/>
      <c r="U30" s="3"/>
      <c r="V30" s="3"/>
      <c r="W30" s="3"/>
      <c r="X30" s="3"/>
      <c r="Y30" s="17"/>
      <c r="Z30" s="17"/>
      <c r="AA30" s="10"/>
      <c r="AB30" s="6"/>
      <c r="AC30" s="6"/>
      <c r="AD30" s="6"/>
      <c r="AE30" s="6"/>
      <c r="AF30" s="6"/>
      <c r="AG30" s="3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40" t="s">
        <v>3</v>
      </c>
      <c r="BB30" s="40" t="s">
        <v>3</v>
      </c>
      <c r="BC30" s="103" t="s">
        <v>3</v>
      </c>
      <c r="BD30" s="139">
        <v>0</v>
      </c>
      <c r="BE30" s="139">
        <v>0</v>
      </c>
      <c r="BF30" s="139" t="s">
        <v>3</v>
      </c>
    </row>
    <row r="31" spans="1:58" x14ac:dyDescent="0.25">
      <c r="A31" s="2813" t="s">
        <v>54</v>
      </c>
      <c r="B31" s="2814"/>
      <c r="C31" s="2815"/>
      <c r="D31" s="2697">
        <f>+'ENERO '!D31+FEBRERO!D31+'MARZO '!D31+ABRIL!D31+MAYO!D31+JUNIO!D31+JULIO!D31+AGOSTO!D31+SEPTIEMBRE!D31+OCTUBRE!D31+NOVIEMBRE!D31+DICIEMBRE!D31</f>
        <v>37</v>
      </c>
      <c r="E31" s="2697">
        <f>+'ENERO '!E31+FEBRERO!E31+'MARZO '!E31+ABRIL!E31+MAYO!E31+JUNIO!E31+JULIO!E31+AGOSTO!E31+SEPTIEMBRE!E31+OCTUBRE!E31+NOVIEMBRE!E31+DICIEMBRE!E31</f>
        <v>0</v>
      </c>
      <c r="F31" s="2697">
        <f>+'ENERO '!F31+FEBRERO!F31+'MARZO '!F31+ABRIL!F31+MAYO!F31+JUNIO!F31+JULIO!F31+AGOSTO!F31+SEPTIEMBRE!F31+OCTUBRE!F31+NOVIEMBRE!F31+DICIEMBRE!F31</f>
        <v>0</v>
      </c>
      <c r="G31" s="2697">
        <f>+'ENERO '!G31+FEBRERO!G31+'MARZO '!G31+ABRIL!G31+MAYO!G31+JUNIO!G31+JULIO!G31+AGOSTO!G31+SEPTIEMBRE!G31+OCTUBRE!G31+NOVIEMBRE!G31+DICIEMBRE!G31</f>
        <v>1</v>
      </c>
      <c r="H31" s="2697">
        <f>+'ENERO '!H31+FEBRERO!H31+'MARZO '!H31+ABRIL!H31+MAYO!H31+JUNIO!H31+JULIO!H31+AGOSTO!H31+SEPTIEMBRE!H31+OCTUBRE!H31+NOVIEMBRE!H31+DICIEMBRE!H31</f>
        <v>3</v>
      </c>
      <c r="I31" s="2697">
        <f>+'ENERO '!I31+FEBRERO!I31+'MARZO '!I31+ABRIL!I31+MAYO!I31+JUNIO!I31+JULIO!I31+AGOSTO!I31+SEPTIEMBRE!I31+OCTUBRE!I31+NOVIEMBRE!I31+DICIEMBRE!I31</f>
        <v>0</v>
      </c>
      <c r="J31" s="2697">
        <f>+'ENERO '!J31+FEBRERO!J31+'MARZO '!J31+ABRIL!J31+MAYO!J31+JUNIO!J31+JULIO!J31+AGOSTO!J31+SEPTIEMBRE!J31+OCTUBRE!J31+NOVIEMBRE!J31+DICIEMBRE!J31</f>
        <v>1</v>
      </c>
      <c r="K31" s="2697">
        <f>+'ENERO '!K31+FEBRERO!K31+'MARZO '!K31+ABRIL!K31+MAYO!K31+JUNIO!K31+JULIO!K31+AGOSTO!K31+SEPTIEMBRE!K31+OCTUBRE!K31+NOVIEMBRE!K31+DICIEMBRE!K31</f>
        <v>32</v>
      </c>
      <c r="L31" s="2697">
        <f>+'ENERO '!L31+FEBRERO!L31+'MARZO '!L31+ABRIL!L31+MAYO!L31+JUNIO!L31+JULIO!L31+AGOSTO!L31+SEPTIEMBRE!L31+OCTUBRE!L31+NOVIEMBRE!L31+DICIEMBRE!L31</f>
        <v>0</v>
      </c>
      <c r="M31" s="2697">
        <f>+'ENERO '!M31+FEBRERO!M31+'MARZO '!M31+ABRIL!M31+MAYO!M31+JUNIO!M31+JULIO!M31+AGOSTO!M31+SEPTIEMBRE!M31+OCTUBRE!M31+NOVIEMBRE!M31+DICIEMBRE!M31</f>
        <v>0</v>
      </c>
      <c r="N31" s="2697">
        <f>+'ENERO '!N31+FEBRERO!N31+'MARZO '!N31+ABRIL!N31+MAYO!N31+JUNIO!N31+JULIO!N31+AGOSTO!N31+SEPTIEMBRE!N31+OCTUBRE!N31+NOVIEMBRE!N31+DICIEMBRE!N31</f>
        <v>0</v>
      </c>
      <c r="O31" s="2697">
        <f>+'ENERO '!O31+FEBRERO!O31+'MARZO '!O31+ABRIL!O31+MAYO!O31+JUNIO!O31+JULIO!O31+AGOSTO!O31+SEPTIEMBRE!O31+OCTUBRE!O31+NOVIEMBRE!O31+DICIEMBRE!O31</f>
        <v>0</v>
      </c>
      <c r="P31" s="2697">
        <f>+'ENERO '!P31+FEBRERO!P31+'MARZO '!P31+ABRIL!P31+MAYO!P31+JUNIO!P31+JULIO!P31+AGOSTO!P31+SEPTIEMBRE!P31+OCTUBRE!P31+NOVIEMBRE!P31+DICIEMBRE!P31</f>
        <v>37</v>
      </c>
      <c r="Q31" s="2697">
        <f>+'ENERO '!Q31+FEBRERO!Q31+'MARZO '!Q31+ABRIL!Q31+MAYO!Q31+JUNIO!Q31+JULIO!Q31+AGOSTO!Q31+SEPTIEMBRE!Q31+OCTUBRE!Q31+NOVIEMBRE!Q31+DICIEMBRE!Q31</f>
        <v>0</v>
      </c>
      <c r="R31" s="2697">
        <f>+'ENERO '!R31+FEBRERO!R31+'MARZO '!R31+ABRIL!R31+MAYO!R31+JUNIO!R31+JULIO!R31+AGOSTO!R31+SEPTIEMBRE!R31+OCTUBRE!R31+NOVIEMBRE!R31+DICIEMBRE!R31</f>
        <v>0</v>
      </c>
      <c r="S31" s="134" t="s">
        <v>6</v>
      </c>
      <c r="T31" s="3"/>
      <c r="U31" s="3"/>
      <c r="V31" s="3"/>
      <c r="W31" s="3"/>
      <c r="X31" s="3"/>
      <c r="Y31" s="17"/>
      <c r="Z31" s="17"/>
      <c r="AA31" s="17"/>
      <c r="AB31" s="6"/>
      <c r="AC31" s="6"/>
      <c r="AD31" s="6"/>
      <c r="AE31" s="6"/>
      <c r="AF31" s="6"/>
      <c r="AG31" s="3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40" t="s">
        <v>3</v>
      </c>
      <c r="BB31" s="40" t="s">
        <v>3</v>
      </c>
      <c r="BC31" s="26"/>
      <c r="BD31" s="26"/>
      <c r="BE31" s="139">
        <v>0</v>
      </c>
      <c r="BF31" s="139" t="s">
        <v>3</v>
      </c>
    </row>
    <row r="32" spans="1:58" x14ac:dyDescent="0.25">
      <c r="A32" s="2813" t="s">
        <v>55</v>
      </c>
      <c r="B32" s="2814"/>
      <c r="C32" s="2815"/>
      <c r="D32" s="2697">
        <f>+'ENERO '!D32+FEBRERO!D32+'MARZO '!D32+ABRIL!D32+MAYO!D32+JUNIO!D32+JULIO!D32+AGOSTO!D32+SEPTIEMBRE!D32+OCTUBRE!D32+NOVIEMBRE!D32+DICIEMBRE!D32</f>
        <v>4</v>
      </c>
      <c r="E32" s="2697">
        <f>+'ENERO '!E32+FEBRERO!E32+'MARZO '!E32+ABRIL!E32+MAYO!E32+JUNIO!E32+JULIO!E32+AGOSTO!E32+SEPTIEMBRE!E32+OCTUBRE!E32+NOVIEMBRE!E32+DICIEMBRE!E32</f>
        <v>0</v>
      </c>
      <c r="F32" s="2697">
        <f>+'ENERO '!F32+FEBRERO!F32+'MARZO '!F32+ABRIL!F32+MAYO!F32+JUNIO!F32+JULIO!F32+AGOSTO!F32+SEPTIEMBRE!F32+OCTUBRE!F32+NOVIEMBRE!F32+DICIEMBRE!F32</f>
        <v>0</v>
      </c>
      <c r="G32" s="2697">
        <f>+'ENERO '!G32+FEBRERO!G32+'MARZO '!G32+ABRIL!G32+MAYO!G32+JUNIO!G32+JULIO!G32+AGOSTO!G32+SEPTIEMBRE!G32+OCTUBRE!G32+NOVIEMBRE!G32+DICIEMBRE!G32</f>
        <v>0</v>
      </c>
      <c r="H32" s="2697">
        <f>+'ENERO '!H32+FEBRERO!H32+'MARZO '!H32+ABRIL!H32+MAYO!H32+JUNIO!H32+JULIO!H32+AGOSTO!H32+SEPTIEMBRE!H32+OCTUBRE!H32+NOVIEMBRE!H32+DICIEMBRE!H32</f>
        <v>0</v>
      </c>
      <c r="I32" s="2697">
        <f>+'ENERO '!I32+FEBRERO!I32+'MARZO '!I32+ABRIL!I32+MAYO!I32+JUNIO!I32+JULIO!I32+AGOSTO!I32+SEPTIEMBRE!I32+OCTUBRE!I32+NOVIEMBRE!I32+DICIEMBRE!I32</f>
        <v>0</v>
      </c>
      <c r="J32" s="2697">
        <f>+'ENERO '!J32+FEBRERO!J32+'MARZO '!J32+ABRIL!J32+MAYO!J32+JUNIO!J32+JULIO!J32+AGOSTO!J32+SEPTIEMBRE!J32+OCTUBRE!J32+NOVIEMBRE!J32+DICIEMBRE!J32</f>
        <v>0</v>
      </c>
      <c r="K32" s="2697">
        <f>+'ENERO '!K32+FEBRERO!K32+'MARZO '!K32+ABRIL!K32+MAYO!K32+JUNIO!K32+JULIO!K32+AGOSTO!K32+SEPTIEMBRE!K32+OCTUBRE!K32+NOVIEMBRE!K32+DICIEMBRE!K32</f>
        <v>0</v>
      </c>
      <c r="L32" s="2697">
        <f>+'ENERO '!L32+FEBRERO!L32+'MARZO '!L32+ABRIL!L32+MAYO!L32+JUNIO!L32+JULIO!L32+AGOSTO!L32+SEPTIEMBRE!L32+OCTUBRE!L32+NOVIEMBRE!L32+DICIEMBRE!L32</f>
        <v>0</v>
      </c>
      <c r="M32" s="2697">
        <f>+'ENERO '!M32+FEBRERO!M32+'MARZO '!M32+ABRIL!M32+MAYO!M32+JUNIO!M32+JULIO!M32+AGOSTO!M32+SEPTIEMBRE!M32+OCTUBRE!M32+NOVIEMBRE!M32+DICIEMBRE!M32</f>
        <v>3</v>
      </c>
      <c r="N32" s="2697">
        <f>+'ENERO '!N32+FEBRERO!N32+'MARZO '!N32+ABRIL!N32+MAYO!N32+JUNIO!N32+JULIO!N32+AGOSTO!N32+SEPTIEMBRE!N32+OCTUBRE!N32+NOVIEMBRE!N32+DICIEMBRE!N32</f>
        <v>1</v>
      </c>
      <c r="O32" s="2697">
        <f>+'ENERO '!O32+FEBRERO!O32+'MARZO '!O32+ABRIL!O32+MAYO!O32+JUNIO!O32+JULIO!O32+AGOSTO!O32+SEPTIEMBRE!O32+OCTUBRE!O32+NOVIEMBRE!O32+DICIEMBRE!O32</f>
        <v>0</v>
      </c>
      <c r="P32" s="2697">
        <f>+'ENERO '!P32+FEBRERO!P32+'MARZO '!P32+ABRIL!P32+MAYO!P32+JUNIO!P32+JULIO!P32+AGOSTO!P32+SEPTIEMBRE!P32+OCTUBRE!P32+NOVIEMBRE!P32+DICIEMBRE!P32</f>
        <v>4</v>
      </c>
      <c r="Q32" s="2697">
        <f>+'ENERO '!Q32+FEBRERO!Q32+'MARZO '!Q32+ABRIL!Q32+MAYO!Q32+JUNIO!Q32+JULIO!Q32+AGOSTO!Q32+SEPTIEMBRE!Q32+OCTUBRE!Q32+NOVIEMBRE!Q32+DICIEMBRE!Q32</f>
        <v>0</v>
      </c>
      <c r="R32" s="2697">
        <f>+'ENERO '!R32+FEBRERO!R32+'MARZO '!R32+ABRIL!R32+MAYO!R32+JUNIO!R32+JULIO!R32+AGOSTO!R32+SEPTIEMBRE!R32+OCTUBRE!R32+NOVIEMBRE!R32+DICIEMBRE!R32</f>
        <v>0</v>
      </c>
      <c r="S32" s="134" t="s">
        <v>6</v>
      </c>
      <c r="T32" s="3"/>
      <c r="U32" s="3"/>
      <c r="V32" s="3"/>
      <c r="W32" s="3"/>
      <c r="X32" s="3"/>
      <c r="Y32" s="17"/>
      <c r="Z32" s="17"/>
      <c r="AA32" s="10"/>
      <c r="AB32" s="6"/>
      <c r="AC32" s="6"/>
      <c r="AD32" s="6"/>
      <c r="AE32" s="6"/>
      <c r="AF32" s="6"/>
      <c r="AG32" s="3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40" t="s">
        <v>3</v>
      </c>
      <c r="BB32" s="40" t="s">
        <v>3</v>
      </c>
      <c r="BC32" s="103" t="s">
        <v>3</v>
      </c>
      <c r="BD32" s="139">
        <v>0</v>
      </c>
      <c r="BE32" s="139">
        <v>0</v>
      </c>
      <c r="BF32" s="139" t="s">
        <v>3</v>
      </c>
    </row>
    <row r="33" spans="1:58" x14ac:dyDescent="0.25">
      <c r="A33" s="2813" t="s">
        <v>56</v>
      </c>
      <c r="B33" s="2814"/>
      <c r="C33" s="2815"/>
      <c r="D33" s="2697">
        <f>+'ENERO '!D33+FEBRERO!D33+'MARZO '!D33+ABRIL!D33+MAYO!D33+JUNIO!D33+JULIO!D33+AGOSTO!D33+SEPTIEMBRE!D33+OCTUBRE!D33+NOVIEMBRE!D33+DICIEMBRE!D33</f>
        <v>0</v>
      </c>
      <c r="E33" s="2697">
        <f>+'ENERO '!E33+FEBRERO!E33+'MARZO '!E33+ABRIL!E33+MAYO!E33+JUNIO!E33+JULIO!E33+AGOSTO!E33+SEPTIEMBRE!E33+OCTUBRE!E33+NOVIEMBRE!E33+DICIEMBRE!E33</f>
        <v>0</v>
      </c>
      <c r="F33" s="2697">
        <f>+'ENERO '!F33+FEBRERO!F33+'MARZO '!F33+ABRIL!F33+MAYO!F33+JUNIO!F33+JULIO!F33+AGOSTO!F33+SEPTIEMBRE!F33+OCTUBRE!F33+NOVIEMBRE!F33+DICIEMBRE!F33</f>
        <v>0</v>
      </c>
      <c r="G33" s="2697">
        <f>+'ENERO '!G33+FEBRERO!G33+'MARZO '!G33+ABRIL!G33+MAYO!G33+JUNIO!G33+JULIO!G33+AGOSTO!G33+SEPTIEMBRE!G33+OCTUBRE!G33+NOVIEMBRE!G33+DICIEMBRE!G33</f>
        <v>0</v>
      </c>
      <c r="H33" s="2697">
        <f>+'ENERO '!H33+FEBRERO!H33+'MARZO '!H33+ABRIL!H33+MAYO!H33+JUNIO!H33+JULIO!H33+AGOSTO!H33+SEPTIEMBRE!H33+OCTUBRE!H33+NOVIEMBRE!H33+DICIEMBRE!H33</f>
        <v>0</v>
      </c>
      <c r="I33" s="2697">
        <f>+'ENERO '!I33+FEBRERO!I33+'MARZO '!I33+ABRIL!I33+MAYO!I33+JUNIO!I33+JULIO!I33+AGOSTO!I33+SEPTIEMBRE!I33+OCTUBRE!I33+NOVIEMBRE!I33+DICIEMBRE!I33</f>
        <v>0</v>
      </c>
      <c r="J33" s="2697">
        <f>+'ENERO '!J33+FEBRERO!J33+'MARZO '!J33+ABRIL!J33+MAYO!J33+JUNIO!J33+JULIO!J33+AGOSTO!J33+SEPTIEMBRE!J33+OCTUBRE!J33+NOVIEMBRE!J33+DICIEMBRE!J33</f>
        <v>0</v>
      </c>
      <c r="K33" s="2697">
        <f>+'ENERO '!K33+FEBRERO!K33+'MARZO '!K33+ABRIL!K33+MAYO!K33+JUNIO!K33+JULIO!K33+AGOSTO!K33+SEPTIEMBRE!K33+OCTUBRE!K33+NOVIEMBRE!K33+DICIEMBRE!K33</f>
        <v>0</v>
      </c>
      <c r="L33" s="2697">
        <f>+'ENERO '!L33+FEBRERO!L33+'MARZO '!L33+ABRIL!L33+MAYO!L33+JUNIO!L33+JULIO!L33+AGOSTO!L33+SEPTIEMBRE!L33+OCTUBRE!L33+NOVIEMBRE!L33+DICIEMBRE!L33</f>
        <v>0</v>
      </c>
      <c r="M33" s="2697">
        <f>+'ENERO '!M33+FEBRERO!M33+'MARZO '!M33+ABRIL!M33+MAYO!M33+JUNIO!M33+JULIO!M33+AGOSTO!M33+SEPTIEMBRE!M33+OCTUBRE!M33+NOVIEMBRE!M33+DICIEMBRE!M33</f>
        <v>0</v>
      </c>
      <c r="N33" s="2697">
        <f>+'ENERO '!N33+FEBRERO!N33+'MARZO '!N33+ABRIL!N33+MAYO!N33+JUNIO!N33+JULIO!N33+AGOSTO!N33+SEPTIEMBRE!N33+OCTUBRE!N33+NOVIEMBRE!N33+DICIEMBRE!N33</f>
        <v>0</v>
      </c>
      <c r="O33" s="2697">
        <f>+'ENERO '!O33+FEBRERO!O33+'MARZO '!O33+ABRIL!O33+MAYO!O33+JUNIO!O33+JULIO!O33+AGOSTO!O33+SEPTIEMBRE!O33+OCTUBRE!O33+NOVIEMBRE!O33+DICIEMBRE!O33</f>
        <v>0</v>
      </c>
      <c r="P33" s="2697">
        <f>+'ENERO '!P33+FEBRERO!P33+'MARZO '!P33+ABRIL!P33+MAYO!P33+JUNIO!P33+JULIO!P33+AGOSTO!P33+SEPTIEMBRE!P33+OCTUBRE!P33+NOVIEMBRE!P33+DICIEMBRE!P33</f>
        <v>0</v>
      </c>
      <c r="Q33" s="2697">
        <f>+'ENERO '!Q33+FEBRERO!Q33+'MARZO '!Q33+ABRIL!Q33+MAYO!Q33+JUNIO!Q33+JULIO!Q33+AGOSTO!Q33+SEPTIEMBRE!Q33+OCTUBRE!Q33+NOVIEMBRE!Q33+DICIEMBRE!Q33</f>
        <v>0</v>
      </c>
      <c r="R33" s="2697">
        <f>+'ENERO '!R33+FEBRERO!R33+'MARZO '!R33+ABRIL!R33+MAYO!R33+JUNIO!R33+JULIO!R33+AGOSTO!R33+SEPTIEMBRE!R33+OCTUBRE!R33+NOVIEMBRE!R33+DICIEMBRE!R33</f>
        <v>0</v>
      </c>
      <c r="S33" s="134" t="s">
        <v>6</v>
      </c>
      <c r="T33" s="3"/>
      <c r="U33" s="3"/>
      <c r="V33" s="3"/>
      <c r="W33" s="3"/>
      <c r="X33" s="3"/>
      <c r="Y33" s="17"/>
      <c r="Z33" s="17"/>
      <c r="AA33" s="10"/>
      <c r="AB33" s="6"/>
      <c r="AC33" s="6"/>
      <c r="AD33" s="6"/>
      <c r="AE33" s="6"/>
      <c r="AF33" s="6"/>
      <c r="AG33" s="3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40" t="s">
        <v>3</v>
      </c>
      <c r="BB33" s="40" t="s">
        <v>3</v>
      </c>
      <c r="BC33" s="26"/>
      <c r="BD33" s="26"/>
      <c r="BE33" s="139">
        <v>0</v>
      </c>
      <c r="BF33" s="139" t="s">
        <v>3</v>
      </c>
    </row>
    <row r="34" spans="1:58" x14ac:dyDescent="0.25">
      <c r="A34" s="2813" t="s">
        <v>57</v>
      </c>
      <c r="B34" s="2814"/>
      <c r="C34" s="2815"/>
      <c r="D34" s="2697">
        <f>+'ENERO '!D34+FEBRERO!D34+'MARZO '!D34+ABRIL!D34+MAYO!D34+JUNIO!D34+JULIO!D34+AGOSTO!D34+SEPTIEMBRE!D34+OCTUBRE!D34+NOVIEMBRE!D34+DICIEMBRE!D34</f>
        <v>12</v>
      </c>
      <c r="E34" s="2697">
        <f>+'ENERO '!E34+FEBRERO!E34+'MARZO '!E34+ABRIL!E34+MAYO!E34+JUNIO!E34+JULIO!E34+AGOSTO!E34+SEPTIEMBRE!E34+OCTUBRE!E34+NOVIEMBRE!E34+DICIEMBRE!E34</f>
        <v>0</v>
      </c>
      <c r="F34" s="2697">
        <f>+'ENERO '!F34+FEBRERO!F34+'MARZO '!F34+ABRIL!F34+MAYO!F34+JUNIO!F34+JULIO!F34+AGOSTO!F34+SEPTIEMBRE!F34+OCTUBRE!F34+NOVIEMBRE!F34+DICIEMBRE!F34</f>
        <v>0</v>
      </c>
      <c r="G34" s="2697">
        <f>+'ENERO '!G34+FEBRERO!G34+'MARZO '!G34+ABRIL!G34+MAYO!G34+JUNIO!G34+JULIO!G34+AGOSTO!G34+SEPTIEMBRE!G34+OCTUBRE!G34+NOVIEMBRE!G34+DICIEMBRE!G34</f>
        <v>0</v>
      </c>
      <c r="H34" s="2697">
        <f>+'ENERO '!H34+FEBRERO!H34+'MARZO '!H34+ABRIL!H34+MAYO!H34+JUNIO!H34+JULIO!H34+AGOSTO!H34+SEPTIEMBRE!H34+OCTUBRE!H34+NOVIEMBRE!H34+DICIEMBRE!H34</f>
        <v>0</v>
      </c>
      <c r="I34" s="2697">
        <f>+'ENERO '!I34+FEBRERO!I34+'MARZO '!I34+ABRIL!I34+MAYO!I34+JUNIO!I34+JULIO!I34+AGOSTO!I34+SEPTIEMBRE!I34+OCTUBRE!I34+NOVIEMBRE!I34+DICIEMBRE!I34</f>
        <v>0</v>
      </c>
      <c r="J34" s="2697">
        <f>+'ENERO '!J34+FEBRERO!J34+'MARZO '!J34+ABRIL!J34+MAYO!J34+JUNIO!J34+JULIO!J34+AGOSTO!J34+SEPTIEMBRE!J34+OCTUBRE!J34+NOVIEMBRE!J34+DICIEMBRE!J34</f>
        <v>0</v>
      </c>
      <c r="K34" s="2697">
        <f>+'ENERO '!K34+FEBRERO!K34+'MARZO '!K34+ABRIL!K34+MAYO!K34+JUNIO!K34+JULIO!K34+AGOSTO!K34+SEPTIEMBRE!K34+OCTUBRE!K34+NOVIEMBRE!K34+DICIEMBRE!K34</f>
        <v>0</v>
      </c>
      <c r="L34" s="2697">
        <f>+'ENERO '!L34+FEBRERO!L34+'MARZO '!L34+ABRIL!L34+MAYO!L34+JUNIO!L34+JULIO!L34+AGOSTO!L34+SEPTIEMBRE!L34+OCTUBRE!L34+NOVIEMBRE!L34+DICIEMBRE!L34</f>
        <v>0</v>
      </c>
      <c r="M34" s="2697">
        <f>+'ENERO '!M34+FEBRERO!M34+'MARZO '!M34+ABRIL!M34+MAYO!M34+JUNIO!M34+JULIO!M34+AGOSTO!M34+SEPTIEMBRE!M34+OCTUBRE!M34+NOVIEMBRE!M34+DICIEMBRE!M34</f>
        <v>8</v>
      </c>
      <c r="N34" s="2697">
        <f>+'ENERO '!N34+FEBRERO!N34+'MARZO '!N34+ABRIL!N34+MAYO!N34+JUNIO!N34+JULIO!N34+AGOSTO!N34+SEPTIEMBRE!N34+OCTUBRE!N34+NOVIEMBRE!N34+DICIEMBRE!N34</f>
        <v>4</v>
      </c>
      <c r="O34" s="2697">
        <f>+'ENERO '!O34+FEBRERO!O34+'MARZO '!O34+ABRIL!O34+MAYO!O34+JUNIO!O34+JULIO!O34+AGOSTO!O34+SEPTIEMBRE!O34+OCTUBRE!O34+NOVIEMBRE!O34+DICIEMBRE!O34</f>
        <v>0</v>
      </c>
      <c r="P34" s="2697">
        <f>+'ENERO '!P34+FEBRERO!P34+'MARZO '!P34+ABRIL!P34+MAYO!P34+JUNIO!P34+JULIO!P34+AGOSTO!P34+SEPTIEMBRE!P34+OCTUBRE!P34+NOVIEMBRE!P34+DICIEMBRE!P34</f>
        <v>12</v>
      </c>
      <c r="Q34" s="2697">
        <f>+'ENERO '!Q34+FEBRERO!Q34+'MARZO '!Q34+ABRIL!Q34+MAYO!Q34+JUNIO!Q34+JULIO!Q34+AGOSTO!Q34+SEPTIEMBRE!Q34+OCTUBRE!Q34+NOVIEMBRE!Q34+DICIEMBRE!Q34</f>
        <v>0</v>
      </c>
      <c r="R34" s="2697">
        <f>+'ENERO '!R34+FEBRERO!R34+'MARZO '!R34+ABRIL!R34+MAYO!R34+JUNIO!R34+JULIO!R34+AGOSTO!R34+SEPTIEMBRE!R34+OCTUBRE!R34+NOVIEMBRE!R34+DICIEMBRE!R34</f>
        <v>0</v>
      </c>
      <c r="S34" s="134" t="s">
        <v>6</v>
      </c>
      <c r="T34" s="3"/>
      <c r="U34" s="3"/>
      <c r="V34" s="3"/>
      <c r="W34" s="3"/>
      <c r="X34" s="3"/>
      <c r="Y34" s="17"/>
      <c r="Z34" s="17"/>
      <c r="AA34" s="10"/>
      <c r="AB34" s="6"/>
      <c r="AC34" s="6"/>
      <c r="AD34" s="6"/>
      <c r="AE34" s="6"/>
      <c r="AF34" s="6"/>
      <c r="AG34" s="3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0" t="s">
        <v>3</v>
      </c>
      <c r="BB34" s="40" t="s">
        <v>3</v>
      </c>
      <c r="BC34" s="103" t="s">
        <v>3</v>
      </c>
      <c r="BD34" s="139">
        <v>0</v>
      </c>
      <c r="BE34" s="139">
        <v>0</v>
      </c>
      <c r="BF34" s="139" t="s">
        <v>3</v>
      </c>
    </row>
    <row r="35" spans="1:58" x14ac:dyDescent="0.25">
      <c r="A35" s="2813" t="s">
        <v>58</v>
      </c>
      <c r="B35" s="2814"/>
      <c r="C35" s="2815"/>
      <c r="D35" s="2697">
        <f>+'ENERO '!D35+FEBRERO!D35+'MARZO '!D35+ABRIL!D35+MAYO!D35+JUNIO!D35+JULIO!D35+AGOSTO!D35+SEPTIEMBRE!D35+OCTUBRE!D35+NOVIEMBRE!D35+DICIEMBRE!D35</f>
        <v>1</v>
      </c>
      <c r="E35" s="2697">
        <f>+'ENERO '!E35+FEBRERO!E35+'MARZO '!E35+ABRIL!E35+MAYO!E35+JUNIO!E35+JULIO!E35+AGOSTO!E35+SEPTIEMBRE!E35+OCTUBRE!E35+NOVIEMBRE!E35+DICIEMBRE!E35</f>
        <v>0</v>
      </c>
      <c r="F35" s="2697">
        <f>+'ENERO '!F35+FEBRERO!F35+'MARZO '!F35+ABRIL!F35+MAYO!F35+JUNIO!F35+JULIO!F35+AGOSTO!F35+SEPTIEMBRE!F35+OCTUBRE!F35+NOVIEMBRE!F35+DICIEMBRE!F35</f>
        <v>0</v>
      </c>
      <c r="G35" s="2697">
        <f>+'ENERO '!G35+FEBRERO!G35+'MARZO '!G35+ABRIL!G35+MAYO!G35+JUNIO!G35+JULIO!G35+AGOSTO!G35+SEPTIEMBRE!G35+OCTUBRE!G35+NOVIEMBRE!G35+DICIEMBRE!G35</f>
        <v>1</v>
      </c>
      <c r="H35" s="2697">
        <f>+'ENERO '!H35+FEBRERO!H35+'MARZO '!H35+ABRIL!H35+MAYO!H35+JUNIO!H35+JULIO!H35+AGOSTO!H35+SEPTIEMBRE!H35+OCTUBRE!H35+NOVIEMBRE!H35+DICIEMBRE!H35</f>
        <v>0</v>
      </c>
      <c r="I35" s="2697">
        <f>+'ENERO '!I35+FEBRERO!I35+'MARZO '!I35+ABRIL!I35+MAYO!I35+JUNIO!I35+JULIO!I35+AGOSTO!I35+SEPTIEMBRE!I35+OCTUBRE!I35+NOVIEMBRE!I35+DICIEMBRE!I35</f>
        <v>0</v>
      </c>
      <c r="J35" s="2697">
        <f>+'ENERO '!J35+FEBRERO!J35+'MARZO '!J35+ABRIL!J35+MAYO!J35+JUNIO!J35+JULIO!J35+AGOSTO!J35+SEPTIEMBRE!J35+OCTUBRE!J35+NOVIEMBRE!J35+DICIEMBRE!J35</f>
        <v>0</v>
      </c>
      <c r="K35" s="2697">
        <f>+'ENERO '!K35+FEBRERO!K35+'MARZO '!K35+ABRIL!K35+MAYO!K35+JUNIO!K35+JULIO!K35+AGOSTO!K35+SEPTIEMBRE!K35+OCTUBRE!K35+NOVIEMBRE!K35+DICIEMBRE!K35</f>
        <v>0</v>
      </c>
      <c r="L35" s="2697">
        <f>+'ENERO '!L35+FEBRERO!L35+'MARZO '!L35+ABRIL!L35+MAYO!L35+JUNIO!L35+JULIO!L35+AGOSTO!L35+SEPTIEMBRE!L35+OCTUBRE!L35+NOVIEMBRE!L35+DICIEMBRE!L35</f>
        <v>0</v>
      </c>
      <c r="M35" s="2697">
        <f>+'ENERO '!M35+FEBRERO!M35+'MARZO '!M35+ABRIL!M35+MAYO!M35+JUNIO!M35+JULIO!M35+AGOSTO!M35+SEPTIEMBRE!M35+OCTUBRE!M35+NOVIEMBRE!M35+DICIEMBRE!M35</f>
        <v>0</v>
      </c>
      <c r="N35" s="2697">
        <f>+'ENERO '!N35+FEBRERO!N35+'MARZO '!N35+ABRIL!N35+MAYO!N35+JUNIO!N35+JULIO!N35+AGOSTO!N35+SEPTIEMBRE!N35+OCTUBRE!N35+NOVIEMBRE!N35+DICIEMBRE!N35</f>
        <v>0</v>
      </c>
      <c r="O35" s="2697">
        <f>+'ENERO '!O35+FEBRERO!O35+'MARZO '!O35+ABRIL!O35+MAYO!O35+JUNIO!O35+JULIO!O35+AGOSTO!O35+SEPTIEMBRE!O35+OCTUBRE!O35+NOVIEMBRE!O35+DICIEMBRE!O35</f>
        <v>0</v>
      </c>
      <c r="P35" s="2697">
        <f>+'ENERO '!P35+FEBRERO!P35+'MARZO '!P35+ABRIL!P35+MAYO!P35+JUNIO!P35+JULIO!P35+AGOSTO!P35+SEPTIEMBRE!P35+OCTUBRE!P35+NOVIEMBRE!P35+DICIEMBRE!P35</f>
        <v>1</v>
      </c>
      <c r="Q35" s="2697">
        <f>+'ENERO '!Q35+FEBRERO!Q35+'MARZO '!Q35+ABRIL!Q35+MAYO!Q35+JUNIO!Q35+JULIO!Q35+AGOSTO!Q35+SEPTIEMBRE!Q35+OCTUBRE!Q35+NOVIEMBRE!Q35+DICIEMBRE!Q35</f>
        <v>0</v>
      </c>
      <c r="R35" s="2697">
        <f>+'ENERO '!R35+FEBRERO!R35+'MARZO '!R35+ABRIL!R35+MAYO!R35+JUNIO!R35+JULIO!R35+AGOSTO!R35+SEPTIEMBRE!R35+OCTUBRE!R35+NOVIEMBRE!R35+DICIEMBRE!R35</f>
        <v>0</v>
      </c>
      <c r="S35" s="134" t="s">
        <v>6</v>
      </c>
      <c r="T35" s="3"/>
      <c r="U35" s="3"/>
      <c r="V35" s="3"/>
      <c r="W35" s="3"/>
      <c r="X35" s="3"/>
      <c r="Y35" s="17"/>
      <c r="Z35" s="17"/>
      <c r="AA35" s="17"/>
      <c r="AB35" s="6"/>
      <c r="AC35" s="6"/>
      <c r="AD35" s="6"/>
      <c r="AE35" s="6"/>
      <c r="AF35" s="6"/>
      <c r="AG35" s="3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40" t="s">
        <v>3</v>
      </c>
      <c r="BB35" s="40" t="s">
        <v>3</v>
      </c>
      <c r="BC35" s="26"/>
      <c r="BD35" s="26"/>
      <c r="BE35" s="139">
        <v>0</v>
      </c>
      <c r="BF35" s="139" t="s">
        <v>3</v>
      </c>
    </row>
    <row r="36" spans="1:58" x14ac:dyDescent="0.25">
      <c r="A36" s="2898" t="s">
        <v>59</v>
      </c>
      <c r="B36" s="2899"/>
      <c r="C36" s="2900"/>
      <c r="D36" s="2697">
        <f>+'ENERO '!D36+FEBRERO!D36+'MARZO '!D36+ABRIL!D36+MAYO!D36+JUNIO!D36+JULIO!D36+AGOSTO!D36+SEPTIEMBRE!D36+OCTUBRE!D36+NOVIEMBRE!D36+DICIEMBRE!D36</f>
        <v>1</v>
      </c>
      <c r="E36" s="2697">
        <f>+'ENERO '!E36+FEBRERO!E36+'MARZO '!E36+ABRIL!E36+MAYO!E36+JUNIO!E36+JULIO!E36+AGOSTO!E36+SEPTIEMBRE!E36+OCTUBRE!E36+NOVIEMBRE!E36+DICIEMBRE!E36</f>
        <v>0</v>
      </c>
      <c r="F36" s="2697">
        <f>+'ENERO '!F36+FEBRERO!F36+'MARZO '!F36+ABRIL!F36+MAYO!F36+JUNIO!F36+JULIO!F36+AGOSTO!F36+SEPTIEMBRE!F36+OCTUBRE!F36+NOVIEMBRE!F36+DICIEMBRE!F36</f>
        <v>0</v>
      </c>
      <c r="G36" s="2697">
        <f>+'ENERO '!G36+FEBRERO!G36+'MARZO '!G36+ABRIL!G36+MAYO!G36+JUNIO!G36+JULIO!G36+AGOSTO!G36+SEPTIEMBRE!G36+OCTUBRE!G36+NOVIEMBRE!G36+DICIEMBRE!G36</f>
        <v>0</v>
      </c>
      <c r="H36" s="2697">
        <f>+'ENERO '!H36+FEBRERO!H36+'MARZO '!H36+ABRIL!H36+MAYO!H36+JUNIO!H36+JULIO!H36+AGOSTO!H36+SEPTIEMBRE!H36+OCTUBRE!H36+NOVIEMBRE!H36+DICIEMBRE!H36</f>
        <v>0</v>
      </c>
      <c r="I36" s="2697">
        <f>+'ENERO '!I36+FEBRERO!I36+'MARZO '!I36+ABRIL!I36+MAYO!I36+JUNIO!I36+JULIO!I36+AGOSTO!I36+SEPTIEMBRE!I36+OCTUBRE!I36+NOVIEMBRE!I36+DICIEMBRE!I36</f>
        <v>0</v>
      </c>
      <c r="J36" s="2697">
        <f>+'ENERO '!J36+FEBRERO!J36+'MARZO '!J36+ABRIL!J36+MAYO!J36+JUNIO!J36+JULIO!J36+AGOSTO!J36+SEPTIEMBRE!J36+OCTUBRE!J36+NOVIEMBRE!J36+DICIEMBRE!J36</f>
        <v>0</v>
      </c>
      <c r="K36" s="2697">
        <f>+'ENERO '!K36+FEBRERO!K36+'MARZO '!K36+ABRIL!K36+MAYO!K36+JUNIO!K36+JULIO!K36+AGOSTO!K36+SEPTIEMBRE!K36+OCTUBRE!K36+NOVIEMBRE!K36+DICIEMBRE!K36</f>
        <v>1</v>
      </c>
      <c r="L36" s="2697">
        <f>+'ENERO '!L36+FEBRERO!L36+'MARZO '!L36+ABRIL!L36+MAYO!L36+JUNIO!L36+JULIO!L36+AGOSTO!L36+SEPTIEMBRE!L36+OCTUBRE!L36+NOVIEMBRE!L36+DICIEMBRE!L36</f>
        <v>0</v>
      </c>
      <c r="M36" s="2697">
        <f>+'ENERO '!M36+FEBRERO!M36+'MARZO '!M36+ABRIL!M36+MAYO!M36+JUNIO!M36+JULIO!M36+AGOSTO!M36+SEPTIEMBRE!M36+OCTUBRE!M36+NOVIEMBRE!M36+DICIEMBRE!M36</f>
        <v>0</v>
      </c>
      <c r="N36" s="2697">
        <f>+'ENERO '!N36+FEBRERO!N36+'MARZO '!N36+ABRIL!N36+MAYO!N36+JUNIO!N36+JULIO!N36+AGOSTO!N36+SEPTIEMBRE!N36+OCTUBRE!N36+NOVIEMBRE!N36+DICIEMBRE!N36</f>
        <v>0</v>
      </c>
      <c r="O36" s="2697">
        <f>+'ENERO '!O36+FEBRERO!O36+'MARZO '!O36+ABRIL!O36+MAYO!O36+JUNIO!O36+JULIO!O36+AGOSTO!O36+SEPTIEMBRE!O36+OCTUBRE!O36+NOVIEMBRE!O36+DICIEMBRE!O36</f>
        <v>0</v>
      </c>
      <c r="P36" s="2697">
        <f>+'ENERO '!P36+FEBRERO!P36+'MARZO '!P36+ABRIL!P36+MAYO!P36+JUNIO!P36+JULIO!P36+AGOSTO!P36+SEPTIEMBRE!P36+OCTUBRE!P36+NOVIEMBRE!P36+DICIEMBRE!P36</f>
        <v>1</v>
      </c>
      <c r="Q36" s="2697">
        <f>+'ENERO '!Q36+FEBRERO!Q36+'MARZO '!Q36+ABRIL!Q36+MAYO!Q36+JUNIO!Q36+JULIO!Q36+AGOSTO!Q36+SEPTIEMBRE!Q36+OCTUBRE!Q36+NOVIEMBRE!Q36+DICIEMBRE!Q36</f>
        <v>0</v>
      </c>
      <c r="R36" s="2697">
        <f>+'ENERO '!R36+FEBRERO!R36+'MARZO '!R36+ABRIL!R36+MAYO!R36+JUNIO!R36+JULIO!R36+AGOSTO!R36+SEPTIEMBRE!R36+OCTUBRE!R36+NOVIEMBRE!R36+DICIEMBRE!R36</f>
        <v>0</v>
      </c>
      <c r="S36" s="134" t="s">
        <v>6</v>
      </c>
      <c r="T36" s="3"/>
      <c r="U36" s="3"/>
      <c r="V36" s="3"/>
      <c r="W36" s="3"/>
      <c r="X36" s="3"/>
      <c r="Y36" s="17"/>
      <c r="Z36" s="17"/>
      <c r="AA36" s="17"/>
      <c r="AB36" s="6"/>
      <c r="AC36" s="6"/>
      <c r="AD36" s="6"/>
      <c r="AE36" s="6"/>
      <c r="AF36" s="6"/>
      <c r="AG36" s="3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40" t="s">
        <v>3</v>
      </c>
      <c r="BB36" s="40" t="s">
        <v>3</v>
      </c>
      <c r="BC36" s="26"/>
      <c r="BD36" s="26"/>
      <c r="BE36" s="139">
        <v>0</v>
      </c>
      <c r="BF36" s="139" t="s">
        <v>3</v>
      </c>
    </row>
    <row r="37" spans="1:58" x14ac:dyDescent="0.25">
      <c r="A37" s="2813" t="s">
        <v>60</v>
      </c>
      <c r="B37" s="2814"/>
      <c r="C37" s="2815"/>
      <c r="D37" s="2697">
        <f>+'ENERO '!D37+FEBRERO!D37+'MARZO '!D37+ABRIL!D37+MAYO!D37+JUNIO!D37+JULIO!D37+AGOSTO!D37+SEPTIEMBRE!D37+OCTUBRE!D37+NOVIEMBRE!D37+DICIEMBRE!D37</f>
        <v>5</v>
      </c>
      <c r="E37" s="2697">
        <f>+'ENERO '!E37+FEBRERO!E37+'MARZO '!E37+ABRIL!E37+MAYO!E37+JUNIO!E37+JULIO!E37+AGOSTO!E37+SEPTIEMBRE!E37+OCTUBRE!E37+NOVIEMBRE!E37+DICIEMBRE!E37</f>
        <v>0</v>
      </c>
      <c r="F37" s="2697">
        <f>+'ENERO '!F37+FEBRERO!F37+'MARZO '!F37+ABRIL!F37+MAYO!F37+JUNIO!F37+JULIO!F37+AGOSTO!F37+SEPTIEMBRE!F37+OCTUBRE!F37+NOVIEMBRE!F37+DICIEMBRE!F37</f>
        <v>0</v>
      </c>
      <c r="G37" s="2697">
        <f>+'ENERO '!G37+FEBRERO!G37+'MARZO '!G37+ABRIL!G37+MAYO!G37+JUNIO!G37+JULIO!G37+AGOSTO!G37+SEPTIEMBRE!G37+OCTUBRE!G37+NOVIEMBRE!G37+DICIEMBRE!G37</f>
        <v>0</v>
      </c>
      <c r="H37" s="2697">
        <f>+'ENERO '!H37+FEBRERO!H37+'MARZO '!H37+ABRIL!H37+MAYO!H37+JUNIO!H37+JULIO!H37+AGOSTO!H37+SEPTIEMBRE!H37+OCTUBRE!H37+NOVIEMBRE!H37+DICIEMBRE!H37</f>
        <v>0</v>
      </c>
      <c r="I37" s="2697">
        <f>+'ENERO '!I37+FEBRERO!I37+'MARZO '!I37+ABRIL!I37+MAYO!I37+JUNIO!I37+JULIO!I37+AGOSTO!I37+SEPTIEMBRE!I37+OCTUBRE!I37+NOVIEMBRE!I37+DICIEMBRE!I37</f>
        <v>1</v>
      </c>
      <c r="J37" s="2697">
        <f>+'ENERO '!J37+FEBRERO!J37+'MARZO '!J37+ABRIL!J37+MAYO!J37+JUNIO!J37+JULIO!J37+AGOSTO!J37+SEPTIEMBRE!J37+OCTUBRE!J37+NOVIEMBRE!J37+DICIEMBRE!J37</f>
        <v>0</v>
      </c>
      <c r="K37" s="2697">
        <f>+'ENERO '!K37+FEBRERO!K37+'MARZO '!K37+ABRIL!K37+MAYO!K37+JUNIO!K37+JULIO!K37+AGOSTO!K37+SEPTIEMBRE!K37+OCTUBRE!K37+NOVIEMBRE!K37+DICIEMBRE!K37</f>
        <v>4</v>
      </c>
      <c r="L37" s="2697">
        <f>+'ENERO '!L37+FEBRERO!L37+'MARZO '!L37+ABRIL!L37+MAYO!L37+JUNIO!L37+JULIO!L37+AGOSTO!L37+SEPTIEMBRE!L37+OCTUBRE!L37+NOVIEMBRE!L37+DICIEMBRE!L37</f>
        <v>0</v>
      </c>
      <c r="M37" s="2697">
        <f>+'ENERO '!M37+FEBRERO!M37+'MARZO '!M37+ABRIL!M37+MAYO!M37+JUNIO!M37+JULIO!M37+AGOSTO!M37+SEPTIEMBRE!M37+OCTUBRE!M37+NOVIEMBRE!M37+DICIEMBRE!M37</f>
        <v>0</v>
      </c>
      <c r="N37" s="2697">
        <f>+'ENERO '!N37+FEBRERO!N37+'MARZO '!N37+ABRIL!N37+MAYO!N37+JUNIO!N37+JULIO!N37+AGOSTO!N37+SEPTIEMBRE!N37+OCTUBRE!N37+NOVIEMBRE!N37+DICIEMBRE!N37</f>
        <v>0</v>
      </c>
      <c r="O37" s="2697">
        <f>+'ENERO '!O37+FEBRERO!O37+'MARZO '!O37+ABRIL!O37+MAYO!O37+JUNIO!O37+JULIO!O37+AGOSTO!O37+SEPTIEMBRE!O37+OCTUBRE!O37+NOVIEMBRE!O37+DICIEMBRE!O37</f>
        <v>0</v>
      </c>
      <c r="P37" s="2697">
        <f>+'ENERO '!P37+FEBRERO!P37+'MARZO '!P37+ABRIL!P37+MAYO!P37+JUNIO!P37+JULIO!P37+AGOSTO!P37+SEPTIEMBRE!P37+OCTUBRE!P37+NOVIEMBRE!P37+DICIEMBRE!P37</f>
        <v>5</v>
      </c>
      <c r="Q37" s="2697">
        <f>+'ENERO '!Q37+FEBRERO!Q37+'MARZO '!Q37+ABRIL!Q37+MAYO!Q37+JUNIO!Q37+JULIO!Q37+AGOSTO!Q37+SEPTIEMBRE!Q37+OCTUBRE!Q37+NOVIEMBRE!Q37+DICIEMBRE!Q37</f>
        <v>0</v>
      </c>
      <c r="R37" s="2697">
        <f>+'ENERO '!R37+FEBRERO!R37+'MARZO '!R37+ABRIL!R37+MAYO!R37+JUNIO!R37+JULIO!R37+AGOSTO!R37+SEPTIEMBRE!R37+OCTUBRE!R37+NOVIEMBRE!R37+DICIEMBRE!R37</f>
        <v>0</v>
      </c>
      <c r="S37" s="134" t="s">
        <v>6</v>
      </c>
      <c r="T37" s="3"/>
      <c r="U37" s="3"/>
      <c r="V37" s="3"/>
      <c r="W37" s="3"/>
      <c r="X37" s="3"/>
      <c r="Y37" s="17"/>
      <c r="Z37" s="17"/>
      <c r="AA37" s="17"/>
      <c r="AB37" s="6"/>
      <c r="AC37" s="6"/>
      <c r="AD37" s="6"/>
      <c r="AE37" s="6"/>
      <c r="AF37" s="6"/>
      <c r="AG37" s="3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40" t="s">
        <v>3</v>
      </c>
      <c r="BB37" s="40" t="s">
        <v>3</v>
      </c>
      <c r="BC37" s="26"/>
      <c r="BD37" s="26"/>
      <c r="BE37" s="139">
        <v>0</v>
      </c>
      <c r="BF37" s="139" t="s">
        <v>3</v>
      </c>
    </row>
    <row r="38" spans="1:58" x14ac:dyDescent="0.25">
      <c r="A38" s="2797" t="s">
        <v>61</v>
      </c>
      <c r="B38" s="2803"/>
      <c r="C38" s="2798"/>
      <c r="D38" s="2697">
        <f>+'ENERO '!D38+FEBRERO!D38+'MARZO '!D38+ABRIL!D38+MAYO!D38+JUNIO!D38+JULIO!D38+AGOSTO!D38+SEPTIEMBRE!D38+OCTUBRE!D38+NOVIEMBRE!D38+DICIEMBRE!D38</f>
        <v>60</v>
      </c>
      <c r="E38" s="2697">
        <f>+'ENERO '!E38+FEBRERO!E38+'MARZO '!E38+ABRIL!E38+MAYO!E38+JUNIO!E38+JULIO!E38+AGOSTO!E38+SEPTIEMBRE!E38+OCTUBRE!E38+NOVIEMBRE!E38+DICIEMBRE!E38</f>
        <v>0</v>
      </c>
      <c r="F38" s="2697">
        <f>+'ENERO '!F38+FEBRERO!F38+'MARZO '!F38+ABRIL!F38+MAYO!F38+JUNIO!F38+JULIO!F38+AGOSTO!F38+SEPTIEMBRE!F38+OCTUBRE!F38+NOVIEMBRE!F38+DICIEMBRE!F38</f>
        <v>0</v>
      </c>
      <c r="G38" s="2697">
        <f>+'ENERO '!G38+FEBRERO!G38+'MARZO '!G38+ABRIL!G38+MAYO!G38+JUNIO!G38+JULIO!G38+AGOSTO!G38+SEPTIEMBRE!G38+OCTUBRE!G38+NOVIEMBRE!G38+DICIEMBRE!G38</f>
        <v>2</v>
      </c>
      <c r="H38" s="2697">
        <f>+'ENERO '!H38+FEBRERO!H38+'MARZO '!H38+ABRIL!H38+MAYO!H38+JUNIO!H38+JULIO!H38+AGOSTO!H38+SEPTIEMBRE!H38+OCTUBRE!H38+NOVIEMBRE!H38+DICIEMBRE!H38</f>
        <v>3</v>
      </c>
      <c r="I38" s="2697">
        <f>+'ENERO '!I38+FEBRERO!I38+'MARZO '!I38+ABRIL!I38+MAYO!I38+JUNIO!I38+JULIO!I38+AGOSTO!I38+SEPTIEMBRE!I38+OCTUBRE!I38+NOVIEMBRE!I38+DICIEMBRE!I38</f>
        <v>1</v>
      </c>
      <c r="J38" s="2697">
        <f>+'ENERO '!J38+FEBRERO!J38+'MARZO '!J38+ABRIL!J38+MAYO!J38+JUNIO!J38+JULIO!J38+AGOSTO!J38+SEPTIEMBRE!J38+OCTUBRE!J38+NOVIEMBRE!J38+DICIEMBRE!J38</f>
        <v>1</v>
      </c>
      <c r="K38" s="2697">
        <f>+'ENERO '!K38+FEBRERO!K38+'MARZO '!K38+ABRIL!K38+MAYO!K38+JUNIO!K38+JULIO!K38+AGOSTO!K38+SEPTIEMBRE!K38+OCTUBRE!K38+NOVIEMBRE!K38+DICIEMBRE!K38</f>
        <v>37</v>
      </c>
      <c r="L38" s="2697">
        <f>+'ENERO '!L38+FEBRERO!L38+'MARZO '!L38+ABRIL!L38+MAYO!L38+JUNIO!L38+JULIO!L38+AGOSTO!L38+SEPTIEMBRE!L38+OCTUBRE!L38+NOVIEMBRE!L38+DICIEMBRE!L38</f>
        <v>0</v>
      </c>
      <c r="M38" s="2697">
        <f>+'ENERO '!M38+FEBRERO!M38+'MARZO '!M38+ABRIL!M38+MAYO!M38+JUNIO!M38+JULIO!M38+AGOSTO!M38+SEPTIEMBRE!M38+OCTUBRE!M38+NOVIEMBRE!M38+DICIEMBRE!M38</f>
        <v>11</v>
      </c>
      <c r="N38" s="2697">
        <f>+'ENERO '!N38+FEBRERO!N38+'MARZO '!N38+ABRIL!N38+MAYO!N38+JUNIO!N38+JULIO!N38+AGOSTO!N38+SEPTIEMBRE!N38+OCTUBRE!N38+NOVIEMBRE!N38+DICIEMBRE!N38</f>
        <v>5</v>
      </c>
      <c r="O38" s="2697">
        <f>+'ENERO '!O38+FEBRERO!O38+'MARZO '!O38+ABRIL!O38+MAYO!O38+JUNIO!O38+JULIO!O38+AGOSTO!O38+SEPTIEMBRE!O38+OCTUBRE!O38+NOVIEMBRE!O38+DICIEMBRE!O38</f>
        <v>0</v>
      </c>
      <c r="P38" s="2697">
        <f>+'ENERO '!P38+FEBRERO!P38+'MARZO '!P38+ABRIL!P38+MAYO!P38+JUNIO!P38+JULIO!P38+AGOSTO!P38+SEPTIEMBRE!P38+OCTUBRE!P38+NOVIEMBRE!P38+DICIEMBRE!P38</f>
        <v>60</v>
      </c>
      <c r="Q38" s="2697">
        <f>+'ENERO '!Q38+FEBRERO!Q38+'MARZO '!Q38+ABRIL!Q38+MAYO!Q38+JUNIO!Q38+JULIO!Q38+AGOSTO!Q38+SEPTIEMBRE!Q38+OCTUBRE!Q38+NOVIEMBRE!Q38+DICIEMBRE!Q38</f>
        <v>0</v>
      </c>
      <c r="R38" s="2697">
        <f>+'ENERO '!R38+FEBRERO!R38+'MARZO '!R38+ABRIL!R38+MAYO!R38+JUNIO!R38+JULIO!R38+AGOSTO!R38+SEPTIEMBRE!R38+OCTUBRE!R38+NOVIEMBRE!R38+DICIEMBRE!R38</f>
        <v>0</v>
      </c>
      <c r="S38" s="134" t="s">
        <v>6</v>
      </c>
      <c r="T38" s="3"/>
      <c r="U38" s="3"/>
      <c r="V38" s="3"/>
      <c r="W38" s="3"/>
      <c r="X38" s="10"/>
      <c r="Y38" s="17"/>
      <c r="Z38" s="17"/>
      <c r="AA38" s="10"/>
      <c r="AB38" s="6"/>
      <c r="AC38" s="6"/>
      <c r="AD38" s="6"/>
      <c r="AE38" s="6"/>
      <c r="AF38" s="6"/>
      <c r="AG38" s="3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40" t="s">
        <v>3</v>
      </c>
      <c r="BB38" s="40" t="s">
        <v>3</v>
      </c>
      <c r="BC38" s="103" t="s">
        <v>3</v>
      </c>
      <c r="BD38" s="139">
        <v>0</v>
      </c>
      <c r="BE38" s="139">
        <v>0</v>
      </c>
      <c r="BF38" s="139" t="s">
        <v>3</v>
      </c>
    </row>
    <row r="39" spans="1:58" x14ac:dyDescent="0.25">
      <c r="A39" s="46" t="s">
        <v>62</v>
      </c>
      <c r="B39" s="44"/>
      <c r="C39" s="44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38"/>
      <c r="S39" s="38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83" t="s">
        <v>63</v>
      </c>
      <c r="B40" s="44"/>
      <c r="C40" s="44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8"/>
      <c r="S40" s="38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2810" t="s">
        <v>64</v>
      </c>
      <c r="B41" s="2811"/>
      <c r="C41" s="2812"/>
      <c r="D41" s="2697">
        <f>+'ENERO '!D41+FEBRERO!D41+'MARZO '!D41+ABRIL!D41+MAYO!D41+JUNIO!D41+JULIO!D41+AGOSTO!D41+SEPTIEMBRE!D41+OCTUBRE!D41+NOVIEMBRE!D41+DICIEMBRE!D41</f>
        <v>33</v>
      </c>
      <c r="E41" s="2697">
        <f>+'ENERO '!E41+FEBRERO!E41+'MARZO '!E41+ABRIL!E41+MAYO!E41+JUNIO!E41+JULIO!E41+AGOSTO!E41+SEPTIEMBRE!E41+OCTUBRE!E41+NOVIEMBRE!E41+DICIEMBRE!E41</f>
        <v>0</v>
      </c>
      <c r="F41" s="2697">
        <f>+'ENERO '!F41+FEBRERO!F41+'MARZO '!F41+ABRIL!F41+MAYO!F41+JUNIO!F41+JULIO!F41+AGOSTO!F41+SEPTIEMBRE!F41+OCTUBRE!F41+NOVIEMBRE!F41+DICIEMBRE!F41</f>
        <v>0</v>
      </c>
      <c r="G41" s="2697">
        <f>+'ENERO '!G41+FEBRERO!G41+'MARZO '!G41+ABRIL!G41+MAYO!G41+JUNIO!G41+JULIO!G41+AGOSTO!G41+SEPTIEMBRE!G41+OCTUBRE!G41+NOVIEMBRE!G41+DICIEMBRE!G41</f>
        <v>0</v>
      </c>
      <c r="H41" s="2697">
        <f>+'ENERO '!H41+FEBRERO!H41+'MARZO '!H41+ABRIL!H41+MAYO!H41+JUNIO!H41+JULIO!H41+AGOSTO!H41+SEPTIEMBRE!H41+OCTUBRE!H41+NOVIEMBRE!H41+DICIEMBRE!H41</f>
        <v>0</v>
      </c>
      <c r="I41" s="2697">
        <f>+'ENERO '!I41+FEBRERO!I41+'MARZO '!I41+ABRIL!I41+MAYO!I41+JUNIO!I41+JULIO!I41+AGOSTO!I41+SEPTIEMBRE!I41+OCTUBRE!I41+NOVIEMBRE!I41+DICIEMBRE!I41</f>
        <v>0</v>
      </c>
      <c r="J41" s="2697">
        <f>+'ENERO '!J41+FEBRERO!J41+'MARZO '!J41+ABRIL!J41+MAYO!J41+JUNIO!J41+JULIO!J41+AGOSTO!J41+SEPTIEMBRE!J41+OCTUBRE!J41+NOVIEMBRE!J41+DICIEMBRE!J41</f>
        <v>0</v>
      </c>
      <c r="K41" s="2697">
        <f>+'ENERO '!K41+FEBRERO!K41+'MARZO '!K41+ABRIL!K41+MAYO!K41+JUNIO!K41+JULIO!K41+AGOSTO!K41+SEPTIEMBRE!K41+OCTUBRE!K41+NOVIEMBRE!K41+DICIEMBRE!K41</f>
        <v>1</v>
      </c>
      <c r="L41" s="2697">
        <f>+'ENERO '!L41+FEBRERO!L41+'MARZO '!L41+ABRIL!L41+MAYO!L41+JUNIO!L41+JULIO!L41+AGOSTO!L41+SEPTIEMBRE!L41+OCTUBRE!L41+NOVIEMBRE!L41+DICIEMBRE!L41</f>
        <v>1</v>
      </c>
      <c r="M41" s="2697">
        <f>+'ENERO '!M41+FEBRERO!M41+'MARZO '!M41+ABRIL!M41+MAYO!M41+JUNIO!M41+JULIO!M41+AGOSTO!M41+SEPTIEMBRE!M41+OCTUBRE!M41+NOVIEMBRE!M41+DICIEMBRE!M41</f>
        <v>22</v>
      </c>
      <c r="N41" s="2697">
        <f>+'ENERO '!N41+FEBRERO!N41+'MARZO '!N41+ABRIL!N41+MAYO!N41+JUNIO!N41+JULIO!N41+AGOSTO!N41+SEPTIEMBRE!N41+OCTUBRE!N41+NOVIEMBRE!N41+DICIEMBRE!N41</f>
        <v>8</v>
      </c>
      <c r="O41" s="2697">
        <f>+'ENERO '!O41+FEBRERO!O41+'MARZO '!O41+ABRIL!O41+MAYO!O41+JUNIO!O41+JULIO!O41+AGOSTO!O41+SEPTIEMBRE!O41+OCTUBRE!O41+NOVIEMBRE!O41+DICIEMBRE!O41</f>
        <v>1</v>
      </c>
      <c r="P41" s="2697">
        <f>+'ENERO '!P41+FEBRERO!P41+'MARZO '!P41+ABRIL!P41+MAYO!P41+JUNIO!P41+JULIO!P41+AGOSTO!P41+SEPTIEMBRE!P41+OCTUBRE!P41+NOVIEMBRE!P41+DICIEMBRE!P41</f>
        <v>33</v>
      </c>
      <c r="Q41" s="2697">
        <f>+'ENERO '!Q41+FEBRERO!Q41+'MARZO '!Q41+ABRIL!Q41+MAYO!Q41+JUNIO!Q41+JULIO!Q41+AGOSTO!Q41+SEPTIEMBRE!Q41+OCTUBRE!Q41+NOVIEMBRE!Q41+DICIEMBRE!Q41</f>
        <v>0</v>
      </c>
      <c r="R41" s="2697">
        <f>+'ENERO '!R41+FEBRERO!R41+'MARZO '!R41+ABRIL!R41+MAYO!R41+JUNIO!R41+JULIO!R41+AGOSTO!R41+SEPTIEMBRE!R41+OCTUBRE!R41+NOVIEMBRE!R41+DICIEMBRE!R41</f>
        <v>0</v>
      </c>
      <c r="S41" s="134" t="s">
        <v>6</v>
      </c>
      <c r="T41" s="3"/>
      <c r="U41" s="3"/>
      <c r="V41" s="3"/>
      <c r="W41" s="3"/>
      <c r="X41" s="3"/>
      <c r="Y41" s="17"/>
      <c r="Z41" s="17"/>
      <c r="AA41" s="10"/>
      <c r="AB41" s="6"/>
      <c r="AC41" s="6"/>
      <c r="AD41" s="6"/>
      <c r="AE41" s="6"/>
      <c r="AF41" s="6"/>
      <c r="AG41" s="3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40" t="s">
        <v>3</v>
      </c>
      <c r="BB41" s="40" t="s">
        <v>3</v>
      </c>
      <c r="BC41" s="103" t="s">
        <v>3</v>
      </c>
      <c r="BD41" s="139">
        <v>0</v>
      </c>
      <c r="BE41" s="139">
        <v>0</v>
      </c>
      <c r="BF41" s="139" t="s">
        <v>3</v>
      </c>
    </row>
    <row r="42" spans="1:58" x14ac:dyDescent="0.25">
      <c r="A42" s="2813" t="s">
        <v>65</v>
      </c>
      <c r="B42" s="2814"/>
      <c r="C42" s="2815"/>
      <c r="D42" s="2697">
        <f>+'ENERO '!D42+FEBRERO!D42+'MARZO '!D42+ABRIL!D42+MAYO!D42+JUNIO!D42+JULIO!D42+AGOSTO!D42+SEPTIEMBRE!D42+OCTUBRE!D42+NOVIEMBRE!D42+DICIEMBRE!D42</f>
        <v>0</v>
      </c>
      <c r="E42" s="2697">
        <f>+'ENERO '!E42+FEBRERO!E42+'MARZO '!E42+ABRIL!E42+MAYO!E42+JUNIO!E42+JULIO!E42+AGOSTO!E42+SEPTIEMBRE!E42+OCTUBRE!E42+NOVIEMBRE!E42+DICIEMBRE!E42</f>
        <v>0</v>
      </c>
      <c r="F42" s="2697">
        <f>+'ENERO '!F42+FEBRERO!F42+'MARZO '!F42+ABRIL!F42+MAYO!F42+JUNIO!F42+JULIO!F42+AGOSTO!F42+SEPTIEMBRE!F42+OCTUBRE!F42+NOVIEMBRE!F42+DICIEMBRE!F42</f>
        <v>0</v>
      </c>
      <c r="G42" s="2697">
        <f>+'ENERO '!G42+FEBRERO!G42+'MARZO '!G42+ABRIL!G42+MAYO!G42+JUNIO!G42+JULIO!G42+AGOSTO!G42+SEPTIEMBRE!G42+OCTUBRE!G42+NOVIEMBRE!G42+DICIEMBRE!G42</f>
        <v>0</v>
      </c>
      <c r="H42" s="2697">
        <f>+'ENERO '!H42+FEBRERO!H42+'MARZO '!H42+ABRIL!H42+MAYO!H42+JUNIO!H42+JULIO!H42+AGOSTO!H42+SEPTIEMBRE!H42+OCTUBRE!H42+NOVIEMBRE!H42+DICIEMBRE!H42</f>
        <v>0</v>
      </c>
      <c r="I42" s="2697">
        <f>+'ENERO '!I42+FEBRERO!I42+'MARZO '!I42+ABRIL!I42+MAYO!I42+JUNIO!I42+JULIO!I42+AGOSTO!I42+SEPTIEMBRE!I42+OCTUBRE!I42+NOVIEMBRE!I42+DICIEMBRE!I42</f>
        <v>0</v>
      </c>
      <c r="J42" s="2697">
        <f>+'ENERO '!J42+FEBRERO!J42+'MARZO '!J42+ABRIL!J42+MAYO!J42+JUNIO!J42+JULIO!J42+AGOSTO!J42+SEPTIEMBRE!J42+OCTUBRE!J42+NOVIEMBRE!J42+DICIEMBRE!J42</f>
        <v>0</v>
      </c>
      <c r="K42" s="2697">
        <f>+'ENERO '!K42+FEBRERO!K42+'MARZO '!K42+ABRIL!K42+MAYO!K42+JUNIO!K42+JULIO!K42+AGOSTO!K42+SEPTIEMBRE!K42+OCTUBRE!K42+NOVIEMBRE!K42+DICIEMBRE!K42</f>
        <v>0</v>
      </c>
      <c r="L42" s="2697">
        <f>+'ENERO '!L42+FEBRERO!L42+'MARZO '!L42+ABRIL!L42+MAYO!L42+JUNIO!L42+JULIO!L42+AGOSTO!L42+SEPTIEMBRE!L42+OCTUBRE!L42+NOVIEMBRE!L42+DICIEMBRE!L42</f>
        <v>0</v>
      </c>
      <c r="M42" s="2697">
        <f>+'ENERO '!M42+FEBRERO!M42+'MARZO '!M42+ABRIL!M42+MAYO!M42+JUNIO!M42+JULIO!M42+AGOSTO!M42+SEPTIEMBRE!M42+OCTUBRE!M42+NOVIEMBRE!M42+DICIEMBRE!M42</f>
        <v>0</v>
      </c>
      <c r="N42" s="2697">
        <f>+'ENERO '!N42+FEBRERO!N42+'MARZO '!N42+ABRIL!N42+MAYO!N42+JUNIO!N42+JULIO!N42+AGOSTO!N42+SEPTIEMBRE!N42+OCTUBRE!N42+NOVIEMBRE!N42+DICIEMBRE!N42</f>
        <v>0</v>
      </c>
      <c r="O42" s="2697">
        <f>+'ENERO '!O42+FEBRERO!O42+'MARZO '!O42+ABRIL!O42+MAYO!O42+JUNIO!O42+JULIO!O42+AGOSTO!O42+SEPTIEMBRE!O42+OCTUBRE!O42+NOVIEMBRE!O42+DICIEMBRE!O42</f>
        <v>0</v>
      </c>
      <c r="P42" s="2697">
        <f>+'ENERO '!P42+FEBRERO!P42+'MARZO '!P42+ABRIL!P42+MAYO!P42+JUNIO!P42+JULIO!P42+AGOSTO!P42+SEPTIEMBRE!P42+OCTUBRE!P42+NOVIEMBRE!P42+DICIEMBRE!P42</f>
        <v>0</v>
      </c>
      <c r="Q42" s="2697">
        <f>+'ENERO '!Q42+FEBRERO!Q42+'MARZO '!Q42+ABRIL!Q42+MAYO!Q42+JUNIO!Q42+JULIO!Q42+AGOSTO!Q42+SEPTIEMBRE!Q42+OCTUBRE!Q42+NOVIEMBRE!Q42+DICIEMBRE!Q42</f>
        <v>0</v>
      </c>
      <c r="R42" s="2697">
        <f>+'ENERO '!R42+FEBRERO!R42+'MARZO '!R42+ABRIL!R42+MAYO!R42+JUNIO!R42+JULIO!R42+AGOSTO!R42+SEPTIEMBRE!R42+OCTUBRE!R42+NOVIEMBRE!R42+DICIEMBRE!R42</f>
        <v>0</v>
      </c>
      <c r="S42" s="134" t="s">
        <v>6</v>
      </c>
      <c r="T42" s="3"/>
      <c r="U42" s="3"/>
      <c r="V42" s="3"/>
      <c r="W42" s="3"/>
      <c r="X42" s="3"/>
      <c r="Y42" s="17"/>
      <c r="Z42" s="17"/>
      <c r="AA42" s="10"/>
      <c r="AB42" s="6"/>
      <c r="AC42" s="6"/>
      <c r="AD42" s="6"/>
      <c r="AE42" s="6"/>
      <c r="AF42" s="6"/>
      <c r="AG42" s="3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40" t="s">
        <v>3</v>
      </c>
      <c r="BB42" s="40" t="s">
        <v>3</v>
      </c>
      <c r="BC42" s="103" t="s">
        <v>3</v>
      </c>
      <c r="BD42" s="139">
        <v>0</v>
      </c>
      <c r="BE42" s="139">
        <v>0</v>
      </c>
      <c r="BF42" s="139" t="s">
        <v>3</v>
      </c>
    </row>
    <row r="43" spans="1:58" x14ac:dyDescent="0.25">
      <c r="A43" s="2813" t="s">
        <v>66</v>
      </c>
      <c r="B43" s="2814"/>
      <c r="C43" s="2815"/>
      <c r="D43" s="2697">
        <f>+'ENERO '!D43+FEBRERO!D43+'MARZO '!D43+ABRIL!D43+MAYO!D43+JUNIO!D43+JULIO!D43+AGOSTO!D43+SEPTIEMBRE!D43+OCTUBRE!D43+NOVIEMBRE!D43+DICIEMBRE!D43</f>
        <v>0</v>
      </c>
      <c r="E43" s="2697">
        <f>+'ENERO '!E43+FEBRERO!E43+'MARZO '!E43+ABRIL!E43+MAYO!E43+JUNIO!E43+JULIO!E43+AGOSTO!E43+SEPTIEMBRE!E43+OCTUBRE!E43+NOVIEMBRE!E43+DICIEMBRE!E43</f>
        <v>0</v>
      </c>
      <c r="F43" s="2697">
        <f>+'ENERO '!F43+FEBRERO!F43+'MARZO '!F43+ABRIL!F43+MAYO!F43+JUNIO!F43+JULIO!F43+AGOSTO!F43+SEPTIEMBRE!F43+OCTUBRE!F43+NOVIEMBRE!F43+DICIEMBRE!F43</f>
        <v>0</v>
      </c>
      <c r="G43" s="2697">
        <f>+'ENERO '!G43+FEBRERO!G43+'MARZO '!G43+ABRIL!G43+MAYO!G43+JUNIO!G43+JULIO!G43+AGOSTO!G43+SEPTIEMBRE!G43+OCTUBRE!G43+NOVIEMBRE!G43+DICIEMBRE!G43</f>
        <v>0</v>
      </c>
      <c r="H43" s="2697">
        <f>+'ENERO '!H43+FEBRERO!H43+'MARZO '!H43+ABRIL!H43+MAYO!H43+JUNIO!H43+JULIO!H43+AGOSTO!H43+SEPTIEMBRE!H43+OCTUBRE!H43+NOVIEMBRE!H43+DICIEMBRE!H43</f>
        <v>0</v>
      </c>
      <c r="I43" s="2697">
        <f>+'ENERO '!I43+FEBRERO!I43+'MARZO '!I43+ABRIL!I43+MAYO!I43+JUNIO!I43+JULIO!I43+AGOSTO!I43+SEPTIEMBRE!I43+OCTUBRE!I43+NOVIEMBRE!I43+DICIEMBRE!I43</f>
        <v>0</v>
      </c>
      <c r="J43" s="2697">
        <f>+'ENERO '!J43+FEBRERO!J43+'MARZO '!J43+ABRIL!J43+MAYO!J43+JUNIO!J43+JULIO!J43+AGOSTO!J43+SEPTIEMBRE!J43+OCTUBRE!J43+NOVIEMBRE!J43+DICIEMBRE!J43</f>
        <v>0</v>
      </c>
      <c r="K43" s="2697">
        <f>+'ENERO '!K43+FEBRERO!K43+'MARZO '!K43+ABRIL!K43+MAYO!K43+JUNIO!K43+JULIO!K43+AGOSTO!K43+SEPTIEMBRE!K43+OCTUBRE!K43+NOVIEMBRE!K43+DICIEMBRE!K43</f>
        <v>0</v>
      </c>
      <c r="L43" s="2697">
        <f>+'ENERO '!L43+FEBRERO!L43+'MARZO '!L43+ABRIL!L43+MAYO!L43+JUNIO!L43+JULIO!L43+AGOSTO!L43+SEPTIEMBRE!L43+OCTUBRE!L43+NOVIEMBRE!L43+DICIEMBRE!L43</f>
        <v>0</v>
      </c>
      <c r="M43" s="2697">
        <f>+'ENERO '!M43+FEBRERO!M43+'MARZO '!M43+ABRIL!M43+MAYO!M43+JUNIO!M43+JULIO!M43+AGOSTO!M43+SEPTIEMBRE!M43+OCTUBRE!M43+NOVIEMBRE!M43+DICIEMBRE!M43</f>
        <v>0</v>
      </c>
      <c r="N43" s="2697">
        <f>+'ENERO '!N43+FEBRERO!N43+'MARZO '!N43+ABRIL!N43+MAYO!N43+JUNIO!N43+JULIO!N43+AGOSTO!N43+SEPTIEMBRE!N43+OCTUBRE!N43+NOVIEMBRE!N43+DICIEMBRE!N43</f>
        <v>0</v>
      </c>
      <c r="O43" s="2697">
        <f>+'ENERO '!O43+FEBRERO!O43+'MARZO '!O43+ABRIL!O43+MAYO!O43+JUNIO!O43+JULIO!O43+AGOSTO!O43+SEPTIEMBRE!O43+OCTUBRE!O43+NOVIEMBRE!O43+DICIEMBRE!O43</f>
        <v>0</v>
      </c>
      <c r="P43" s="2697">
        <f>+'ENERO '!P43+FEBRERO!P43+'MARZO '!P43+ABRIL!P43+MAYO!P43+JUNIO!P43+JULIO!P43+AGOSTO!P43+SEPTIEMBRE!P43+OCTUBRE!P43+NOVIEMBRE!P43+DICIEMBRE!P43</f>
        <v>0</v>
      </c>
      <c r="Q43" s="2697">
        <f>+'ENERO '!Q43+FEBRERO!Q43+'MARZO '!Q43+ABRIL!Q43+MAYO!Q43+JUNIO!Q43+JULIO!Q43+AGOSTO!Q43+SEPTIEMBRE!Q43+OCTUBRE!Q43+NOVIEMBRE!Q43+DICIEMBRE!Q43</f>
        <v>0</v>
      </c>
      <c r="R43" s="2697">
        <f>+'ENERO '!R43+FEBRERO!R43+'MARZO '!R43+ABRIL!R43+MAYO!R43+JUNIO!R43+JULIO!R43+AGOSTO!R43+SEPTIEMBRE!R43+OCTUBRE!R43+NOVIEMBRE!R43+DICIEMBRE!R43</f>
        <v>0</v>
      </c>
      <c r="S43" s="134" t="s">
        <v>6</v>
      </c>
      <c r="T43" s="3"/>
      <c r="U43" s="3"/>
      <c r="V43" s="3"/>
      <c r="W43" s="3"/>
      <c r="X43" s="3"/>
      <c r="Y43" s="17"/>
      <c r="Z43" s="17"/>
      <c r="AA43" s="10"/>
      <c r="AB43" s="6"/>
      <c r="AC43" s="6"/>
      <c r="AD43" s="6"/>
      <c r="AE43" s="6"/>
      <c r="AF43" s="6"/>
      <c r="AG43" s="3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40" t="s">
        <v>3</v>
      </c>
      <c r="BB43" s="40" t="s">
        <v>3</v>
      </c>
      <c r="BC43" s="103" t="s">
        <v>3</v>
      </c>
      <c r="BD43" s="139">
        <v>0</v>
      </c>
      <c r="BE43" s="139">
        <v>0</v>
      </c>
      <c r="BF43" s="139" t="s">
        <v>3</v>
      </c>
    </row>
    <row r="44" spans="1:58" x14ac:dyDescent="0.25">
      <c r="A44" s="2813" t="s">
        <v>67</v>
      </c>
      <c r="B44" s="2814"/>
      <c r="C44" s="2815"/>
      <c r="D44" s="2697">
        <f>+'ENERO '!D44+FEBRERO!D44+'MARZO '!D44+ABRIL!D44+MAYO!D44+JUNIO!D44+JULIO!D44+AGOSTO!D44+SEPTIEMBRE!D44+OCTUBRE!D44+NOVIEMBRE!D44+DICIEMBRE!D44</f>
        <v>0</v>
      </c>
      <c r="E44" s="2697">
        <f>+'ENERO '!E44+FEBRERO!E44+'MARZO '!E44+ABRIL!E44+MAYO!E44+JUNIO!E44+JULIO!E44+AGOSTO!E44+SEPTIEMBRE!E44+OCTUBRE!E44+NOVIEMBRE!E44+DICIEMBRE!E44</f>
        <v>0</v>
      </c>
      <c r="F44" s="2697">
        <f>+'ENERO '!F44+FEBRERO!F44+'MARZO '!F44+ABRIL!F44+MAYO!F44+JUNIO!F44+JULIO!F44+AGOSTO!F44+SEPTIEMBRE!F44+OCTUBRE!F44+NOVIEMBRE!F44+DICIEMBRE!F44</f>
        <v>0</v>
      </c>
      <c r="G44" s="2697">
        <f>+'ENERO '!G44+FEBRERO!G44+'MARZO '!G44+ABRIL!G44+MAYO!G44+JUNIO!G44+JULIO!G44+AGOSTO!G44+SEPTIEMBRE!G44+OCTUBRE!G44+NOVIEMBRE!G44+DICIEMBRE!G44</f>
        <v>0</v>
      </c>
      <c r="H44" s="2697">
        <f>+'ENERO '!H44+FEBRERO!H44+'MARZO '!H44+ABRIL!H44+MAYO!H44+JUNIO!H44+JULIO!H44+AGOSTO!H44+SEPTIEMBRE!H44+OCTUBRE!H44+NOVIEMBRE!H44+DICIEMBRE!H44</f>
        <v>0</v>
      </c>
      <c r="I44" s="2697">
        <f>+'ENERO '!I44+FEBRERO!I44+'MARZO '!I44+ABRIL!I44+MAYO!I44+JUNIO!I44+JULIO!I44+AGOSTO!I44+SEPTIEMBRE!I44+OCTUBRE!I44+NOVIEMBRE!I44+DICIEMBRE!I44</f>
        <v>0</v>
      </c>
      <c r="J44" s="2697">
        <f>+'ENERO '!J44+FEBRERO!J44+'MARZO '!J44+ABRIL!J44+MAYO!J44+JUNIO!J44+JULIO!J44+AGOSTO!J44+SEPTIEMBRE!J44+OCTUBRE!J44+NOVIEMBRE!J44+DICIEMBRE!J44</f>
        <v>0</v>
      </c>
      <c r="K44" s="2697">
        <f>+'ENERO '!K44+FEBRERO!K44+'MARZO '!K44+ABRIL!K44+MAYO!K44+JUNIO!K44+JULIO!K44+AGOSTO!K44+SEPTIEMBRE!K44+OCTUBRE!K44+NOVIEMBRE!K44+DICIEMBRE!K44</f>
        <v>0</v>
      </c>
      <c r="L44" s="2697">
        <f>+'ENERO '!L44+FEBRERO!L44+'MARZO '!L44+ABRIL!L44+MAYO!L44+JUNIO!L44+JULIO!L44+AGOSTO!L44+SEPTIEMBRE!L44+OCTUBRE!L44+NOVIEMBRE!L44+DICIEMBRE!L44</f>
        <v>0</v>
      </c>
      <c r="M44" s="2697">
        <f>+'ENERO '!M44+FEBRERO!M44+'MARZO '!M44+ABRIL!M44+MAYO!M44+JUNIO!M44+JULIO!M44+AGOSTO!M44+SEPTIEMBRE!M44+OCTUBRE!M44+NOVIEMBRE!M44+DICIEMBRE!M44</f>
        <v>0</v>
      </c>
      <c r="N44" s="2697">
        <f>+'ENERO '!N44+FEBRERO!N44+'MARZO '!N44+ABRIL!N44+MAYO!N44+JUNIO!N44+JULIO!N44+AGOSTO!N44+SEPTIEMBRE!N44+OCTUBRE!N44+NOVIEMBRE!N44+DICIEMBRE!N44</f>
        <v>0</v>
      </c>
      <c r="O44" s="2697">
        <f>+'ENERO '!O44+FEBRERO!O44+'MARZO '!O44+ABRIL!O44+MAYO!O44+JUNIO!O44+JULIO!O44+AGOSTO!O44+SEPTIEMBRE!O44+OCTUBRE!O44+NOVIEMBRE!O44+DICIEMBRE!O44</f>
        <v>0</v>
      </c>
      <c r="P44" s="2697">
        <f>+'ENERO '!P44+FEBRERO!P44+'MARZO '!P44+ABRIL!P44+MAYO!P44+JUNIO!P44+JULIO!P44+AGOSTO!P44+SEPTIEMBRE!P44+OCTUBRE!P44+NOVIEMBRE!P44+DICIEMBRE!P44</f>
        <v>0</v>
      </c>
      <c r="Q44" s="2697">
        <f>+'ENERO '!Q44+FEBRERO!Q44+'MARZO '!Q44+ABRIL!Q44+MAYO!Q44+JUNIO!Q44+JULIO!Q44+AGOSTO!Q44+SEPTIEMBRE!Q44+OCTUBRE!Q44+NOVIEMBRE!Q44+DICIEMBRE!Q44</f>
        <v>0</v>
      </c>
      <c r="R44" s="2697">
        <f>+'ENERO '!R44+FEBRERO!R44+'MARZO '!R44+ABRIL!R44+MAYO!R44+JUNIO!R44+JULIO!R44+AGOSTO!R44+SEPTIEMBRE!R44+OCTUBRE!R44+NOVIEMBRE!R44+DICIEMBRE!R44</f>
        <v>0</v>
      </c>
      <c r="S44" s="134" t="s">
        <v>6</v>
      </c>
      <c r="T44" s="3"/>
      <c r="U44" s="3"/>
      <c r="V44" s="3"/>
      <c r="W44" s="3"/>
      <c r="X44" s="3"/>
      <c r="Y44" s="17"/>
      <c r="Z44" s="17"/>
      <c r="AA44" s="10"/>
      <c r="AB44" s="6"/>
      <c r="AC44" s="6"/>
      <c r="AD44" s="6"/>
      <c r="AE44" s="6"/>
      <c r="AF44" s="6"/>
      <c r="AG44" s="3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40" t="s">
        <v>3</v>
      </c>
      <c r="BB44" s="40" t="s">
        <v>3</v>
      </c>
      <c r="BC44" s="103" t="s">
        <v>3</v>
      </c>
      <c r="BD44" s="139">
        <v>0</v>
      </c>
      <c r="BE44" s="139">
        <v>0</v>
      </c>
      <c r="BF44" s="139" t="s">
        <v>3</v>
      </c>
    </row>
    <row r="45" spans="1:58" x14ac:dyDescent="0.25">
      <c r="A45" s="2813" t="s">
        <v>68</v>
      </c>
      <c r="B45" s="2814"/>
      <c r="C45" s="2815"/>
      <c r="D45" s="2697">
        <f>+'ENERO '!D45+FEBRERO!D45+'MARZO '!D45+ABRIL!D45+MAYO!D45+JUNIO!D45+JULIO!D45+AGOSTO!D45+SEPTIEMBRE!D45+OCTUBRE!D45+NOVIEMBRE!D45+DICIEMBRE!D45</f>
        <v>0</v>
      </c>
      <c r="E45" s="2697">
        <f>+'ENERO '!E45+FEBRERO!E45+'MARZO '!E45+ABRIL!E45+MAYO!E45+JUNIO!E45+JULIO!E45+AGOSTO!E45+SEPTIEMBRE!E45+OCTUBRE!E45+NOVIEMBRE!E45+DICIEMBRE!E45</f>
        <v>0</v>
      </c>
      <c r="F45" s="2697">
        <f>+'ENERO '!F45+FEBRERO!F45+'MARZO '!F45+ABRIL!F45+MAYO!F45+JUNIO!F45+JULIO!F45+AGOSTO!F45+SEPTIEMBRE!F45+OCTUBRE!F45+NOVIEMBRE!F45+DICIEMBRE!F45</f>
        <v>0</v>
      </c>
      <c r="G45" s="2697">
        <f>+'ENERO '!G45+FEBRERO!G45+'MARZO '!G45+ABRIL!G45+MAYO!G45+JUNIO!G45+JULIO!G45+AGOSTO!G45+SEPTIEMBRE!G45+OCTUBRE!G45+NOVIEMBRE!G45+DICIEMBRE!G45</f>
        <v>0</v>
      </c>
      <c r="H45" s="2697">
        <f>+'ENERO '!H45+FEBRERO!H45+'MARZO '!H45+ABRIL!H45+MAYO!H45+JUNIO!H45+JULIO!H45+AGOSTO!H45+SEPTIEMBRE!H45+OCTUBRE!H45+NOVIEMBRE!H45+DICIEMBRE!H45</f>
        <v>0</v>
      </c>
      <c r="I45" s="2697">
        <f>+'ENERO '!I45+FEBRERO!I45+'MARZO '!I45+ABRIL!I45+MAYO!I45+JUNIO!I45+JULIO!I45+AGOSTO!I45+SEPTIEMBRE!I45+OCTUBRE!I45+NOVIEMBRE!I45+DICIEMBRE!I45</f>
        <v>0</v>
      </c>
      <c r="J45" s="2697">
        <f>+'ENERO '!J45+FEBRERO!J45+'MARZO '!J45+ABRIL!J45+MAYO!J45+JUNIO!J45+JULIO!J45+AGOSTO!J45+SEPTIEMBRE!J45+OCTUBRE!J45+NOVIEMBRE!J45+DICIEMBRE!J45</f>
        <v>0</v>
      </c>
      <c r="K45" s="2697">
        <f>+'ENERO '!K45+FEBRERO!K45+'MARZO '!K45+ABRIL!K45+MAYO!K45+JUNIO!K45+JULIO!K45+AGOSTO!K45+SEPTIEMBRE!K45+OCTUBRE!K45+NOVIEMBRE!K45+DICIEMBRE!K45</f>
        <v>0</v>
      </c>
      <c r="L45" s="2697">
        <f>+'ENERO '!L45+FEBRERO!L45+'MARZO '!L45+ABRIL!L45+MAYO!L45+JUNIO!L45+JULIO!L45+AGOSTO!L45+SEPTIEMBRE!L45+OCTUBRE!L45+NOVIEMBRE!L45+DICIEMBRE!L45</f>
        <v>0</v>
      </c>
      <c r="M45" s="2697">
        <f>+'ENERO '!M45+FEBRERO!M45+'MARZO '!M45+ABRIL!M45+MAYO!M45+JUNIO!M45+JULIO!M45+AGOSTO!M45+SEPTIEMBRE!M45+OCTUBRE!M45+NOVIEMBRE!M45+DICIEMBRE!M45</f>
        <v>0</v>
      </c>
      <c r="N45" s="2697">
        <f>+'ENERO '!N45+FEBRERO!N45+'MARZO '!N45+ABRIL!N45+MAYO!N45+JUNIO!N45+JULIO!N45+AGOSTO!N45+SEPTIEMBRE!N45+OCTUBRE!N45+NOVIEMBRE!N45+DICIEMBRE!N45</f>
        <v>0</v>
      </c>
      <c r="O45" s="2697">
        <f>+'ENERO '!O45+FEBRERO!O45+'MARZO '!O45+ABRIL!O45+MAYO!O45+JUNIO!O45+JULIO!O45+AGOSTO!O45+SEPTIEMBRE!O45+OCTUBRE!O45+NOVIEMBRE!O45+DICIEMBRE!O45</f>
        <v>0</v>
      </c>
      <c r="P45" s="2697">
        <f>+'ENERO '!P45+FEBRERO!P45+'MARZO '!P45+ABRIL!P45+MAYO!P45+JUNIO!P45+JULIO!P45+AGOSTO!P45+SEPTIEMBRE!P45+OCTUBRE!P45+NOVIEMBRE!P45+DICIEMBRE!P45</f>
        <v>0</v>
      </c>
      <c r="Q45" s="2697">
        <f>+'ENERO '!Q45+FEBRERO!Q45+'MARZO '!Q45+ABRIL!Q45+MAYO!Q45+JUNIO!Q45+JULIO!Q45+AGOSTO!Q45+SEPTIEMBRE!Q45+OCTUBRE!Q45+NOVIEMBRE!Q45+DICIEMBRE!Q45</f>
        <v>0</v>
      </c>
      <c r="R45" s="2697">
        <f>+'ENERO '!R45+FEBRERO!R45+'MARZO '!R45+ABRIL!R45+MAYO!R45+JUNIO!R45+JULIO!R45+AGOSTO!R45+SEPTIEMBRE!R45+OCTUBRE!R45+NOVIEMBRE!R45+DICIEMBRE!R45</f>
        <v>0</v>
      </c>
      <c r="S45" s="134" t="s">
        <v>6</v>
      </c>
      <c r="T45" s="3"/>
      <c r="U45" s="3"/>
      <c r="V45" s="3"/>
      <c r="W45" s="3"/>
      <c r="X45" s="3"/>
      <c r="Y45" s="17"/>
      <c r="Z45" s="17"/>
      <c r="AA45" s="10"/>
      <c r="AB45" s="6"/>
      <c r="AC45" s="6"/>
      <c r="AD45" s="6"/>
      <c r="AE45" s="6"/>
      <c r="AF45" s="6"/>
      <c r="AG45" s="3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40" t="s">
        <v>3</v>
      </c>
      <c r="BB45" s="40" t="s">
        <v>3</v>
      </c>
      <c r="BC45" s="103" t="s">
        <v>3</v>
      </c>
      <c r="BD45" s="139">
        <v>0</v>
      </c>
      <c r="BE45" s="139">
        <v>0</v>
      </c>
      <c r="BF45" s="139" t="s">
        <v>3</v>
      </c>
    </row>
    <row r="46" spans="1:58" x14ac:dyDescent="0.25">
      <c r="A46" s="2813" t="s">
        <v>69</v>
      </c>
      <c r="B46" s="2814"/>
      <c r="C46" s="2815"/>
      <c r="D46" s="2697">
        <f>+'ENERO '!D46+FEBRERO!D46+'MARZO '!D46+ABRIL!D46+MAYO!D46+JUNIO!D46+JULIO!D46+AGOSTO!D46+SEPTIEMBRE!D46+OCTUBRE!D46+NOVIEMBRE!D46+DICIEMBRE!D46</f>
        <v>0</v>
      </c>
      <c r="E46" s="2697">
        <f>+'ENERO '!E46+FEBRERO!E46+'MARZO '!E46+ABRIL!E46+MAYO!E46+JUNIO!E46+JULIO!E46+AGOSTO!E46+SEPTIEMBRE!E46+OCTUBRE!E46+NOVIEMBRE!E46+DICIEMBRE!E46</f>
        <v>0</v>
      </c>
      <c r="F46" s="2697">
        <f>+'ENERO '!F46+FEBRERO!F46+'MARZO '!F46+ABRIL!F46+MAYO!F46+JUNIO!F46+JULIO!F46+AGOSTO!F46+SEPTIEMBRE!F46+OCTUBRE!F46+NOVIEMBRE!F46+DICIEMBRE!F46</f>
        <v>0</v>
      </c>
      <c r="G46" s="2697">
        <f>+'ENERO '!G46+FEBRERO!G46+'MARZO '!G46+ABRIL!G46+MAYO!G46+JUNIO!G46+JULIO!G46+AGOSTO!G46+SEPTIEMBRE!G46+OCTUBRE!G46+NOVIEMBRE!G46+DICIEMBRE!G46</f>
        <v>0</v>
      </c>
      <c r="H46" s="2697">
        <f>+'ENERO '!H46+FEBRERO!H46+'MARZO '!H46+ABRIL!H46+MAYO!H46+JUNIO!H46+JULIO!H46+AGOSTO!H46+SEPTIEMBRE!H46+OCTUBRE!H46+NOVIEMBRE!H46+DICIEMBRE!H46</f>
        <v>0</v>
      </c>
      <c r="I46" s="2697">
        <f>+'ENERO '!I46+FEBRERO!I46+'MARZO '!I46+ABRIL!I46+MAYO!I46+JUNIO!I46+JULIO!I46+AGOSTO!I46+SEPTIEMBRE!I46+OCTUBRE!I46+NOVIEMBRE!I46+DICIEMBRE!I46</f>
        <v>0</v>
      </c>
      <c r="J46" s="2697">
        <f>+'ENERO '!J46+FEBRERO!J46+'MARZO '!J46+ABRIL!J46+MAYO!J46+JUNIO!J46+JULIO!J46+AGOSTO!J46+SEPTIEMBRE!J46+OCTUBRE!J46+NOVIEMBRE!J46+DICIEMBRE!J46</f>
        <v>0</v>
      </c>
      <c r="K46" s="2697">
        <f>+'ENERO '!K46+FEBRERO!K46+'MARZO '!K46+ABRIL!K46+MAYO!K46+JUNIO!K46+JULIO!K46+AGOSTO!K46+SEPTIEMBRE!K46+OCTUBRE!K46+NOVIEMBRE!K46+DICIEMBRE!K46</f>
        <v>0</v>
      </c>
      <c r="L46" s="2697">
        <f>+'ENERO '!L46+FEBRERO!L46+'MARZO '!L46+ABRIL!L46+MAYO!L46+JUNIO!L46+JULIO!L46+AGOSTO!L46+SEPTIEMBRE!L46+OCTUBRE!L46+NOVIEMBRE!L46+DICIEMBRE!L46</f>
        <v>0</v>
      </c>
      <c r="M46" s="2697">
        <f>+'ENERO '!M46+FEBRERO!M46+'MARZO '!M46+ABRIL!M46+MAYO!M46+JUNIO!M46+JULIO!M46+AGOSTO!M46+SEPTIEMBRE!M46+OCTUBRE!M46+NOVIEMBRE!M46+DICIEMBRE!M46</f>
        <v>0</v>
      </c>
      <c r="N46" s="2697">
        <f>+'ENERO '!N46+FEBRERO!N46+'MARZO '!N46+ABRIL!N46+MAYO!N46+JUNIO!N46+JULIO!N46+AGOSTO!N46+SEPTIEMBRE!N46+OCTUBRE!N46+NOVIEMBRE!N46+DICIEMBRE!N46</f>
        <v>0</v>
      </c>
      <c r="O46" s="2697">
        <f>+'ENERO '!O46+FEBRERO!O46+'MARZO '!O46+ABRIL!O46+MAYO!O46+JUNIO!O46+JULIO!O46+AGOSTO!O46+SEPTIEMBRE!O46+OCTUBRE!O46+NOVIEMBRE!O46+DICIEMBRE!O46</f>
        <v>0</v>
      </c>
      <c r="P46" s="2697">
        <f>+'ENERO '!P46+FEBRERO!P46+'MARZO '!P46+ABRIL!P46+MAYO!P46+JUNIO!P46+JULIO!P46+AGOSTO!P46+SEPTIEMBRE!P46+OCTUBRE!P46+NOVIEMBRE!P46+DICIEMBRE!P46</f>
        <v>0</v>
      </c>
      <c r="Q46" s="2697">
        <f>+'ENERO '!Q46+FEBRERO!Q46+'MARZO '!Q46+ABRIL!Q46+MAYO!Q46+JUNIO!Q46+JULIO!Q46+AGOSTO!Q46+SEPTIEMBRE!Q46+OCTUBRE!Q46+NOVIEMBRE!Q46+DICIEMBRE!Q46</f>
        <v>0</v>
      </c>
      <c r="R46" s="2697">
        <f>+'ENERO '!R46+FEBRERO!R46+'MARZO '!R46+ABRIL!R46+MAYO!R46+JUNIO!R46+JULIO!R46+AGOSTO!R46+SEPTIEMBRE!R46+OCTUBRE!R46+NOVIEMBRE!R46+DICIEMBRE!R46</f>
        <v>0</v>
      </c>
      <c r="S46" s="134" t="s">
        <v>6</v>
      </c>
      <c r="T46" s="3"/>
      <c r="U46" s="3"/>
      <c r="V46" s="3"/>
      <c r="W46" s="3"/>
      <c r="X46" s="3"/>
      <c r="Y46" s="17"/>
      <c r="Z46" s="17"/>
      <c r="AA46" s="10"/>
      <c r="AB46" s="6"/>
      <c r="AC46" s="6"/>
      <c r="AD46" s="6"/>
      <c r="AE46" s="6"/>
      <c r="AF46" s="6"/>
      <c r="AG46" s="3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40" t="s">
        <v>3</v>
      </c>
      <c r="BB46" s="40" t="s">
        <v>3</v>
      </c>
      <c r="BC46" s="26"/>
      <c r="BD46" s="26"/>
      <c r="BE46" s="139">
        <v>0</v>
      </c>
      <c r="BF46" s="139" t="s">
        <v>3</v>
      </c>
    </row>
    <row r="47" spans="1:58" x14ac:dyDescent="0.25">
      <c r="A47" s="2813" t="s">
        <v>70</v>
      </c>
      <c r="B47" s="2814"/>
      <c r="C47" s="2815"/>
      <c r="D47" s="2697">
        <f>+'ENERO '!D47+FEBRERO!D47+'MARZO '!D47+ABRIL!D47+MAYO!D47+JUNIO!D47+JULIO!D47+AGOSTO!D47+SEPTIEMBRE!D47+OCTUBRE!D47+NOVIEMBRE!D47+DICIEMBRE!D47</f>
        <v>0</v>
      </c>
      <c r="E47" s="2697">
        <f>+'ENERO '!E47+FEBRERO!E47+'MARZO '!E47+ABRIL!E47+MAYO!E47+JUNIO!E47+JULIO!E47+AGOSTO!E47+SEPTIEMBRE!E47+OCTUBRE!E47+NOVIEMBRE!E47+DICIEMBRE!E47</f>
        <v>0</v>
      </c>
      <c r="F47" s="2697">
        <f>+'ENERO '!F47+FEBRERO!F47+'MARZO '!F47+ABRIL!F47+MAYO!F47+JUNIO!F47+JULIO!F47+AGOSTO!F47+SEPTIEMBRE!F47+OCTUBRE!F47+NOVIEMBRE!F47+DICIEMBRE!F47</f>
        <v>0</v>
      </c>
      <c r="G47" s="2697">
        <f>+'ENERO '!G47+FEBRERO!G47+'MARZO '!G47+ABRIL!G47+MAYO!G47+JUNIO!G47+JULIO!G47+AGOSTO!G47+SEPTIEMBRE!G47+OCTUBRE!G47+NOVIEMBRE!G47+DICIEMBRE!G47</f>
        <v>0</v>
      </c>
      <c r="H47" s="2697">
        <f>+'ENERO '!H47+FEBRERO!H47+'MARZO '!H47+ABRIL!H47+MAYO!H47+JUNIO!H47+JULIO!H47+AGOSTO!H47+SEPTIEMBRE!H47+OCTUBRE!H47+NOVIEMBRE!H47+DICIEMBRE!H47</f>
        <v>0</v>
      </c>
      <c r="I47" s="2697">
        <f>+'ENERO '!I47+FEBRERO!I47+'MARZO '!I47+ABRIL!I47+MAYO!I47+JUNIO!I47+JULIO!I47+AGOSTO!I47+SEPTIEMBRE!I47+OCTUBRE!I47+NOVIEMBRE!I47+DICIEMBRE!I47</f>
        <v>0</v>
      </c>
      <c r="J47" s="2697">
        <f>+'ENERO '!J47+FEBRERO!J47+'MARZO '!J47+ABRIL!J47+MAYO!J47+JUNIO!J47+JULIO!J47+AGOSTO!J47+SEPTIEMBRE!J47+OCTUBRE!J47+NOVIEMBRE!J47+DICIEMBRE!J47</f>
        <v>0</v>
      </c>
      <c r="K47" s="2697">
        <f>+'ENERO '!K47+FEBRERO!K47+'MARZO '!K47+ABRIL!K47+MAYO!K47+JUNIO!K47+JULIO!K47+AGOSTO!K47+SEPTIEMBRE!K47+OCTUBRE!K47+NOVIEMBRE!K47+DICIEMBRE!K47</f>
        <v>0</v>
      </c>
      <c r="L47" s="2697">
        <f>+'ENERO '!L47+FEBRERO!L47+'MARZO '!L47+ABRIL!L47+MAYO!L47+JUNIO!L47+JULIO!L47+AGOSTO!L47+SEPTIEMBRE!L47+OCTUBRE!L47+NOVIEMBRE!L47+DICIEMBRE!L47</f>
        <v>0</v>
      </c>
      <c r="M47" s="2697">
        <f>+'ENERO '!M47+FEBRERO!M47+'MARZO '!M47+ABRIL!M47+MAYO!M47+JUNIO!M47+JULIO!M47+AGOSTO!M47+SEPTIEMBRE!M47+OCTUBRE!M47+NOVIEMBRE!M47+DICIEMBRE!M47</f>
        <v>0</v>
      </c>
      <c r="N47" s="2697">
        <f>+'ENERO '!N47+FEBRERO!N47+'MARZO '!N47+ABRIL!N47+MAYO!N47+JUNIO!N47+JULIO!N47+AGOSTO!N47+SEPTIEMBRE!N47+OCTUBRE!N47+NOVIEMBRE!N47+DICIEMBRE!N47</f>
        <v>0</v>
      </c>
      <c r="O47" s="2697">
        <f>+'ENERO '!O47+FEBRERO!O47+'MARZO '!O47+ABRIL!O47+MAYO!O47+JUNIO!O47+JULIO!O47+AGOSTO!O47+SEPTIEMBRE!O47+OCTUBRE!O47+NOVIEMBRE!O47+DICIEMBRE!O47</f>
        <v>0</v>
      </c>
      <c r="P47" s="2697">
        <f>+'ENERO '!P47+FEBRERO!P47+'MARZO '!P47+ABRIL!P47+MAYO!P47+JUNIO!P47+JULIO!P47+AGOSTO!P47+SEPTIEMBRE!P47+OCTUBRE!P47+NOVIEMBRE!P47+DICIEMBRE!P47</f>
        <v>0</v>
      </c>
      <c r="Q47" s="2697">
        <f>+'ENERO '!Q47+FEBRERO!Q47+'MARZO '!Q47+ABRIL!Q47+MAYO!Q47+JUNIO!Q47+JULIO!Q47+AGOSTO!Q47+SEPTIEMBRE!Q47+OCTUBRE!Q47+NOVIEMBRE!Q47+DICIEMBRE!Q47</f>
        <v>0</v>
      </c>
      <c r="R47" s="2697">
        <f>+'ENERO '!R47+FEBRERO!R47+'MARZO '!R47+ABRIL!R47+MAYO!R47+JUNIO!R47+JULIO!R47+AGOSTO!R47+SEPTIEMBRE!R47+OCTUBRE!R47+NOVIEMBRE!R47+DICIEMBRE!R47</f>
        <v>0</v>
      </c>
      <c r="S47" s="134" t="s">
        <v>6</v>
      </c>
      <c r="T47" s="3"/>
      <c r="U47" s="3"/>
      <c r="V47" s="3"/>
      <c r="W47" s="3"/>
      <c r="X47" s="3"/>
      <c r="Y47" s="17"/>
      <c r="Z47" s="17"/>
      <c r="AA47" s="10"/>
      <c r="AB47" s="6"/>
      <c r="AC47" s="6"/>
      <c r="AD47" s="6"/>
      <c r="AE47" s="6"/>
      <c r="AF47" s="6"/>
      <c r="AG47" s="3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0" t="s">
        <v>3</v>
      </c>
      <c r="BB47" s="40" t="s">
        <v>3</v>
      </c>
      <c r="BC47" s="103" t="s">
        <v>3</v>
      </c>
      <c r="BD47" s="139">
        <v>0</v>
      </c>
      <c r="BE47" s="139">
        <v>0</v>
      </c>
      <c r="BF47" s="139" t="s">
        <v>3</v>
      </c>
    </row>
    <row r="48" spans="1:58" x14ac:dyDescent="0.25">
      <c r="A48" s="2813" t="s">
        <v>71</v>
      </c>
      <c r="B48" s="2814"/>
      <c r="C48" s="2815"/>
      <c r="D48" s="2697">
        <f>+'ENERO '!D48+FEBRERO!D48+'MARZO '!D48+ABRIL!D48+MAYO!D48+JUNIO!D48+JULIO!D48+AGOSTO!D48+SEPTIEMBRE!D48+OCTUBRE!D48+NOVIEMBRE!D48+DICIEMBRE!D48</f>
        <v>0</v>
      </c>
      <c r="E48" s="2697">
        <f>+'ENERO '!E48+FEBRERO!E48+'MARZO '!E48+ABRIL!E48+MAYO!E48+JUNIO!E48+JULIO!E48+AGOSTO!E48+SEPTIEMBRE!E48+OCTUBRE!E48+NOVIEMBRE!E48+DICIEMBRE!E48</f>
        <v>0</v>
      </c>
      <c r="F48" s="2697">
        <f>+'ENERO '!F48+FEBRERO!F48+'MARZO '!F48+ABRIL!F48+MAYO!F48+JUNIO!F48+JULIO!F48+AGOSTO!F48+SEPTIEMBRE!F48+OCTUBRE!F48+NOVIEMBRE!F48+DICIEMBRE!F48</f>
        <v>0</v>
      </c>
      <c r="G48" s="2697">
        <f>+'ENERO '!G48+FEBRERO!G48+'MARZO '!G48+ABRIL!G48+MAYO!G48+JUNIO!G48+JULIO!G48+AGOSTO!G48+SEPTIEMBRE!G48+OCTUBRE!G48+NOVIEMBRE!G48+DICIEMBRE!G48</f>
        <v>0</v>
      </c>
      <c r="H48" s="2697">
        <f>+'ENERO '!H48+FEBRERO!H48+'MARZO '!H48+ABRIL!H48+MAYO!H48+JUNIO!H48+JULIO!H48+AGOSTO!H48+SEPTIEMBRE!H48+OCTUBRE!H48+NOVIEMBRE!H48+DICIEMBRE!H48</f>
        <v>0</v>
      </c>
      <c r="I48" s="2697">
        <f>+'ENERO '!I48+FEBRERO!I48+'MARZO '!I48+ABRIL!I48+MAYO!I48+JUNIO!I48+JULIO!I48+AGOSTO!I48+SEPTIEMBRE!I48+OCTUBRE!I48+NOVIEMBRE!I48+DICIEMBRE!I48</f>
        <v>0</v>
      </c>
      <c r="J48" s="2697">
        <f>+'ENERO '!J48+FEBRERO!J48+'MARZO '!J48+ABRIL!J48+MAYO!J48+JUNIO!J48+JULIO!J48+AGOSTO!J48+SEPTIEMBRE!J48+OCTUBRE!J48+NOVIEMBRE!J48+DICIEMBRE!J48</f>
        <v>0</v>
      </c>
      <c r="K48" s="2697">
        <f>+'ENERO '!K48+FEBRERO!K48+'MARZO '!K48+ABRIL!K48+MAYO!K48+JUNIO!K48+JULIO!K48+AGOSTO!K48+SEPTIEMBRE!K48+OCTUBRE!K48+NOVIEMBRE!K48+DICIEMBRE!K48</f>
        <v>0</v>
      </c>
      <c r="L48" s="2697">
        <f>+'ENERO '!L48+FEBRERO!L48+'MARZO '!L48+ABRIL!L48+MAYO!L48+JUNIO!L48+JULIO!L48+AGOSTO!L48+SEPTIEMBRE!L48+OCTUBRE!L48+NOVIEMBRE!L48+DICIEMBRE!L48</f>
        <v>0</v>
      </c>
      <c r="M48" s="2697">
        <f>+'ENERO '!M48+FEBRERO!M48+'MARZO '!M48+ABRIL!M48+MAYO!M48+JUNIO!M48+JULIO!M48+AGOSTO!M48+SEPTIEMBRE!M48+OCTUBRE!M48+NOVIEMBRE!M48+DICIEMBRE!M48</f>
        <v>0</v>
      </c>
      <c r="N48" s="2697">
        <f>+'ENERO '!N48+FEBRERO!N48+'MARZO '!N48+ABRIL!N48+MAYO!N48+JUNIO!N48+JULIO!N48+AGOSTO!N48+SEPTIEMBRE!N48+OCTUBRE!N48+NOVIEMBRE!N48+DICIEMBRE!N48</f>
        <v>0</v>
      </c>
      <c r="O48" s="2697">
        <f>+'ENERO '!O48+FEBRERO!O48+'MARZO '!O48+ABRIL!O48+MAYO!O48+JUNIO!O48+JULIO!O48+AGOSTO!O48+SEPTIEMBRE!O48+OCTUBRE!O48+NOVIEMBRE!O48+DICIEMBRE!O48</f>
        <v>0</v>
      </c>
      <c r="P48" s="2697">
        <f>+'ENERO '!P48+FEBRERO!P48+'MARZO '!P48+ABRIL!P48+MAYO!P48+JUNIO!P48+JULIO!P48+AGOSTO!P48+SEPTIEMBRE!P48+OCTUBRE!P48+NOVIEMBRE!P48+DICIEMBRE!P48</f>
        <v>0</v>
      </c>
      <c r="Q48" s="2697">
        <f>+'ENERO '!Q48+FEBRERO!Q48+'MARZO '!Q48+ABRIL!Q48+MAYO!Q48+JUNIO!Q48+JULIO!Q48+AGOSTO!Q48+SEPTIEMBRE!Q48+OCTUBRE!Q48+NOVIEMBRE!Q48+DICIEMBRE!Q48</f>
        <v>0</v>
      </c>
      <c r="R48" s="2697">
        <f>+'ENERO '!R48+FEBRERO!R48+'MARZO '!R48+ABRIL!R48+MAYO!R48+JUNIO!R48+JULIO!R48+AGOSTO!R48+SEPTIEMBRE!R48+OCTUBRE!R48+NOVIEMBRE!R48+DICIEMBRE!R48</f>
        <v>0</v>
      </c>
      <c r="S48" s="134" t="s">
        <v>6</v>
      </c>
      <c r="T48" s="3"/>
      <c r="U48" s="3"/>
      <c r="V48" s="3"/>
      <c r="W48" s="3"/>
      <c r="X48" s="3"/>
      <c r="Y48" s="17"/>
      <c r="Z48" s="17"/>
      <c r="AA48" s="10"/>
      <c r="AB48" s="6"/>
      <c r="AC48" s="6"/>
      <c r="AD48" s="6"/>
      <c r="AE48" s="6"/>
      <c r="AF48" s="6"/>
      <c r="AG48" s="3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40" t="s">
        <v>3</v>
      </c>
      <c r="BB48" s="40" t="s">
        <v>3</v>
      </c>
      <c r="BC48" s="103" t="s">
        <v>3</v>
      </c>
      <c r="BD48" s="139">
        <v>0</v>
      </c>
      <c r="BE48" s="139">
        <v>0</v>
      </c>
      <c r="BF48" s="139" t="s">
        <v>3</v>
      </c>
    </row>
    <row r="49" spans="1:58" x14ac:dyDescent="0.25">
      <c r="A49" s="2845" t="s">
        <v>72</v>
      </c>
      <c r="B49" s="2846"/>
      <c r="C49" s="2847"/>
      <c r="D49" s="2697">
        <f>+'ENERO '!D49+FEBRERO!D49+'MARZO '!D49+ABRIL!D49+MAYO!D49+JUNIO!D49+JULIO!D49+AGOSTO!D49+SEPTIEMBRE!D49+OCTUBRE!D49+NOVIEMBRE!D49+DICIEMBRE!D49</f>
        <v>10</v>
      </c>
      <c r="E49" s="2697">
        <f>+'ENERO '!E49+FEBRERO!E49+'MARZO '!E49+ABRIL!E49+MAYO!E49+JUNIO!E49+JULIO!E49+AGOSTO!E49+SEPTIEMBRE!E49+OCTUBRE!E49+NOVIEMBRE!E49+DICIEMBRE!E49</f>
        <v>0</v>
      </c>
      <c r="F49" s="2697">
        <f>+'ENERO '!F49+FEBRERO!F49+'MARZO '!F49+ABRIL!F49+MAYO!F49+JUNIO!F49+JULIO!F49+AGOSTO!F49+SEPTIEMBRE!F49+OCTUBRE!F49+NOVIEMBRE!F49+DICIEMBRE!F49</f>
        <v>1</v>
      </c>
      <c r="G49" s="2697">
        <f>+'ENERO '!G49+FEBRERO!G49+'MARZO '!G49+ABRIL!G49+MAYO!G49+JUNIO!G49+JULIO!G49+AGOSTO!G49+SEPTIEMBRE!G49+OCTUBRE!G49+NOVIEMBRE!G49+DICIEMBRE!G49</f>
        <v>0</v>
      </c>
      <c r="H49" s="2697">
        <f>+'ENERO '!H49+FEBRERO!H49+'MARZO '!H49+ABRIL!H49+MAYO!H49+JUNIO!H49+JULIO!H49+AGOSTO!H49+SEPTIEMBRE!H49+OCTUBRE!H49+NOVIEMBRE!H49+DICIEMBRE!H49</f>
        <v>0</v>
      </c>
      <c r="I49" s="2697">
        <f>+'ENERO '!I49+FEBRERO!I49+'MARZO '!I49+ABRIL!I49+MAYO!I49+JUNIO!I49+JULIO!I49+AGOSTO!I49+SEPTIEMBRE!I49+OCTUBRE!I49+NOVIEMBRE!I49+DICIEMBRE!I49</f>
        <v>1</v>
      </c>
      <c r="J49" s="2697">
        <f>+'ENERO '!J49+FEBRERO!J49+'MARZO '!J49+ABRIL!J49+MAYO!J49+JUNIO!J49+JULIO!J49+AGOSTO!J49+SEPTIEMBRE!J49+OCTUBRE!J49+NOVIEMBRE!J49+DICIEMBRE!J49</f>
        <v>0</v>
      </c>
      <c r="K49" s="2697">
        <f>+'ENERO '!K49+FEBRERO!K49+'MARZO '!K49+ABRIL!K49+MAYO!K49+JUNIO!K49+JULIO!K49+AGOSTO!K49+SEPTIEMBRE!K49+OCTUBRE!K49+NOVIEMBRE!K49+DICIEMBRE!K49</f>
        <v>1</v>
      </c>
      <c r="L49" s="2697">
        <f>+'ENERO '!L49+FEBRERO!L49+'MARZO '!L49+ABRIL!L49+MAYO!L49+JUNIO!L49+JULIO!L49+AGOSTO!L49+SEPTIEMBRE!L49+OCTUBRE!L49+NOVIEMBRE!L49+DICIEMBRE!L49</f>
        <v>0</v>
      </c>
      <c r="M49" s="2697">
        <f>+'ENERO '!M49+FEBRERO!M49+'MARZO '!M49+ABRIL!M49+MAYO!M49+JUNIO!M49+JULIO!M49+AGOSTO!M49+SEPTIEMBRE!M49+OCTUBRE!M49+NOVIEMBRE!M49+DICIEMBRE!M49</f>
        <v>5</v>
      </c>
      <c r="N49" s="2697">
        <f>+'ENERO '!N49+FEBRERO!N49+'MARZO '!N49+ABRIL!N49+MAYO!N49+JUNIO!N49+JULIO!N49+AGOSTO!N49+SEPTIEMBRE!N49+OCTUBRE!N49+NOVIEMBRE!N49+DICIEMBRE!N49</f>
        <v>1</v>
      </c>
      <c r="O49" s="2697">
        <f>+'ENERO '!O49+FEBRERO!O49+'MARZO '!O49+ABRIL!O49+MAYO!O49+JUNIO!O49+JULIO!O49+AGOSTO!O49+SEPTIEMBRE!O49+OCTUBRE!O49+NOVIEMBRE!O49+DICIEMBRE!O49</f>
        <v>1</v>
      </c>
      <c r="P49" s="2697">
        <f>+'ENERO '!P49+FEBRERO!P49+'MARZO '!P49+ABRIL!P49+MAYO!P49+JUNIO!P49+JULIO!P49+AGOSTO!P49+SEPTIEMBRE!P49+OCTUBRE!P49+NOVIEMBRE!P49+DICIEMBRE!P49</f>
        <v>10</v>
      </c>
      <c r="Q49" s="2697">
        <f>+'ENERO '!Q49+FEBRERO!Q49+'MARZO '!Q49+ABRIL!Q49+MAYO!Q49+JUNIO!Q49+JULIO!Q49+AGOSTO!Q49+SEPTIEMBRE!Q49+OCTUBRE!Q49+NOVIEMBRE!Q49+DICIEMBRE!Q49</f>
        <v>0</v>
      </c>
      <c r="R49" s="2697">
        <f>+'ENERO '!R49+FEBRERO!R49+'MARZO '!R49+ABRIL!R49+MAYO!R49+JUNIO!R49+JULIO!R49+AGOSTO!R49+SEPTIEMBRE!R49+OCTUBRE!R49+NOVIEMBRE!R49+DICIEMBRE!R49</f>
        <v>0</v>
      </c>
      <c r="S49" s="134" t="s">
        <v>6</v>
      </c>
      <c r="T49" s="3"/>
      <c r="U49" s="3"/>
      <c r="V49" s="3"/>
      <c r="W49" s="3"/>
      <c r="X49" s="3"/>
      <c r="Y49" s="17"/>
      <c r="Z49" s="17"/>
      <c r="AA49" s="10"/>
      <c r="AB49" s="6"/>
      <c r="AC49" s="6"/>
      <c r="AD49" s="6"/>
      <c r="AE49" s="6"/>
      <c r="AF49" s="6"/>
      <c r="AG49" s="3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40" t="s">
        <v>3</v>
      </c>
      <c r="BB49" s="40" t="s">
        <v>3</v>
      </c>
      <c r="BC49" s="103" t="s">
        <v>3</v>
      </c>
      <c r="BD49" s="139">
        <v>0</v>
      </c>
      <c r="BE49" s="139">
        <v>0</v>
      </c>
      <c r="BF49" s="139" t="s">
        <v>3</v>
      </c>
    </row>
    <row r="50" spans="1:58" x14ac:dyDescent="0.25">
      <c r="A50" s="2845" t="s">
        <v>73</v>
      </c>
      <c r="B50" s="2846"/>
      <c r="C50" s="2847"/>
      <c r="D50" s="2697">
        <f>+'ENERO '!D50+FEBRERO!D50+'MARZO '!D50+ABRIL!D50+MAYO!D50+JUNIO!D50+JULIO!D50+AGOSTO!D50+SEPTIEMBRE!D50+OCTUBRE!D50+NOVIEMBRE!D50+DICIEMBRE!D50</f>
        <v>2</v>
      </c>
      <c r="E50" s="2697">
        <f>+'ENERO '!E50+FEBRERO!E50+'MARZO '!E50+ABRIL!E50+MAYO!E50+JUNIO!E50+JULIO!E50+AGOSTO!E50+SEPTIEMBRE!E50+OCTUBRE!E50+NOVIEMBRE!E50+DICIEMBRE!E50</f>
        <v>0</v>
      </c>
      <c r="F50" s="2697">
        <f>+'ENERO '!F50+FEBRERO!F50+'MARZO '!F50+ABRIL!F50+MAYO!F50+JUNIO!F50+JULIO!F50+AGOSTO!F50+SEPTIEMBRE!F50+OCTUBRE!F50+NOVIEMBRE!F50+DICIEMBRE!F50</f>
        <v>0</v>
      </c>
      <c r="G50" s="2697">
        <f>+'ENERO '!G50+FEBRERO!G50+'MARZO '!G50+ABRIL!G50+MAYO!G50+JUNIO!G50+JULIO!G50+AGOSTO!G50+SEPTIEMBRE!G50+OCTUBRE!G50+NOVIEMBRE!G50+DICIEMBRE!G50</f>
        <v>0</v>
      </c>
      <c r="H50" s="2697">
        <f>+'ENERO '!H50+FEBRERO!H50+'MARZO '!H50+ABRIL!H50+MAYO!H50+JUNIO!H50+JULIO!H50+AGOSTO!H50+SEPTIEMBRE!H50+OCTUBRE!H50+NOVIEMBRE!H50+DICIEMBRE!H50</f>
        <v>0</v>
      </c>
      <c r="I50" s="2697">
        <f>+'ENERO '!I50+FEBRERO!I50+'MARZO '!I50+ABRIL!I50+MAYO!I50+JUNIO!I50+JULIO!I50+AGOSTO!I50+SEPTIEMBRE!I50+OCTUBRE!I50+NOVIEMBRE!I50+DICIEMBRE!I50</f>
        <v>0</v>
      </c>
      <c r="J50" s="2697">
        <f>+'ENERO '!J50+FEBRERO!J50+'MARZO '!J50+ABRIL!J50+MAYO!J50+JUNIO!J50+JULIO!J50+AGOSTO!J50+SEPTIEMBRE!J50+OCTUBRE!J50+NOVIEMBRE!J50+DICIEMBRE!J50</f>
        <v>0</v>
      </c>
      <c r="K50" s="2697">
        <f>+'ENERO '!K50+FEBRERO!K50+'MARZO '!K50+ABRIL!K50+MAYO!K50+JUNIO!K50+JULIO!K50+AGOSTO!K50+SEPTIEMBRE!K50+OCTUBRE!K50+NOVIEMBRE!K50+DICIEMBRE!K50</f>
        <v>2</v>
      </c>
      <c r="L50" s="2697">
        <f>+'ENERO '!L50+FEBRERO!L50+'MARZO '!L50+ABRIL!L50+MAYO!L50+JUNIO!L50+JULIO!L50+AGOSTO!L50+SEPTIEMBRE!L50+OCTUBRE!L50+NOVIEMBRE!L50+DICIEMBRE!L50</f>
        <v>0</v>
      </c>
      <c r="M50" s="2697">
        <f>+'ENERO '!M50+FEBRERO!M50+'MARZO '!M50+ABRIL!M50+MAYO!M50+JUNIO!M50+JULIO!M50+AGOSTO!M50+SEPTIEMBRE!M50+OCTUBRE!M50+NOVIEMBRE!M50+DICIEMBRE!M50</f>
        <v>0</v>
      </c>
      <c r="N50" s="2697">
        <f>+'ENERO '!N50+FEBRERO!N50+'MARZO '!N50+ABRIL!N50+MAYO!N50+JUNIO!N50+JULIO!N50+AGOSTO!N50+SEPTIEMBRE!N50+OCTUBRE!N50+NOVIEMBRE!N50+DICIEMBRE!N50</f>
        <v>0</v>
      </c>
      <c r="O50" s="2697">
        <f>+'ENERO '!O50+FEBRERO!O50+'MARZO '!O50+ABRIL!O50+MAYO!O50+JUNIO!O50+JULIO!O50+AGOSTO!O50+SEPTIEMBRE!O50+OCTUBRE!O50+NOVIEMBRE!O50+DICIEMBRE!O50</f>
        <v>0</v>
      </c>
      <c r="P50" s="2697">
        <f>+'ENERO '!P50+FEBRERO!P50+'MARZO '!P50+ABRIL!P50+MAYO!P50+JUNIO!P50+JULIO!P50+AGOSTO!P50+SEPTIEMBRE!P50+OCTUBRE!P50+NOVIEMBRE!P50+DICIEMBRE!P50</f>
        <v>2</v>
      </c>
      <c r="Q50" s="2697">
        <f>+'ENERO '!Q50+FEBRERO!Q50+'MARZO '!Q50+ABRIL!Q50+MAYO!Q50+JUNIO!Q50+JULIO!Q50+AGOSTO!Q50+SEPTIEMBRE!Q50+OCTUBRE!Q50+NOVIEMBRE!Q50+DICIEMBRE!Q50</f>
        <v>0</v>
      </c>
      <c r="R50" s="2697">
        <f>+'ENERO '!R50+FEBRERO!R50+'MARZO '!R50+ABRIL!R50+MAYO!R50+JUNIO!R50+JULIO!R50+AGOSTO!R50+SEPTIEMBRE!R50+OCTUBRE!R50+NOVIEMBRE!R50+DICIEMBRE!R50</f>
        <v>0</v>
      </c>
      <c r="S50" s="134" t="s">
        <v>6</v>
      </c>
      <c r="T50" s="3"/>
      <c r="U50" s="3"/>
      <c r="V50" s="3"/>
      <c r="W50" s="3"/>
      <c r="X50" s="3"/>
      <c r="Y50" s="17"/>
      <c r="Z50" s="17"/>
      <c r="AA50" s="10"/>
      <c r="AB50" s="6"/>
      <c r="AC50" s="6"/>
      <c r="AD50" s="6"/>
      <c r="AE50" s="6"/>
      <c r="AF50" s="6"/>
      <c r="AG50" s="3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40" t="s">
        <v>3</v>
      </c>
      <c r="BB50" s="40" t="s">
        <v>3</v>
      </c>
      <c r="BC50" s="103" t="s">
        <v>3</v>
      </c>
      <c r="BD50" s="139">
        <v>0</v>
      </c>
      <c r="BE50" s="139">
        <v>0</v>
      </c>
      <c r="BF50" s="139" t="s">
        <v>3</v>
      </c>
    </row>
    <row r="51" spans="1:58" x14ac:dyDescent="0.25">
      <c r="A51" s="2813" t="s">
        <v>74</v>
      </c>
      <c r="B51" s="2814"/>
      <c r="C51" s="2815"/>
      <c r="D51" s="2697">
        <f>+'ENERO '!D51+FEBRERO!D51+'MARZO '!D51+ABRIL!D51+MAYO!D51+JUNIO!D51+JULIO!D51+AGOSTO!D51+SEPTIEMBRE!D51+OCTUBRE!D51+NOVIEMBRE!D51+DICIEMBRE!D51</f>
        <v>3</v>
      </c>
      <c r="E51" s="2697">
        <f>+'ENERO '!E51+FEBRERO!E51+'MARZO '!E51+ABRIL!E51+MAYO!E51+JUNIO!E51+JULIO!E51+AGOSTO!E51+SEPTIEMBRE!E51+OCTUBRE!E51+NOVIEMBRE!E51+DICIEMBRE!E51</f>
        <v>0</v>
      </c>
      <c r="F51" s="2697">
        <f>+'ENERO '!F51+FEBRERO!F51+'MARZO '!F51+ABRIL!F51+MAYO!F51+JUNIO!F51+JULIO!F51+AGOSTO!F51+SEPTIEMBRE!F51+OCTUBRE!F51+NOVIEMBRE!F51+DICIEMBRE!F51</f>
        <v>0</v>
      </c>
      <c r="G51" s="2697">
        <f>+'ENERO '!G51+FEBRERO!G51+'MARZO '!G51+ABRIL!G51+MAYO!G51+JUNIO!G51+JULIO!G51+AGOSTO!G51+SEPTIEMBRE!G51+OCTUBRE!G51+NOVIEMBRE!G51+DICIEMBRE!G51</f>
        <v>0</v>
      </c>
      <c r="H51" s="2697">
        <f>+'ENERO '!H51+FEBRERO!H51+'MARZO '!H51+ABRIL!H51+MAYO!H51+JUNIO!H51+JULIO!H51+AGOSTO!H51+SEPTIEMBRE!H51+OCTUBRE!H51+NOVIEMBRE!H51+DICIEMBRE!H51</f>
        <v>0</v>
      </c>
      <c r="I51" s="2697">
        <f>+'ENERO '!I51+FEBRERO!I51+'MARZO '!I51+ABRIL!I51+MAYO!I51+JUNIO!I51+JULIO!I51+AGOSTO!I51+SEPTIEMBRE!I51+OCTUBRE!I51+NOVIEMBRE!I51+DICIEMBRE!I51</f>
        <v>0</v>
      </c>
      <c r="J51" s="2697">
        <f>+'ENERO '!J51+FEBRERO!J51+'MARZO '!J51+ABRIL!J51+MAYO!J51+JUNIO!J51+JULIO!J51+AGOSTO!J51+SEPTIEMBRE!J51+OCTUBRE!J51+NOVIEMBRE!J51+DICIEMBRE!J51</f>
        <v>0</v>
      </c>
      <c r="K51" s="2697">
        <f>+'ENERO '!K51+FEBRERO!K51+'MARZO '!K51+ABRIL!K51+MAYO!K51+JUNIO!K51+JULIO!K51+AGOSTO!K51+SEPTIEMBRE!K51+OCTUBRE!K51+NOVIEMBRE!K51+DICIEMBRE!K51</f>
        <v>1</v>
      </c>
      <c r="L51" s="2697">
        <f>+'ENERO '!L51+FEBRERO!L51+'MARZO '!L51+ABRIL!L51+MAYO!L51+JUNIO!L51+JULIO!L51+AGOSTO!L51+SEPTIEMBRE!L51+OCTUBRE!L51+NOVIEMBRE!L51+DICIEMBRE!L51</f>
        <v>1</v>
      </c>
      <c r="M51" s="2697">
        <f>+'ENERO '!M51+FEBRERO!M51+'MARZO '!M51+ABRIL!M51+MAYO!M51+JUNIO!M51+JULIO!M51+AGOSTO!M51+SEPTIEMBRE!M51+OCTUBRE!M51+NOVIEMBRE!M51+DICIEMBRE!M51</f>
        <v>1</v>
      </c>
      <c r="N51" s="2697">
        <f>+'ENERO '!N51+FEBRERO!N51+'MARZO '!N51+ABRIL!N51+MAYO!N51+JUNIO!N51+JULIO!N51+AGOSTO!N51+SEPTIEMBRE!N51+OCTUBRE!N51+NOVIEMBRE!N51+DICIEMBRE!N51</f>
        <v>0</v>
      </c>
      <c r="O51" s="2697">
        <f>+'ENERO '!O51+FEBRERO!O51+'MARZO '!O51+ABRIL!O51+MAYO!O51+JUNIO!O51+JULIO!O51+AGOSTO!O51+SEPTIEMBRE!O51+OCTUBRE!O51+NOVIEMBRE!O51+DICIEMBRE!O51</f>
        <v>0</v>
      </c>
      <c r="P51" s="2697">
        <f>+'ENERO '!P51+FEBRERO!P51+'MARZO '!P51+ABRIL!P51+MAYO!P51+JUNIO!P51+JULIO!P51+AGOSTO!P51+SEPTIEMBRE!P51+OCTUBRE!P51+NOVIEMBRE!P51+DICIEMBRE!P51</f>
        <v>3</v>
      </c>
      <c r="Q51" s="2697">
        <f>+'ENERO '!Q51+FEBRERO!Q51+'MARZO '!Q51+ABRIL!Q51+MAYO!Q51+JUNIO!Q51+JULIO!Q51+AGOSTO!Q51+SEPTIEMBRE!Q51+OCTUBRE!Q51+NOVIEMBRE!Q51+DICIEMBRE!Q51</f>
        <v>0</v>
      </c>
      <c r="R51" s="2697">
        <f>+'ENERO '!R51+FEBRERO!R51+'MARZO '!R51+ABRIL!R51+MAYO!R51+JUNIO!R51+JULIO!R51+AGOSTO!R51+SEPTIEMBRE!R51+OCTUBRE!R51+NOVIEMBRE!R51+DICIEMBRE!R51</f>
        <v>0</v>
      </c>
      <c r="S51" s="134" t="s">
        <v>6</v>
      </c>
      <c r="T51" s="3"/>
      <c r="U51" s="3"/>
      <c r="V51" s="3"/>
      <c r="W51" s="3"/>
      <c r="X51" s="3"/>
      <c r="Y51" s="17"/>
      <c r="Z51" s="17"/>
      <c r="AA51" s="10"/>
      <c r="AB51" s="6"/>
      <c r="AC51" s="6"/>
      <c r="AD51" s="6"/>
      <c r="AE51" s="6"/>
      <c r="AF51" s="6"/>
      <c r="AG51" s="3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40" t="s">
        <v>3</v>
      </c>
      <c r="BB51" s="40" t="s">
        <v>3</v>
      </c>
      <c r="BC51" s="103" t="s">
        <v>3</v>
      </c>
      <c r="BD51" s="139">
        <v>0</v>
      </c>
      <c r="BE51" s="139">
        <v>0</v>
      </c>
      <c r="BF51" s="139" t="s">
        <v>3</v>
      </c>
    </row>
    <row r="52" spans="1:58" x14ac:dyDescent="0.25">
      <c r="A52" s="2813" t="s">
        <v>75</v>
      </c>
      <c r="B52" s="2814"/>
      <c r="C52" s="2815"/>
      <c r="D52" s="2697">
        <f>+'ENERO '!D52+FEBRERO!D52+'MARZO '!D52+ABRIL!D52+MAYO!D52+JUNIO!D52+JULIO!D52+AGOSTO!D52+SEPTIEMBRE!D52+OCTUBRE!D52+NOVIEMBRE!D52+DICIEMBRE!D52</f>
        <v>14</v>
      </c>
      <c r="E52" s="2697">
        <f>+'ENERO '!E52+FEBRERO!E52+'MARZO '!E52+ABRIL!E52+MAYO!E52+JUNIO!E52+JULIO!E52+AGOSTO!E52+SEPTIEMBRE!E52+OCTUBRE!E52+NOVIEMBRE!E52+DICIEMBRE!E52</f>
        <v>0</v>
      </c>
      <c r="F52" s="2697">
        <f>+'ENERO '!F52+FEBRERO!F52+'MARZO '!F52+ABRIL!F52+MAYO!F52+JUNIO!F52+JULIO!F52+AGOSTO!F52+SEPTIEMBRE!F52+OCTUBRE!F52+NOVIEMBRE!F52+DICIEMBRE!F52</f>
        <v>0</v>
      </c>
      <c r="G52" s="2697">
        <f>+'ENERO '!G52+FEBRERO!G52+'MARZO '!G52+ABRIL!G52+MAYO!G52+JUNIO!G52+JULIO!G52+AGOSTO!G52+SEPTIEMBRE!G52+OCTUBRE!G52+NOVIEMBRE!G52+DICIEMBRE!G52</f>
        <v>0</v>
      </c>
      <c r="H52" s="2697">
        <f>+'ENERO '!H52+FEBRERO!H52+'MARZO '!H52+ABRIL!H52+MAYO!H52+JUNIO!H52+JULIO!H52+AGOSTO!H52+SEPTIEMBRE!H52+OCTUBRE!H52+NOVIEMBRE!H52+DICIEMBRE!H52</f>
        <v>0</v>
      </c>
      <c r="I52" s="2697">
        <f>+'ENERO '!I52+FEBRERO!I52+'MARZO '!I52+ABRIL!I52+MAYO!I52+JUNIO!I52+JULIO!I52+AGOSTO!I52+SEPTIEMBRE!I52+OCTUBRE!I52+NOVIEMBRE!I52+DICIEMBRE!I52</f>
        <v>0</v>
      </c>
      <c r="J52" s="2697">
        <f>+'ENERO '!J52+FEBRERO!J52+'MARZO '!J52+ABRIL!J52+MAYO!J52+JUNIO!J52+JULIO!J52+AGOSTO!J52+SEPTIEMBRE!J52+OCTUBRE!J52+NOVIEMBRE!J52+DICIEMBRE!J52</f>
        <v>1</v>
      </c>
      <c r="K52" s="2697">
        <f>+'ENERO '!K52+FEBRERO!K52+'MARZO '!K52+ABRIL!K52+MAYO!K52+JUNIO!K52+JULIO!K52+AGOSTO!K52+SEPTIEMBRE!K52+OCTUBRE!K52+NOVIEMBRE!K52+DICIEMBRE!K52</f>
        <v>4</v>
      </c>
      <c r="L52" s="2697">
        <f>+'ENERO '!L52+FEBRERO!L52+'MARZO '!L52+ABRIL!L52+MAYO!L52+JUNIO!L52+JULIO!L52+AGOSTO!L52+SEPTIEMBRE!L52+OCTUBRE!L52+NOVIEMBRE!L52+DICIEMBRE!L52</f>
        <v>2</v>
      </c>
      <c r="M52" s="2697">
        <f>+'ENERO '!M52+FEBRERO!M52+'MARZO '!M52+ABRIL!M52+MAYO!M52+JUNIO!M52+JULIO!M52+AGOSTO!M52+SEPTIEMBRE!M52+OCTUBRE!M52+NOVIEMBRE!M52+DICIEMBRE!M52</f>
        <v>7</v>
      </c>
      <c r="N52" s="2697">
        <f>+'ENERO '!N52+FEBRERO!N52+'MARZO '!N52+ABRIL!N52+MAYO!N52+JUNIO!N52+JULIO!N52+AGOSTO!N52+SEPTIEMBRE!N52+OCTUBRE!N52+NOVIEMBRE!N52+DICIEMBRE!N52</f>
        <v>0</v>
      </c>
      <c r="O52" s="2697">
        <f>+'ENERO '!O52+FEBRERO!O52+'MARZO '!O52+ABRIL!O52+MAYO!O52+JUNIO!O52+JULIO!O52+AGOSTO!O52+SEPTIEMBRE!O52+OCTUBRE!O52+NOVIEMBRE!O52+DICIEMBRE!O52</f>
        <v>0</v>
      </c>
      <c r="P52" s="2697">
        <f>+'ENERO '!P52+FEBRERO!P52+'MARZO '!P52+ABRIL!P52+MAYO!P52+JUNIO!P52+JULIO!P52+AGOSTO!P52+SEPTIEMBRE!P52+OCTUBRE!P52+NOVIEMBRE!P52+DICIEMBRE!P52</f>
        <v>14</v>
      </c>
      <c r="Q52" s="2697">
        <f>+'ENERO '!Q52+FEBRERO!Q52+'MARZO '!Q52+ABRIL!Q52+MAYO!Q52+JUNIO!Q52+JULIO!Q52+AGOSTO!Q52+SEPTIEMBRE!Q52+OCTUBRE!Q52+NOVIEMBRE!Q52+DICIEMBRE!Q52</f>
        <v>0</v>
      </c>
      <c r="R52" s="2697">
        <f>+'ENERO '!R52+FEBRERO!R52+'MARZO '!R52+ABRIL!R52+MAYO!R52+JUNIO!R52+JULIO!R52+AGOSTO!R52+SEPTIEMBRE!R52+OCTUBRE!R52+NOVIEMBRE!R52+DICIEMBRE!R52</f>
        <v>0</v>
      </c>
      <c r="S52" s="134" t="s">
        <v>6</v>
      </c>
      <c r="T52" s="3"/>
      <c r="U52" s="3"/>
      <c r="V52" s="3"/>
      <c r="W52" s="3"/>
      <c r="X52" s="3"/>
      <c r="Y52" s="17"/>
      <c r="Z52" s="17"/>
      <c r="AA52" s="10"/>
      <c r="AB52" s="6"/>
      <c r="AC52" s="6"/>
      <c r="AD52" s="6"/>
      <c r="AE52" s="6"/>
      <c r="AF52" s="6"/>
      <c r="AG52" s="3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40" t="s">
        <v>3</v>
      </c>
      <c r="BB52" s="40" t="s">
        <v>3</v>
      </c>
      <c r="BC52" s="103" t="s">
        <v>3</v>
      </c>
      <c r="BD52" s="139">
        <v>0</v>
      </c>
      <c r="BE52" s="139">
        <v>0</v>
      </c>
      <c r="BF52" s="139" t="s">
        <v>3</v>
      </c>
    </row>
    <row r="53" spans="1:58" x14ac:dyDescent="0.25">
      <c r="A53" s="2813" t="s">
        <v>76</v>
      </c>
      <c r="B53" s="2814"/>
      <c r="C53" s="2815"/>
      <c r="D53" s="2697">
        <f>+'ENERO '!D53+FEBRERO!D53+'MARZO '!D53+ABRIL!D53+MAYO!D53+JUNIO!D53+JULIO!D53+AGOSTO!D53+SEPTIEMBRE!D53+OCTUBRE!D53+NOVIEMBRE!D53+DICIEMBRE!D53</f>
        <v>10</v>
      </c>
      <c r="E53" s="2697">
        <f>+'ENERO '!E53+FEBRERO!E53+'MARZO '!E53+ABRIL!E53+MAYO!E53+JUNIO!E53+JULIO!E53+AGOSTO!E53+SEPTIEMBRE!E53+OCTUBRE!E53+NOVIEMBRE!E53+DICIEMBRE!E53</f>
        <v>0</v>
      </c>
      <c r="F53" s="2697">
        <f>+'ENERO '!F53+FEBRERO!F53+'MARZO '!F53+ABRIL!F53+MAYO!F53+JUNIO!F53+JULIO!F53+AGOSTO!F53+SEPTIEMBRE!F53+OCTUBRE!F53+NOVIEMBRE!F53+DICIEMBRE!F53</f>
        <v>0</v>
      </c>
      <c r="G53" s="2697">
        <f>+'ENERO '!G53+FEBRERO!G53+'MARZO '!G53+ABRIL!G53+MAYO!G53+JUNIO!G53+JULIO!G53+AGOSTO!G53+SEPTIEMBRE!G53+OCTUBRE!G53+NOVIEMBRE!G53+DICIEMBRE!G53</f>
        <v>0</v>
      </c>
      <c r="H53" s="2697">
        <f>+'ENERO '!H53+FEBRERO!H53+'MARZO '!H53+ABRIL!H53+MAYO!H53+JUNIO!H53+JULIO!H53+AGOSTO!H53+SEPTIEMBRE!H53+OCTUBRE!H53+NOVIEMBRE!H53+DICIEMBRE!H53</f>
        <v>0</v>
      </c>
      <c r="I53" s="2697">
        <f>+'ENERO '!I53+FEBRERO!I53+'MARZO '!I53+ABRIL!I53+MAYO!I53+JUNIO!I53+JULIO!I53+AGOSTO!I53+SEPTIEMBRE!I53+OCTUBRE!I53+NOVIEMBRE!I53+DICIEMBRE!I53</f>
        <v>1</v>
      </c>
      <c r="J53" s="2697">
        <f>+'ENERO '!J53+FEBRERO!J53+'MARZO '!J53+ABRIL!J53+MAYO!J53+JUNIO!J53+JULIO!J53+AGOSTO!J53+SEPTIEMBRE!J53+OCTUBRE!J53+NOVIEMBRE!J53+DICIEMBRE!J53</f>
        <v>0</v>
      </c>
      <c r="K53" s="2697">
        <f>+'ENERO '!K53+FEBRERO!K53+'MARZO '!K53+ABRIL!K53+MAYO!K53+JUNIO!K53+JULIO!K53+AGOSTO!K53+SEPTIEMBRE!K53+OCTUBRE!K53+NOVIEMBRE!K53+DICIEMBRE!K53</f>
        <v>2</v>
      </c>
      <c r="L53" s="2697">
        <f>+'ENERO '!L53+FEBRERO!L53+'MARZO '!L53+ABRIL!L53+MAYO!L53+JUNIO!L53+JULIO!L53+AGOSTO!L53+SEPTIEMBRE!L53+OCTUBRE!L53+NOVIEMBRE!L53+DICIEMBRE!L53</f>
        <v>1</v>
      </c>
      <c r="M53" s="2697">
        <f>+'ENERO '!M53+FEBRERO!M53+'MARZO '!M53+ABRIL!M53+MAYO!M53+JUNIO!M53+JULIO!M53+AGOSTO!M53+SEPTIEMBRE!M53+OCTUBRE!M53+NOVIEMBRE!M53+DICIEMBRE!M53</f>
        <v>6</v>
      </c>
      <c r="N53" s="2697">
        <f>+'ENERO '!N53+FEBRERO!N53+'MARZO '!N53+ABRIL!N53+MAYO!N53+JUNIO!N53+JULIO!N53+AGOSTO!N53+SEPTIEMBRE!N53+OCTUBRE!N53+NOVIEMBRE!N53+DICIEMBRE!N53</f>
        <v>0</v>
      </c>
      <c r="O53" s="2697">
        <f>+'ENERO '!O53+FEBRERO!O53+'MARZO '!O53+ABRIL!O53+MAYO!O53+JUNIO!O53+JULIO!O53+AGOSTO!O53+SEPTIEMBRE!O53+OCTUBRE!O53+NOVIEMBRE!O53+DICIEMBRE!O53</f>
        <v>0</v>
      </c>
      <c r="P53" s="2697">
        <f>+'ENERO '!P53+FEBRERO!P53+'MARZO '!P53+ABRIL!P53+MAYO!P53+JUNIO!P53+JULIO!P53+AGOSTO!P53+SEPTIEMBRE!P53+OCTUBRE!P53+NOVIEMBRE!P53+DICIEMBRE!P53</f>
        <v>10</v>
      </c>
      <c r="Q53" s="2697">
        <f>+'ENERO '!Q53+FEBRERO!Q53+'MARZO '!Q53+ABRIL!Q53+MAYO!Q53+JUNIO!Q53+JULIO!Q53+AGOSTO!Q53+SEPTIEMBRE!Q53+OCTUBRE!Q53+NOVIEMBRE!Q53+DICIEMBRE!Q53</f>
        <v>0</v>
      </c>
      <c r="R53" s="2697">
        <f>+'ENERO '!R53+FEBRERO!R53+'MARZO '!R53+ABRIL!R53+MAYO!R53+JUNIO!R53+JULIO!R53+AGOSTO!R53+SEPTIEMBRE!R53+OCTUBRE!R53+NOVIEMBRE!R53+DICIEMBRE!R53</f>
        <v>0</v>
      </c>
      <c r="S53" s="134" t="s">
        <v>6</v>
      </c>
      <c r="T53" s="3"/>
      <c r="U53" s="3"/>
      <c r="V53" s="3"/>
      <c r="W53" s="3"/>
      <c r="X53" s="3"/>
      <c r="Y53" s="17"/>
      <c r="Z53" s="17"/>
      <c r="AA53" s="10"/>
      <c r="AB53" s="6"/>
      <c r="AC53" s="6"/>
      <c r="AD53" s="6"/>
      <c r="AE53" s="6"/>
      <c r="AF53" s="6"/>
      <c r="AG53" s="3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40" t="s">
        <v>3</v>
      </c>
      <c r="BB53" s="40" t="s">
        <v>3</v>
      </c>
      <c r="BC53" s="103" t="s">
        <v>3</v>
      </c>
      <c r="BD53" s="139">
        <v>0</v>
      </c>
      <c r="BE53" s="139">
        <v>0</v>
      </c>
      <c r="BF53" s="139" t="s">
        <v>3</v>
      </c>
    </row>
    <row r="54" spans="1:58" x14ac:dyDescent="0.25">
      <c r="A54" s="2813" t="s">
        <v>77</v>
      </c>
      <c r="B54" s="2814"/>
      <c r="C54" s="2815"/>
      <c r="D54" s="2697">
        <f>+'ENERO '!D54+FEBRERO!D54+'MARZO '!D54+ABRIL!D54+MAYO!D54+JUNIO!D54+JULIO!D54+AGOSTO!D54+SEPTIEMBRE!D54+OCTUBRE!D54+NOVIEMBRE!D54+DICIEMBRE!D54</f>
        <v>2</v>
      </c>
      <c r="E54" s="2697">
        <f>+'ENERO '!E54+FEBRERO!E54+'MARZO '!E54+ABRIL!E54+MAYO!E54+JUNIO!E54+JULIO!E54+AGOSTO!E54+SEPTIEMBRE!E54+OCTUBRE!E54+NOVIEMBRE!E54+DICIEMBRE!E54</f>
        <v>0</v>
      </c>
      <c r="F54" s="2697">
        <f>+'ENERO '!F54+FEBRERO!F54+'MARZO '!F54+ABRIL!F54+MAYO!F54+JUNIO!F54+JULIO!F54+AGOSTO!F54+SEPTIEMBRE!F54+OCTUBRE!F54+NOVIEMBRE!F54+DICIEMBRE!F54</f>
        <v>0</v>
      </c>
      <c r="G54" s="2697">
        <f>+'ENERO '!G54+FEBRERO!G54+'MARZO '!G54+ABRIL!G54+MAYO!G54+JUNIO!G54+JULIO!G54+AGOSTO!G54+SEPTIEMBRE!G54+OCTUBRE!G54+NOVIEMBRE!G54+DICIEMBRE!G54</f>
        <v>0</v>
      </c>
      <c r="H54" s="2697">
        <f>+'ENERO '!H54+FEBRERO!H54+'MARZO '!H54+ABRIL!H54+MAYO!H54+JUNIO!H54+JULIO!H54+AGOSTO!H54+SEPTIEMBRE!H54+OCTUBRE!H54+NOVIEMBRE!H54+DICIEMBRE!H54</f>
        <v>0</v>
      </c>
      <c r="I54" s="2697">
        <f>+'ENERO '!I54+FEBRERO!I54+'MARZO '!I54+ABRIL!I54+MAYO!I54+JUNIO!I54+JULIO!I54+AGOSTO!I54+SEPTIEMBRE!I54+OCTUBRE!I54+NOVIEMBRE!I54+DICIEMBRE!I54</f>
        <v>2</v>
      </c>
      <c r="J54" s="2697">
        <f>+'ENERO '!J54+FEBRERO!J54+'MARZO '!J54+ABRIL!J54+MAYO!J54+JUNIO!J54+JULIO!J54+AGOSTO!J54+SEPTIEMBRE!J54+OCTUBRE!J54+NOVIEMBRE!J54+DICIEMBRE!J54</f>
        <v>0</v>
      </c>
      <c r="K54" s="2697">
        <f>+'ENERO '!K54+FEBRERO!K54+'MARZO '!K54+ABRIL!K54+MAYO!K54+JUNIO!K54+JULIO!K54+AGOSTO!K54+SEPTIEMBRE!K54+OCTUBRE!K54+NOVIEMBRE!K54+DICIEMBRE!K54</f>
        <v>0</v>
      </c>
      <c r="L54" s="2697">
        <f>+'ENERO '!L54+FEBRERO!L54+'MARZO '!L54+ABRIL!L54+MAYO!L54+JUNIO!L54+JULIO!L54+AGOSTO!L54+SEPTIEMBRE!L54+OCTUBRE!L54+NOVIEMBRE!L54+DICIEMBRE!L54</f>
        <v>0</v>
      </c>
      <c r="M54" s="2697">
        <f>+'ENERO '!M54+FEBRERO!M54+'MARZO '!M54+ABRIL!M54+MAYO!M54+JUNIO!M54+JULIO!M54+AGOSTO!M54+SEPTIEMBRE!M54+OCTUBRE!M54+NOVIEMBRE!M54+DICIEMBRE!M54</f>
        <v>0</v>
      </c>
      <c r="N54" s="2697">
        <f>+'ENERO '!N54+FEBRERO!N54+'MARZO '!N54+ABRIL!N54+MAYO!N54+JUNIO!N54+JULIO!N54+AGOSTO!N54+SEPTIEMBRE!N54+OCTUBRE!N54+NOVIEMBRE!N54+DICIEMBRE!N54</f>
        <v>0</v>
      </c>
      <c r="O54" s="2697">
        <f>+'ENERO '!O54+FEBRERO!O54+'MARZO '!O54+ABRIL!O54+MAYO!O54+JUNIO!O54+JULIO!O54+AGOSTO!O54+SEPTIEMBRE!O54+OCTUBRE!O54+NOVIEMBRE!O54+DICIEMBRE!O54</f>
        <v>0</v>
      </c>
      <c r="P54" s="2697">
        <f>+'ENERO '!P54+FEBRERO!P54+'MARZO '!P54+ABRIL!P54+MAYO!P54+JUNIO!P54+JULIO!P54+AGOSTO!P54+SEPTIEMBRE!P54+OCTUBRE!P54+NOVIEMBRE!P54+DICIEMBRE!P54</f>
        <v>2</v>
      </c>
      <c r="Q54" s="2697">
        <f>+'ENERO '!Q54+FEBRERO!Q54+'MARZO '!Q54+ABRIL!Q54+MAYO!Q54+JUNIO!Q54+JULIO!Q54+AGOSTO!Q54+SEPTIEMBRE!Q54+OCTUBRE!Q54+NOVIEMBRE!Q54+DICIEMBRE!Q54</f>
        <v>0</v>
      </c>
      <c r="R54" s="2697">
        <f>+'ENERO '!R54+FEBRERO!R54+'MARZO '!R54+ABRIL!R54+MAYO!R54+JUNIO!R54+JULIO!R54+AGOSTO!R54+SEPTIEMBRE!R54+OCTUBRE!R54+NOVIEMBRE!R54+DICIEMBRE!R54</f>
        <v>0</v>
      </c>
      <c r="S54" s="134" t="s">
        <v>6</v>
      </c>
      <c r="T54" s="3"/>
      <c r="U54" s="3"/>
      <c r="V54" s="3"/>
      <c r="W54" s="3"/>
      <c r="X54" s="3"/>
      <c r="Y54" s="17"/>
      <c r="Z54" s="17"/>
      <c r="AA54" s="10"/>
      <c r="AB54" s="6"/>
      <c r="AC54" s="6"/>
      <c r="AD54" s="6"/>
      <c r="AE54" s="6"/>
      <c r="AF54" s="6"/>
      <c r="AG54" s="3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40" t="s">
        <v>3</v>
      </c>
      <c r="BB54" s="40" t="s">
        <v>3</v>
      </c>
      <c r="BC54" s="103" t="s">
        <v>3</v>
      </c>
      <c r="BD54" s="139">
        <v>0</v>
      </c>
      <c r="BE54" s="139">
        <v>0</v>
      </c>
      <c r="BF54" s="139" t="s">
        <v>3</v>
      </c>
    </row>
    <row r="55" spans="1:58" x14ac:dyDescent="0.25">
      <c r="A55" s="2813" t="s">
        <v>78</v>
      </c>
      <c r="B55" s="2814"/>
      <c r="C55" s="2815"/>
      <c r="D55" s="2697">
        <f>+'ENERO '!D55+FEBRERO!D55+'MARZO '!D55+ABRIL!D55+MAYO!D55+JUNIO!D55+JULIO!D55+AGOSTO!D55+SEPTIEMBRE!D55+OCTUBRE!D55+NOVIEMBRE!D55+DICIEMBRE!D55</f>
        <v>0</v>
      </c>
      <c r="E55" s="2697">
        <f>+'ENERO '!E55+FEBRERO!E55+'MARZO '!E55+ABRIL!E55+MAYO!E55+JUNIO!E55+JULIO!E55+AGOSTO!E55+SEPTIEMBRE!E55+OCTUBRE!E55+NOVIEMBRE!E55+DICIEMBRE!E55</f>
        <v>0</v>
      </c>
      <c r="F55" s="2697">
        <f>+'ENERO '!F55+FEBRERO!F55+'MARZO '!F55+ABRIL!F55+MAYO!F55+JUNIO!F55+JULIO!F55+AGOSTO!F55+SEPTIEMBRE!F55+OCTUBRE!F55+NOVIEMBRE!F55+DICIEMBRE!F55</f>
        <v>0</v>
      </c>
      <c r="G55" s="2697">
        <f>+'ENERO '!G55+FEBRERO!G55+'MARZO '!G55+ABRIL!G55+MAYO!G55+JUNIO!G55+JULIO!G55+AGOSTO!G55+SEPTIEMBRE!G55+OCTUBRE!G55+NOVIEMBRE!G55+DICIEMBRE!G55</f>
        <v>0</v>
      </c>
      <c r="H55" s="2697">
        <f>+'ENERO '!H55+FEBRERO!H55+'MARZO '!H55+ABRIL!H55+MAYO!H55+JUNIO!H55+JULIO!H55+AGOSTO!H55+SEPTIEMBRE!H55+OCTUBRE!H55+NOVIEMBRE!H55+DICIEMBRE!H55</f>
        <v>0</v>
      </c>
      <c r="I55" s="2697">
        <f>+'ENERO '!I55+FEBRERO!I55+'MARZO '!I55+ABRIL!I55+MAYO!I55+JUNIO!I55+JULIO!I55+AGOSTO!I55+SEPTIEMBRE!I55+OCTUBRE!I55+NOVIEMBRE!I55+DICIEMBRE!I55</f>
        <v>0</v>
      </c>
      <c r="J55" s="2697">
        <f>+'ENERO '!J55+FEBRERO!J55+'MARZO '!J55+ABRIL!J55+MAYO!J55+JUNIO!J55+JULIO!J55+AGOSTO!J55+SEPTIEMBRE!J55+OCTUBRE!J55+NOVIEMBRE!J55+DICIEMBRE!J55</f>
        <v>0</v>
      </c>
      <c r="K55" s="2697">
        <f>+'ENERO '!K55+FEBRERO!K55+'MARZO '!K55+ABRIL!K55+MAYO!K55+JUNIO!K55+JULIO!K55+AGOSTO!K55+SEPTIEMBRE!K55+OCTUBRE!K55+NOVIEMBRE!K55+DICIEMBRE!K55</f>
        <v>0</v>
      </c>
      <c r="L55" s="2697">
        <f>+'ENERO '!L55+FEBRERO!L55+'MARZO '!L55+ABRIL!L55+MAYO!L55+JUNIO!L55+JULIO!L55+AGOSTO!L55+SEPTIEMBRE!L55+OCTUBRE!L55+NOVIEMBRE!L55+DICIEMBRE!L55</f>
        <v>0</v>
      </c>
      <c r="M55" s="2697">
        <f>+'ENERO '!M55+FEBRERO!M55+'MARZO '!M55+ABRIL!M55+MAYO!M55+JUNIO!M55+JULIO!M55+AGOSTO!M55+SEPTIEMBRE!M55+OCTUBRE!M55+NOVIEMBRE!M55+DICIEMBRE!M55</f>
        <v>0</v>
      </c>
      <c r="N55" s="2697">
        <f>+'ENERO '!N55+FEBRERO!N55+'MARZO '!N55+ABRIL!N55+MAYO!N55+JUNIO!N55+JULIO!N55+AGOSTO!N55+SEPTIEMBRE!N55+OCTUBRE!N55+NOVIEMBRE!N55+DICIEMBRE!N55</f>
        <v>0</v>
      </c>
      <c r="O55" s="2697">
        <f>+'ENERO '!O55+FEBRERO!O55+'MARZO '!O55+ABRIL!O55+MAYO!O55+JUNIO!O55+JULIO!O55+AGOSTO!O55+SEPTIEMBRE!O55+OCTUBRE!O55+NOVIEMBRE!O55+DICIEMBRE!O55</f>
        <v>0</v>
      </c>
      <c r="P55" s="2697">
        <f>+'ENERO '!P55+FEBRERO!P55+'MARZO '!P55+ABRIL!P55+MAYO!P55+JUNIO!P55+JULIO!P55+AGOSTO!P55+SEPTIEMBRE!P55+OCTUBRE!P55+NOVIEMBRE!P55+DICIEMBRE!P55</f>
        <v>0</v>
      </c>
      <c r="Q55" s="2697">
        <f>+'ENERO '!Q55+FEBRERO!Q55+'MARZO '!Q55+ABRIL!Q55+MAYO!Q55+JUNIO!Q55+JULIO!Q55+AGOSTO!Q55+SEPTIEMBRE!Q55+OCTUBRE!Q55+NOVIEMBRE!Q55+DICIEMBRE!Q55</f>
        <v>0</v>
      </c>
      <c r="R55" s="2697">
        <f>+'ENERO '!R55+FEBRERO!R55+'MARZO '!R55+ABRIL!R55+MAYO!R55+JUNIO!R55+JULIO!R55+AGOSTO!R55+SEPTIEMBRE!R55+OCTUBRE!R55+NOVIEMBRE!R55+DICIEMBRE!R55</f>
        <v>0</v>
      </c>
      <c r="S55" s="134" t="s">
        <v>6</v>
      </c>
      <c r="T55" s="3"/>
      <c r="U55" s="3"/>
      <c r="V55" s="3"/>
      <c r="W55" s="3"/>
      <c r="X55" s="3"/>
      <c r="Y55" s="17"/>
      <c r="Z55" s="17"/>
      <c r="AA55" s="10"/>
      <c r="AB55" s="6"/>
      <c r="AC55" s="6"/>
      <c r="AD55" s="6"/>
      <c r="AE55" s="6"/>
      <c r="AF55" s="6"/>
      <c r="AG55" s="3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40" t="s">
        <v>3</v>
      </c>
      <c r="BB55" s="40" t="s">
        <v>3</v>
      </c>
      <c r="BC55" s="103" t="s">
        <v>3</v>
      </c>
      <c r="BD55" s="139">
        <v>0</v>
      </c>
      <c r="BE55" s="139">
        <v>0</v>
      </c>
      <c r="BF55" s="139" t="s">
        <v>3</v>
      </c>
    </row>
    <row r="56" spans="1:58" x14ac:dyDescent="0.25">
      <c r="A56" s="2813" t="s">
        <v>79</v>
      </c>
      <c r="B56" s="2814"/>
      <c r="C56" s="2815"/>
      <c r="D56" s="2697">
        <f>+'ENERO '!D56+FEBRERO!D56+'MARZO '!D56+ABRIL!D56+MAYO!D56+JUNIO!D56+JULIO!D56+AGOSTO!D56+SEPTIEMBRE!D56+OCTUBRE!D56+NOVIEMBRE!D56+DICIEMBRE!D56</f>
        <v>20</v>
      </c>
      <c r="E56" s="2697">
        <f>+'ENERO '!E56+FEBRERO!E56+'MARZO '!E56+ABRIL!E56+MAYO!E56+JUNIO!E56+JULIO!E56+AGOSTO!E56+SEPTIEMBRE!E56+OCTUBRE!E56+NOVIEMBRE!E56+DICIEMBRE!E56</f>
        <v>0</v>
      </c>
      <c r="F56" s="2697">
        <f>+'ENERO '!F56+FEBRERO!F56+'MARZO '!F56+ABRIL!F56+MAYO!F56+JUNIO!F56+JULIO!F56+AGOSTO!F56+SEPTIEMBRE!F56+OCTUBRE!F56+NOVIEMBRE!F56+DICIEMBRE!F56</f>
        <v>3</v>
      </c>
      <c r="G56" s="2697">
        <f>+'ENERO '!G56+FEBRERO!G56+'MARZO '!G56+ABRIL!G56+MAYO!G56+JUNIO!G56+JULIO!G56+AGOSTO!G56+SEPTIEMBRE!G56+OCTUBRE!G56+NOVIEMBRE!G56+DICIEMBRE!G56</f>
        <v>0</v>
      </c>
      <c r="H56" s="2697">
        <f>+'ENERO '!H56+FEBRERO!H56+'MARZO '!H56+ABRIL!H56+MAYO!H56+JUNIO!H56+JULIO!H56+AGOSTO!H56+SEPTIEMBRE!H56+OCTUBRE!H56+NOVIEMBRE!H56+DICIEMBRE!H56</f>
        <v>1</v>
      </c>
      <c r="I56" s="2697">
        <f>+'ENERO '!I56+FEBRERO!I56+'MARZO '!I56+ABRIL!I56+MAYO!I56+JUNIO!I56+JULIO!I56+AGOSTO!I56+SEPTIEMBRE!I56+OCTUBRE!I56+NOVIEMBRE!I56+DICIEMBRE!I56</f>
        <v>4</v>
      </c>
      <c r="J56" s="2697">
        <f>+'ENERO '!J56+FEBRERO!J56+'MARZO '!J56+ABRIL!J56+MAYO!J56+JUNIO!J56+JULIO!J56+AGOSTO!J56+SEPTIEMBRE!J56+OCTUBRE!J56+NOVIEMBRE!J56+DICIEMBRE!J56</f>
        <v>2</v>
      </c>
      <c r="K56" s="2697">
        <f>+'ENERO '!K56+FEBRERO!K56+'MARZO '!K56+ABRIL!K56+MAYO!K56+JUNIO!K56+JULIO!K56+AGOSTO!K56+SEPTIEMBRE!K56+OCTUBRE!K56+NOVIEMBRE!K56+DICIEMBRE!K56</f>
        <v>10</v>
      </c>
      <c r="L56" s="2697">
        <f>+'ENERO '!L56+FEBRERO!L56+'MARZO '!L56+ABRIL!L56+MAYO!L56+JUNIO!L56+JULIO!L56+AGOSTO!L56+SEPTIEMBRE!L56+OCTUBRE!L56+NOVIEMBRE!L56+DICIEMBRE!L56</f>
        <v>0</v>
      </c>
      <c r="M56" s="2697">
        <f>+'ENERO '!M56+FEBRERO!M56+'MARZO '!M56+ABRIL!M56+MAYO!M56+JUNIO!M56+JULIO!M56+AGOSTO!M56+SEPTIEMBRE!M56+OCTUBRE!M56+NOVIEMBRE!M56+DICIEMBRE!M56</f>
        <v>0</v>
      </c>
      <c r="N56" s="2697">
        <f>+'ENERO '!N56+FEBRERO!N56+'MARZO '!N56+ABRIL!N56+MAYO!N56+JUNIO!N56+JULIO!N56+AGOSTO!N56+SEPTIEMBRE!N56+OCTUBRE!N56+NOVIEMBRE!N56+DICIEMBRE!N56</f>
        <v>0</v>
      </c>
      <c r="O56" s="2697">
        <f>+'ENERO '!O56+FEBRERO!O56+'MARZO '!O56+ABRIL!O56+MAYO!O56+JUNIO!O56+JULIO!O56+AGOSTO!O56+SEPTIEMBRE!O56+OCTUBRE!O56+NOVIEMBRE!O56+DICIEMBRE!O56</f>
        <v>0</v>
      </c>
      <c r="P56" s="2697">
        <f>+'ENERO '!P56+FEBRERO!P56+'MARZO '!P56+ABRIL!P56+MAYO!P56+JUNIO!P56+JULIO!P56+AGOSTO!P56+SEPTIEMBRE!P56+OCTUBRE!P56+NOVIEMBRE!P56+DICIEMBRE!P56</f>
        <v>20</v>
      </c>
      <c r="Q56" s="2697">
        <f>+'ENERO '!Q56+FEBRERO!Q56+'MARZO '!Q56+ABRIL!Q56+MAYO!Q56+JUNIO!Q56+JULIO!Q56+AGOSTO!Q56+SEPTIEMBRE!Q56+OCTUBRE!Q56+NOVIEMBRE!Q56+DICIEMBRE!Q56</f>
        <v>0</v>
      </c>
      <c r="R56" s="2697">
        <f>+'ENERO '!R56+FEBRERO!R56+'MARZO '!R56+ABRIL!R56+MAYO!R56+JUNIO!R56+JULIO!R56+AGOSTO!R56+SEPTIEMBRE!R56+OCTUBRE!R56+NOVIEMBRE!R56+DICIEMBRE!R56</f>
        <v>0</v>
      </c>
      <c r="S56" s="134" t="s">
        <v>6</v>
      </c>
      <c r="T56" s="3"/>
      <c r="U56" s="3"/>
      <c r="V56" s="3"/>
      <c r="W56" s="3"/>
      <c r="X56" s="3"/>
      <c r="Y56" s="17"/>
      <c r="Z56" s="17"/>
      <c r="AA56" s="10"/>
      <c r="AB56" s="6"/>
      <c r="AC56" s="6"/>
      <c r="AD56" s="6"/>
      <c r="AE56" s="6"/>
      <c r="AF56" s="6"/>
      <c r="AG56" s="3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40" t="s">
        <v>3</v>
      </c>
      <c r="BB56" s="40" t="s">
        <v>3</v>
      </c>
      <c r="BC56" s="103" t="s">
        <v>3</v>
      </c>
      <c r="BD56" s="139">
        <v>0</v>
      </c>
      <c r="BE56" s="139">
        <v>0</v>
      </c>
      <c r="BF56" s="139" t="s">
        <v>3</v>
      </c>
    </row>
    <row r="57" spans="1:58" x14ac:dyDescent="0.25">
      <c r="A57" s="2813" t="s">
        <v>80</v>
      </c>
      <c r="B57" s="2814"/>
      <c r="C57" s="2815"/>
      <c r="D57" s="2697">
        <f>+'ENERO '!D57+FEBRERO!D57+'MARZO '!D57+ABRIL!D57+MAYO!D57+JUNIO!D57+JULIO!D57+AGOSTO!D57+SEPTIEMBRE!D57+OCTUBRE!D57+NOVIEMBRE!D57+DICIEMBRE!D57</f>
        <v>0</v>
      </c>
      <c r="E57" s="2697">
        <f>+'ENERO '!E57+FEBRERO!E57+'MARZO '!E57+ABRIL!E57+MAYO!E57+JUNIO!E57+JULIO!E57+AGOSTO!E57+SEPTIEMBRE!E57+OCTUBRE!E57+NOVIEMBRE!E57+DICIEMBRE!E57</f>
        <v>0</v>
      </c>
      <c r="F57" s="2697">
        <f>+'ENERO '!F57+FEBRERO!F57+'MARZO '!F57+ABRIL!F57+MAYO!F57+JUNIO!F57+JULIO!F57+AGOSTO!F57+SEPTIEMBRE!F57+OCTUBRE!F57+NOVIEMBRE!F57+DICIEMBRE!F57</f>
        <v>0</v>
      </c>
      <c r="G57" s="2697">
        <f>+'ENERO '!G57+FEBRERO!G57+'MARZO '!G57+ABRIL!G57+MAYO!G57+JUNIO!G57+JULIO!G57+AGOSTO!G57+SEPTIEMBRE!G57+OCTUBRE!G57+NOVIEMBRE!G57+DICIEMBRE!G57</f>
        <v>0</v>
      </c>
      <c r="H57" s="2697">
        <f>+'ENERO '!H57+FEBRERO!H57+'MARZO '!H57+ABRIL!H57+MAYO!H57+JUNIO!H57+JULIO!H57+AGOSTO!H57+SEPTIEMBRE!H57+OCTUBRE!H57+NOVIEMBRE!H57+DICIEMBRE!H57</f>
        <v>0</v>
      </c>
      <c r="I57" s="2697">
        <f>+'ENERO '!I57+FEBRERO!I57+'MARZO '!I57+ABRIL!I57+MAYO!I57+JUNIO!I57+JULIO!I57+AGOSTO!I57+SEPTIEMBRE!I57+OCTUBRE!I57+NOVIEMBRE!I57+DICIEMBRE!I57</f>
        <v>0</v>
      </c>
      <c r="J57" s="2697">
        <f>+'ENERO '!J57+FEBRERO!J57+'MARZO '!J57+ABRIL!J57+MAYO!J57+JUNIO!J57+JULIO!J57+AGOSTO!J57+SEPTIEMBRE!J57+OCTUBRE!J57+NOVIEMBRE!J57+DICIEMBRE!J57</f>
        <v>0</v>
      </c>
      <c r="K57" s="2697">
        <f>+'ENERO '!K57+FEBRERO!K57+'MARZO '!K57+ABRIL!K57+MAYO!K57+JUNIO!K57+JULIO!K57+AGOSTO!K57+SEPTIEMBRE!K57+OCTUBRE!K57+NOVIEMBRE!K57+DICIEMBRE!K57</f>
        <v>0</v>
      </c>
      <c r="L57" s="2697">
        <f>+'ENERO '!L57+FEBRERO!L57+'MARZO '!L57+ABRIL!L57+MAYO!L57+JUNIO!L57+JULIO!L57+AGOSTO!L57+SEPTIEMBRE!L57+OCTUBRE!L57+NOVIEMBRE!L57+DICIEMBRE!L57</f>
        <v>0</v>
      </c>
      <c r="M57" s="2697">
        <f>+'ENERO '!M57+FEBRERO!M57+'MARZO '!M57+ABRIL!M57+MAYO!M57+JUNIO!M57+JULIO!M57+AGOSTO!M57+SEPTIEMBRE!M57+OCTUBRE!M57+NOVIEMBRE!M57+DICIEMBRE!M57</f>
        <v>0</v>
      </c>
      <c r="N57" s="2697">
        <f>+'ENERO '!N57+FEBRERO!N57+'MARZO '!N57+ABRIL!N57+MAYO!N57+JUNIO!N57+JULIO!N57+AGOSTO!N57+SEPTIEMBRE!N57+OCTUBRE!N57+NOVIEMBRE!N57+DICIEMBRE!N57</f>
        <v>0</v>
      </c>
      <c r="O57" s="2697">
        <f>+'ENERO '!O57+FEBRERO!O57+'MARZO '!O57+ABRIL!O57+MAYO!O57+JUNIO!O57+JULIO!O57+AGOSTO!O57+SEPTIEMBRE!O57+OCTUBRE!O57+NOVIEMBRE!O57+DICIEMBRE!O57</f>
        <v>0</v>
      </c>
      <c r="P57" s="2697">
        <f>+'ENERO '!P57+FEBRERO!P57+'MARZO '!P57+ABRIL!P57+MAYO!P57+JUNIO!P57+JULIO!P57+AGOSTO!P57+SEPTIEMBRE!P57+OCTUBRE!P57+NOVIEMBRE!P57+DICIEMBRE!P57</f>
        <v>0</v>
      </c>
      <c r="Q57" s="2697">
        <f>+'ENERO '!Q57+FEBRERO!Q57+'MARZO '!Q57+ABRIL!Q57+MAYO!Q57+JUNIO!Q57+JULIO!Q57+AGOSTO!Q57+SEPTIEMBRE!Q57+OCTUBRE!Q57+NOVIEMBRE!Q57+DICIEMBRE!Q57</f>
        <v>0</v>
      </c>
      <c r="R57" s="2697">
        <f>+'ENERO '!R57+FEBRERO!R57+'MARZO '!R57+ABRIL!R57+MAYO!R57+JUNIO!R57+JULIO!R57+AGOSTO!R57+SEPTIEMBRE!R57+OCTUBRE!R57+NOVIEMBRE!R57+DICIEMBRE!R57</f>
        <v>0</v>
      </c>
      <c r="S57" s="134" t="s">
        <v>6</v>
      </c>
      <c r="T57" s="134"/>
      <c r="U57" s="3"/>
      <c r="V57" s="3"/>
      <c r="W57" s="3"/>
      <c r="X57" s="3"/>
      <c r="Y57" s="17"/>
      <c r="Z57" s="17"/>
      <c r="AA57" s="10"/>
      <c r="AB57" s="6"/>
      <c r="AC57" s="6"/>
      <c r="AD57" s="6"/>
      <c r="AE57" s="6"/>
      <c r="AF57" s="6"/>
      <c r="AG57" s="3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40" t="s">
        <v>3</v>
      </c>
      <c r="BB57" s="40" t="s">
        <v>3</v>
      </c>
      <c r="BC57" s="26"/>
      <c r="BD57" s="26"/>
      <c r="BE57" s="139">
        <v>0</v>
      </c>
      <c r="BF57" s="139" t="s">
        <v>3</v>
      </c>
    </row>
    <row r="58" spans="1:58" x14ac:dyDescent="0.25">
      <c r="A58" s="2824" t="s">
        <v>81</v>
      </c>
      <c r="B58" s="2825"/>
      <c r="C58" s="2826"/>
      <c r="D58" s="2697">
        <f>+'ENERO '!D58+FEBRERO!D58+'MARZO '!D58+ABRIL!D58+MAYO!D58+JUNIO!D58+JULIO!D58+AGOSTO!D58+SEPTIEMBRE!D58+OCTUBRE!D58+NOVIEMBRE!D58+DICIEMBRE!D58</f>
        <v>0</v>
      </c>
      <c r="E58" s="2697">
        <f>+'ENERO '!E58+FEBRERO!E58+'MARZO '!E58+ABRIL!E58+MAYO!E58+JUNIO!E58+JULIO!E58+AGOSTO!E58+SEPTIEMBRE!E58+OCTUBRE!E58+NOVIEMBRE!E58+DICIEMBRE!E58</f>
        <v>0</v>
      </c>
      <c r="F58" s="2697">
        <f>+'ENERO '!F58+FEBRERO!F58+'MARZO '!F58+ABRIL!F58+MAYO!F58+JUNIO!F58+JULIO!F58+AGOSTO!F58+SEPTIEMBRE!F58+OCTUBRE!F58+NOVIEMBRE!F58+DICIEMBRE!F58</f>
        <v>0</v>
      </c>
      <c r="G58" s="2697">
        <f>+'ENERO '!G58+FEBRERO!G58+'MARZO '!G58+ABRIL!G58+MAYO!G58+JUNIO!G58+JULIO!G58+AGOSTO!G58+SEPTIEMBRE!G58+OCTUBRE!G58+NOVIEMBRE!G58+DICIEMBRE!G58</f>
        <v>0</v>
      </c>
      <c r="H58" s="2697">
        <f>+'ENERO '!H58+FEBRERO!H58+'MARZO '!H58+ABRIL!H58+MAYO!H58+JUNIO!H58+JULIO!H58+AGOSTO!H58+SEPTIEMBRE!H58+OCTUBRE!H58+NOVIEMBRE!H58+DICIEMBRE!H58</f>
        <v>0</v>
      </c>
      <c r="I58" s="2697">
        <f>+'ENERO '!I58+FEBRERO!I58+'MARZO '!I58+ABRIL!I58+MAYO!I58+JUNIO!I58+JULIO!I58+AGOSTO!I58+SEPTIEMBRE!I58+OCTUBRE!I58+NOVIEMBRE!I58+DICIEMBRE!I58</f>
        <v>0</v>
      </c>
      <c r="J58" s="2697">
        <f>+'ENERO '!J58+FEBRERO!J58+'MARZO '!J58+ABRIL!J58+MAYO!J58+JUNIO!J58+JULIO!J58+AGOSTO!J58+SEPTIEMBRE!J58+OCTUBRE!J58+NOVIEMBRE!J58+DICIEMBRE!J58</f>
        <v>0</v>
      </c>
      <c r="K58" s="2697">
        <f>+'ENERO '!K58+FEBRERO!K58+'MARZO '!K58+ABRIL!K58+MAYO!K58+JUNIO!K58+JULIO!K58+AGOSTO!K58+SEPTIEMBRE!K58+OCTUBRE!K58+NOVIEMBRE!K58+DICIEMBRE!K58</f>
        <v>0</v>
      </c>
      <c r="L58" s="2697">
        <f>+'ENERO '!L58+FEBRERO!L58+'MARZO '!L58+ABRIL!L58+MAYO!L58+JUNIO!L58+JULIO!L58+AGOSTO!L58+SEPTIEMBRE!L58+OCTUBRE!L58+NOVIEMBRE!L58+DICIEMBRE!L58</f>
        <v>0</v>
      </c>
      <c r="M58" s="2697">
        <f>+'ENERO '!M58+FEBRERO!M58+'MARZO '!M58+ABRIL!M58+MAYO!M58+JUNIO!M58+JULIO!M58+AGOSTO!M58+SEPTIEMBRE!M58+OCTUBRE!M58+NOVIEMBRE!M58+DICIEMBRE!M58</f>
        <v>0</v>
      </c>
      <c r="N58" s="2697">
        <f>+'ENERO '!N58+FEBRERO!N58+'MARZO '!N58+ABRIL!N58+MAYO!N58+JUNIO!N58+JULIO!N58+AGOSTO!N58+SEPTIEMBRE!N58+OCTUBRE!N58+NOVIEMBRE!N58+DICIEMBRE!N58</f>
        <v>0</v>
      </c>
      <c r="O58" s="2697">
        <f>+'ENERO '!O58+FEBRERO!O58+'MARZO '!O58+ABRIL!O58+MAYO!O58+JUNIO!O58+JULIO!O58+AGOSTO!O58+SEPTIEMBRE!O58+OCTUBRE!O58+NOVIEMBRE!O58+DICIEMBRE!O58</f>
        <v>0</v>
      </c>
      <c r="P58" s="2697">
        <f>+'ENERO '!P58+FEBRERO!P58+'MARZO '!P58+ABRIL!P58+MAYO!P58+JUNIO!P58+JULIO!P58+AGOSTO!P58+SEPTIEMBRE!P58+OCTUBRE!P58+NOVIEMBRE!P58+DICIEMBRE!P58</f>
        <v>0</v>
      </c>
      <c r="Q58" s="2697">
        <f>+'ENERO '!Q58+FEBRERO!Q58+'MARZO '!Q58+ABRIL!Q58+MAYO!Q58+JUNIO!Q58+JULIO!Q58+AGOSTO!Q58+SEPTIEMBRE!Q58+OCTUBRE!Q58+NOVIEMBRE!Q58+DICIEMBRE!Q58</f>
        <v>0</v>
      </c>
      <c r="R58" s="2697">
        <f>+'ENERO '!R58+FEBRERO!R58+'MARZO '!R58+ABRIL!R58+MAYO!R58+JUNIO!R58+JULIO!R58+AGOSTO!R58+SEPTIEMBRE!R58+OCTUBRE!R58+NOVIEMBRE!R58+DICIEMBRE!R58</f>
        <v>0</v>
      </c>
      <c r="S58" s="134" t="s">
        <v>6</v>
      </c>
      <c r="T58" s="134"/>
      <c r="U58" s="3"/>
      <c r="V58" s="3"/>
      <c r="W58" s="3"/>
      <c r="X58" s="3"/>
      <c r="Y58" s="17"/>
      <c r="Z58" s="17"/>
      <c r="AA58" s="10"/>
      <c r="AB58" s="6"/>
      <c r="AC58" s="6"/>
      <c r="AD58" s="6"/>
      <c r="AE58" s="6"/>
      <c r="AF58" s="6"/>
      <c r="AG58" s="3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40" t="s">
        <v>3</v>
      </c>
      <c r="BB58" s="40" t="s">
        <v>3</v>
      </c>
      <c r="BC58" s="26"/>
      <c r="BD58" s="26"/>
      <c r="BE58" s="139">
        <v>0</v>
      </c>
      <c r="BF58" s="139" t="s">
        <v>3</v>
      </c>
    </row>
    <row r="59" spans="1:58" x14ac:dyDescent="0.25">
      <c r="A59" s="2797" t="s">
        <v>82</v>
      </c>
      <c r="B59" s="2803"/>
      <c r="C59" s="2798"/>
      <c r="D59" s="2697">
        <f>+'ENERO '!D59+FEBRERO!D59+'MARZO '!D59+ABRIL!D59+MAYO!D59+JUNIO!D59+JULIO!D59+AGOSTO!D59+SEPTIEMBRE!D59+OCTUBRE!D59+NOVIEMBRE!D59+DICIEMBRE!D59</f>
        <v>94</v>
      </c>
      <c r="E59" s="2697">
        <f>+'ENERO '!E59+FEBRERO!E59+'MARZO '!E59+ABRIL!E59+MAYO!E59+JUNIO!E59+JULIO!E59+AGOSTO!E59+SEPTIEMBRE!E59+OCTUBRE!E59+NOVIEMBRE!E59+DICIEMBRE!E59</f>
        <v>0</v>
      </c>
      <c r="F59" s="2697">
        <f>+'ENERO '!F59+FEBRERO!F59+'MARZO '!F59+ABRIL!F59+MAYO!F59+JUNIO!F59+JULIO!F59+AGOSTO!F59+SEPTIEMBRE!F59+OCTUBRE!F59+NOVIEMBRE!F59+DICIEMBRE!F59</f>
        <v>4</v>
      </c>
      <c r="G59" s="2697">
        <f>+'ENERO '!G59+FEBRERO!G59+'MARZO '!G59+ABRIL!G59+MAYO!G59+JUNIO!G59+JULIO!G59+AGOSTO!G59+SEPTIEMBRE!G59+OCTUBRE!G59+NOVIEMBRE!G59+DICIEMBRE!G59</f>
        <v>0</v>
      </c>
      <c r="H59" s="2697">
        <f>+'ENERO '!H59+FEBRERO!H59+'MARZO '!H59+ABRIL!H59+MAYO!H59+JUNIO!H59+JULIO!H59+AGOSTO!H59+SEPTIEMBRE!H59+OCTUBRE!H59+NOVIEMBRE!H59+DICIEMBRE!H59</f>
        <v>1</v>
      </c>
      <c r="I59" s="2697">
        <f>+'ENERO '!I59+FEBRERO!I59+'MARZO '!I59+ABRIL!I59+MAYO!I59+JUNIO!I59+JULIO!I59+AGOSTO!I59+SEPTIEMBRE!I59+OCTUBRE!I59+NOVIEMBRE!I59+DICIEMBRE!I59</f>
        <v>8</v>
      </c>
      <c r="J59" s="2697">
        <f>+'ENERO '!J59+FEBRERO!J59+'MARZO '!J59+ABRIL!J59+MAYO!J59+JUNIO!J59+JULIO!J59+AGOSTO!J59+SEPTIEMBRE!J59+OCTUBRE!J59+NOVIEMBRE!J59+DICIEMBRE!J59</f>
        <v>3</v>
      </c>
      <c r="K59" s="2697">
        <f>+'ENERO '!K59+FEBRERO!K59+'MARZO '!K59+ABRIL!K59+MAYO!K59+JUNIO!K59+JULIO!K59+AGOSTO!K59+SEPTIEMBRE!K59+OCTUBRE!K59+NOVIEMBRE!K59+DICIEMBRE!K59</f>
        <v>21</v>
      </c>
      <c r="L59" s="2697">
        <f>+'ENERO '!L59+FEBRERO!L59+'MARZO '!L59+ABRIL!L59+MAYO!L59+JUNIO!L59+JULIO!L59+AGOSTO!L59+SEPTIEMBRE!L59+OCTUBRE!L59+NOVIEMBRE!L59+DICIEMBRE!L59</f>
        <v>5</v>
      </c>
      <c r="M59" s="2697">
        <f>+'ENERO '!M59+FEBRERO!M59+'MARZO '!M59+ABRIL!M59+MAYO!M59+JUNIO!M59+JULIO!M59+AGOSTO!M59+SEPTIEMBRE!M59+OCTUBRE!M59+NOVIEMBRE!M59+DICIEMBRE!M59</f>
        <v>41</v>
      </c>
      <c r="N59" s="2697">
        <f>+'ENERO '!N59+FEBRERO!N59+'MARZO '!N59+ABRIL!N59+MAYO!N59+JUNIO!N59+JULIO!N59+AGOSTO!N59+SEPTIEMBRE!N59+OCTUBRE!N59+NOVIEMBRE!N59+DICIEMBRE!N59</f>
        <v>9</v>
      </c>
      <c r="O59" s="2697">
        <f>+'ENERO '!O59+FEBRERO!O59+'MARZO '!O59+ABRIL!O59+MAYO!O59+JUNIO!O59+JULIO!O59+AGOSTO!O59+SEPTIEMBRE!O59+OCTUBRE!O59+NOVIEMBRE!O59+DICIEMBRE!O59</f>
        <v>2</v>
      </c>
      <c r="P59" s="2697">
        <f>+'ENERO '!P59+FEBRERO!P59+'MARZO '!P59+ABRIL!P59+MAYO!P59+JUNIO!P59+JULIO!P59+AGOSTO!P59+SEPTIEMBRE!P59+OCTUBRE!P59+NOVIEMBRE!P59+DICIEMBRE!P59</f>
        <v>94</v>
      </c>
      <c r="Q59" s="2697">
        <f>+'ENERO '!Q59+FEBRERO!Q59+'MARZO '!Q59+ABRIL!Q59+MAYO!Q59+JUNIO!Q59+JULIO!Q59+AGOSTO!Q59+SEPTIEMBRE!Q59+OCTUBRE!Q59+NOVIEMBRE!Q59+DICIEMBRE!Q59</f>
        <v>0</v>
      </c>
      <c r="R59" s="2697">
        <f>+'ENERO '!R59+FEBRERO!R59+'MARZO '!R59+ABRIL!R59+MAYO!R59+JUNIO!R59+JULIO!R59+AGOSTO!R59+SEPTIEMBRE!R59+OCTUBRE!R59+NOVIEMBRE!R59+DICIEMBRE!R59</f>
        <v>0</v>
      </c>
      <c r="S59" s="134" t="s">
        <v>6</v>
      </c>
      <c r="T59" s="3"/>
      <c r="U59" s="3"/>
      <c r="V59" s="3"/>
      <c r="W59" s="3"/>
      <c r="X59" s="3"/>
      <c r="Y59" s="10"/>
      <c r="Z59" s="17"/>
      <c r="AA59" s="17"/>
      <c r="AB59" s="6"/>
      <c r="AC59" s="6"/>
      <c r="AD59" s="6"/>
      <c r="AE59" s="6"/>
      <c r="AF59" s="6"/>
      <c r="AG59" s="3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40" t="s">
        <v>3</v>
      </c>
      <c r="BB59" s="40" t="s">
        <v>3</v>
      </c>
      <c r="BC59" s="26"/>
      <c r="BD59" s="26"/>
      <c r="BE59" s="139">
        <v>0</v>
      </c>
      <c r="BF59" s="139" t="s">
        <v>3</v>
      </c>
    </row>
    <row r="60" spans="1:58" x14ac:dyDescent="0.25">
      <c r="A60" s="78" t="s">
        <v>83</v>
      </c>
      <c r="B60" s="45"/>
      <c r="C60" s="45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4"/>
      <c r="O60" s="85"/>
      <c r="P60" s="85"/>
      <c r="Q60" s="38"/>
      <c r="R60" s="3"/>
      <c r="S60" s="3"/>
      <c r="T60" s="3"/>
      <c r="U60" s="3"/>
      <c r="V60" s="3"/>
      <c r="W60" s="3"/>
      <c r="X60" s="3"/>
      <c r="Y60" s="3"/>
      <c r="Z60" s="3"/>
      <c r="AA60" s="3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3"/>
      <c r="BB60" s="3"/>
      <c r="BC60" s="3"/>
      <c r="BD60" s="3"/>
      <c r="BE60" s="6"/>
      <c r="BF60" s="6"/>
    </row>
    <row r="61" spans="1:58" x14ac:dyDescent="0.25">
      <c r="A61" s="2872" t="s">
        <v>84</v>
      </c>
      <c r="B61" s="2873"/>
      <c r="C61" s="2874"/>
      <c r="D61" s="2697">
        <f>+'ENERO '!D61+FEBRERO!D61+'MARZO '!D61+ABRIL!D61+MAYO!D61+JUNIO!D61+JULIO!D61+AGOSTO!D61+SEPTIEMBRE!D61+OCTUBRE!D61+NOVIEMBRE!D61+DICIEMBRE!D61</f>
        <v>0</v>
      </c>
      <c r="E61" s="2697">
        <f>+'ENERO '!E61+FEBRERO!E61+'MARZO '!E61+ABRIL!E61+MAYO!E61+JUNIO!E61+JULIO!E61+AGOSTO!E61+SEPTIEMBRE!E61+OCTUBRE!E61+NOVIEMBRE!E61+DICIEMBRE!E61</f>
        <v>0</v>
      </c>
      <c r="F61" s="2697">
        <f>+'ENERO '!F61+FEBRERO!F61+'MARZO '!F61+ABRIL!F61+MAYO!F61+JUNIO!F61+JULIO!F61+AGOSTO!F61+SEPTIEMBRE!F61+OCTUBRE!F61+NOVIEMBRE!F61+DICIEMBRE!F61</f>
        <v>0</v>
      </c>
      <c r="G61" s="2697">
        <f>+'ENERO '!G61+FEBRERO!G61+'MARZO '!G61+ABRIL!G61+MAYO!G61+JUNIO!G61+JULIO!G61+AGOSTO!G61+SEPTIEMBRE!G61+OCTUBRE!G61+NOVIEMBRE!G61+DICIEMBRE!G61</f>
        <v>0</v>
      </c>
      <c r="H61" s="2697">
        <f>+'ENERO '!H61+FEBRERO!H61+'MARZO '!H61+ABRIL!H61+MAYO!H61+JUNIO!H61+JULIO!H61+AGOSTO!H61+SEPTIEMBRE!H61+OCTUBRE!H61+NOVIEMBRE!H61+DICIEMBRE!H61</f>
        <v>0</v>
      </c>
      <c r="I61" s="2697">
        <f>+'ENERO '!I61+FEBRERO!I61+'MARZO '!I61+ABRIL!I61+MAYO!I61+JUNIO!I61+JULIO!I61+AGOSTO!I61+SEPTIEMBRE!I61+OCTUBRE!I61+NOVIEMBRE!I61+DICIEMBRE!I61</f>
        <v>0</v>
      </c>
      <c r="J61" s="2697">
        <f>+'ENERO '!J61+FEBRERO!J61+'MARZO '!J61+ABRIL!J61+MAYO!J61+JUNIO!J61+JULIO!J61+AGOSTO!J61+SEPTIEMBRE!J61+OCTUBRE!J61+NOVIEMBRE!J61+DICIEMBRE!J61</f>
        <v>0</v>
      </c>
      <c r="K61" s="2697">
        <f>+'ENERO '!K61+FEBRERO!K61+'MARZO '!K61+ABRIL!K61+MAYO!K61+JUNIO!K61+JULIO!K61+AGOSTO!K61+SEPTIEMBRE!K61+OCTUBRE!K61+NOVIEMBRE!K61+DICIEMBRE!K61</f>
        <v>0</v>
      </c>
      <c r="L61" s="2697">
        <f>+'ENERO '!L61+FEBRERO!L61+'MARZO '!L61+ABRIL!L61+MAYO!L61+JUNIO!L61+JULIO!L61+AGOSTO!L61+SEPTIEMBRE!L61+OCTUBRE!L61+NOVIEMBRE!L61+DICIEMBRE!L61</f>
        <v>0</v>
      </c>
      <c r="M61" s="2697">
        <f>+'ENERO '!M61+FEBRERO!M61+'MARZO '!M61+ABRIL!M61+MAYO!M61+JUNIO!M61+JULIO!M61+AGOSTO!M61+SEPTIEMBRE!M61+OCTUBRE!M61+NOVIEMBRE!M61+DICIEMBRE!M61</f>
        <v>0</v>
      </c>
      <c r="N61" s="2697">
        <f>+'ENERO '!N61+FEBRERO!N61+'MARZO '!N61+ABRIL!N61+MAYO!N61+JUNIO!N61+JULIO!N61+AGOSTO!N61+SEPTIEMBRE!N61+OCTUBRE!N61+NOVIEMBRE!N61+DICIEMBRE!N61</f>
        <v>0</v>
      </c>
      <c r="O61" s="2697">
        <f>+'ENERO '!O61+FEBRERO!O61+'MARZO '!O61+ABRIL!O61+MAYO!O61+JUNIO!O61+JULIO!O61+AGOSTO!O61+SEPTIEMBRE!O61+OCTUBRE!O61+NOVIEMBRE!O61+DICIEMBRE!O61</f>
        <v>0</v>
      </c>
      <c r="P61" s="2697">
        <f>+'ENERO '!P61+FEBRERO!P61+'MARZO '!P61+ABRIL!P61+MAYO!P61+JUNIO!P61+JULIO!P61+AGOSTO!P61+SEPTIEMBRE!P61+OCTUBRE!P61+NOVIEMBRE!P61+DICIEMBRE!P61</f>
        <v>0</v>
      </c>
      <c r="Q61" s="2697">
        <f>+'ENERO '!Q61+FEBRERO!Q61+'MARZO '!Q61+ABRIL!Q61+MAYO!Q61+JUNIO!Q61+JULIO!Q61+AGOSTO!Q61+SEPTIEMBRE!Q61+OCTUBRE!Q61+NOVIEMBRE!Q61+DICIEMBRE!Q61</f>
        <v>0</v>
      </c>
      <c r="R61" s="2697">
        <f>+'ENERO '!R61+FEBRERO!R61+'MARZO '!R61+ABRIL!R61+MAYO!R61+JUNIO!R61+JULIO!R61+AGOSTO!R61+SEPTIEMBRE!R61+OCTUBRE!R61+NOVIEMBRE!R61+DICIEMBRE!R61</f>
        <v>0</v>
      </c>
      <c r="S61" s="134" t="s">
        <v>6</v>
      </c>
      <c r="T61" s="3"/>
      <c r="U61" s="3"/>
      <c r="V61" s="3"/>
      <c r="W61" s="3"/>
      <c r="X61" s="3"/>
      <c r="Y61" s="17"/>
      <c r="Z61" s="17"/>
      <c r="AA61" s="10"/>
      <c r="AB61" s="6"/>
      <c r="AC61" s="6"/>
      <c r="AD61" s="6"/>
      <c r="AE61" s="6"/>
      <c r="AF61" s="6"/>
      <c r="AG61" s="3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40" t="s">
        <v>3</v>
      </c>
      <c r="BB61" s="40" t="s">
        <v>3</v>
      </c>
      <c r="BC61" s="103" t="s">
        <v>3</v>
      </c>
      <c r="BD61" s="139">
        <v>0</v>
      </c>
      <c r="BE61" s="139">
        <v>0</v>
      </c>
      <c r="BF61" s="139" t="s">
        <v>3</v>
      </c>
    </row>
    <row r="62" spans="1:58" x14ac:dyDescent="0.25">
      <c r="A62" s="2797" t="s">
        <v>85</v>
      </c>
      <c r="B62" s="2803"/>
      <c r="C62" s="2798"/>
      <c r="D62" s="2697">
        <f>+'ENERO '!D62+FEBRERO!D62+'MARZO '!D62+ABRIL!D62+MAYO!D62+JUNIO!D62+JULIO!D62+AGOSTO!D62+SEPTIEMBRE!D62+OCTUBRE!D62+NOVIEMBRE!D62+DICIEMBRE!D62</f>
        <v>0</v>
      </c>
      <c r="E62" s="2697">
        <f>+'ENERO '!E62+FEBRERO!E62+'MARZO '!E62+ABRIL!E62+MAYO!E62+JUNIO!E62+JULIO!E62+AGOSTO!E62+SEPTIEMBRE!E62+OCTUBRE!E62+NOVIEMBRE!E62+DICIEMBRE!E62</f>
        <v>0</v>
      </c>
      <c r="F62" s="2697">
        <f>+'ENERO '!F62+FEBRERO!F62+'MARZO '!F62+ABRIL!F62+MAYO!F62+JUNIO!F62+JULIO!F62+AGOSTO!F62+SEPTIEMBRE!F62+OCTUBRE!F62+NOVIEMBRE!F62+DICIEMBRE!F62</f>
        <v>0</v>
      </c>
      <c r="G62" s="2697">
        <f>+'ENERO '!G62+FEBRERO!G62+'MARZO '!G62+ABRIL!G62+MAYO!G62+JUNIO!G62+JULIO!G62+AGOSTO!G62+SEPTIEMBRE!G62+OCTUBRE!G62+NOVIEMBRE!G62+DICIEMBRE!G62</f>
        <v>0</v>
      </c>
      <c r="H62" s="2697">
        <f>+'ENERO '!H62+FEBRERO!H62+'MARZO '!H62+ABRIL!H62+MAYO!H62+JUNIO!H62+JULIO!H62+AGOSTO!H62+SEPTIEMBRE!H62+OCTUBRE!H62+NOVIEMBRE!H62+DICIEMBRE!H62</f>
        <v>0</v>
      </c>
      <c r="I62" s="2697">
        <f>+'ENERO '!I62+FEBRERO!I62+'MARZO '!I62+ABRIL!I62+MAYO!I62+JUNIO!I62+JULIO!I62+AGOSTO!I62+SEPTIEMBRE!I62+OCTUBRE!I62+NOVIEMBRE!I62+DICIEMBRE!I62</f>
        <v>0</v>
      </c>
      <c r="J62" s="2697">
        <f>+'ENERO '!J62+FEBRERO!J62+'MARZO '!J62+ABRIL!J62+MAYO!J62+JUNIO!J62+JULIO!J62+AGOSTO!J62+SEPTIEMBRE!J62+OCTUBRE!J62+NOVIEMBRE!J62+DICIEMBRE!J62</f>
        <v>0</v>
      </c>
      <c r="K62" s="2697">
        <f>+'ENERO '!K62+FEBRERO!K62+'MARZO '!K62+ABRIL!K62+MAYO!K62+JUNIO!K62+JULIO!K62+AGOSTO!K62+SEPTIEMBRE!K62+OCTUBRE!K62+NOVIEMBRE!K62+DICIEMBRE!K62</f>
        <v>0</v>
      </c>
      <c r="L62" s="2697">
        <f>+'ENERO '!L62+FEBRERO!L62+'MARZO '!L62+ABRIL!L62+MAYO!L62+JUNIO!L62+JULIO!L62+AGOSTO!L62+SEPTIEMBRE!L62+OCTUBRE!L62+NOVIEMBRE!L62+DICIEMBRE!L62</f>
        <v>0</v>
      </c>
      <c r="M62" s="2697">
        <f>+'ENERO '!M62+FEBRERO!M62+'MARZO '!M62+ABRIL!M62+MAYO!M62+JUNIO!M62+JULIO!M62+AGOSTO!M62+SEPTIEMBRE!M62+OCTUBRE!M62+NOVIEMBRE!M62+DICIEMBRE!M62</f>
        <v>0</v>
      </c>
      <c r="N62" s="2697">
        <f>+'ENERO '!N62+FEBRERO!N62+'MARZO '!N62+ABRIL!N62+MAYO!N62+JUNIO!N62+JULIO!N62+AGOSTO!N62+SEPTIEMBRE!N62+OCTUBRE!N62+NOVIEMBRE!N62+DICIEMBRE!N62</f>
        <v>0</v>
      </c>
      <c r="O62" s="2697">
        <f>+'ENERO '!O62+FEBRERO!O62+'MARZO '!O62+ABRIL!O62+MAYO!O62+JUNIO!O62+JULIO!O62+AGOSTO!O62+SEPTIEMBRE!O62+OCTUBRE!O62+NOVIEMBRE!O62+DICIEMBRE!O62</f>
        <v>0</v>
      </c>
      <c r="P62" s="2697">
        <f>+'ENERO '!P62+FEBRERO!P62+'MARZO '!P62+ABRIL!P62+MAYO!P62+JUNIO!P62+JULIO!P62+AGOSTO!P62+SEPTIEMBRE!P62+OCTUBRE!P62+NOVIEMBRE!P62+DICIEMBRE!P62</f>
        <v>0</v>
      </c>
      <c r="Q62" s="2697">
        <f>+'ENERO '!Q62+FEBRERO!Q62+'MARZO '!Q62+ABRIL!Q62+MAYO!Q62+JUNIO!Q62+JULIO!Q62+AGOSTO!Q62+SEPTIEMBRE!Q62+OCTUBRE!Q62+NOVIEMBRE!Q62+DICIEMBRE!Q62</f>
        <v>0</v>
      </c>
      <c r="R62" s="2697">
        <f>+'ENERO '!R62+FEBRERO!R62+'MARZO '!R62+ABRIL!R62+MAYO!R62+JUNIO!R62+JULIO!R62+AGOSTO!R62+SEPTIEMBRE!R62+OCTUBRE!R62+NOVIEMBRE!R62+DICIEMBRE!R62</f>
        <v>0</v>
      </c>
      <c r="S62" s="134" t="s">
        <v>6</v>
      </c>
      <c r="T62" s="3"/>
      <c r="U62" s="3"/>
      <c r="V62" s="3"/>
      <c r="W62" s="3"/>
      <c r="X62" s="3"/>
      <c r="Y62" s="17"/>
      <c r="Z62" s="17"/>
      <c r="AA62" s="10"/>
      <c r="AB62" s="6"/>
      <c r="AC62" s="6"/>
      <c r="AD62" s="6"/>
      <c r="AE62" s="6"/>
      <c r="AF62" s="6"/>
      <c r="AG62" s="3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40" t="s">
        <v>3</v>
      </c>
      <c r="BB62" s="40" t="s">
        <v>3</v>
      </c>
      <c r="BC62" s="103" t="s">
        <v>3</v>
      </c>
      <c r="BD62" s="139">
        <v>0</v>
      </c>
      <c r="BE62" s="139">
        <v>0</v>
      </c>
      <c r="BF62" s="139" t="s">
        <v>3</v>
      </c>
    </row>
    <row r="63" spans="1:58" x14ac:dyDescent="0.25">
      <c r="A63" s="2887" t="s">
        <v>86</v>
      </c>
      <c r="B63" s="2888"/>
      <c r="C63" s="2889"/>
      <c r="D63" s="2697">
        <f>+'ENERO '!D63+FEBRERO!D63+'MARZO '!D63+ABRIL!D63+MAYO!D63+JUNIO!D63+JULIO!D63+AGOSTO!D63+SEPTIEMBRE!D63+OCTUBRE!D63+NOVIEMBRE!D63+DICIEMBRE!D63</f>
        <v>94</v>
      </c>
      <c r="E63" s="2697">
        <f>+'ENERO '!E63+FEBRERO!E63+'MARZO '!E63+ABRIL!E63+MAYO!E63+JUNIO!E63+JULIO!E63+AGOSTO!E63+SEPTIEMBRE!E63+OCTUBRE!E63+NOVIEMBRE!E63+DICIEMBRE!E63</f>
        <v>0</v>
      </c>
      <c r="F63" s="2697">
        <f>+'ENERO '!F63+FEBRERO!F63+'MARZO '!F63+ABRIL!F63+MAYO!F63+JUNIO!F63+JULIO!F63+AGOSTO!F63+SEPTIEMBRE!F63+OCTUBRE!F63+NOVIEMBRE!F63+DICIEMBRE!F63</f>
        <v>4</v>
      </c>
      <c r="G63" s="2697">
        <f>+'ENERO '!G63+FEBRERO!G63+'MARZO '!G63+ABRIL!G63+MAYO!G63+JUNIO!G63+JULIO!G63+AGOSTO!G63+SEPTIEMBRE!G63+OCTUBRE!G63+NOVIEMBRE!G63+DICIEMBRE!G63</f>
        <v>0</v>
      </c>
      <c r="H63" s="2697">
        <f>+'ENERO '!H63+FEBRERO!H63+'MARZO '!H63+ABRIL!H63+MAYO!H63+JUNIO!H63+JULIO!H63+AGOSTO!H63+SEPTIEMBRE!H63+OCTUBRE!H63+NOVIEMBRE!H63+DICIEMBRE!H63</f>
        <v>1</v>
      </c>
      <c r="I63" s="2697">
        <f>+'ENERO '!I63+FEBRERO!I63+'MARZO '!I63+ABRIL!I63+MAYO!I63+JUNIO!I63+JULIO!I63+AGOSTO!I63+SEPTIEMBRE!I63+OCTUBRE!I63+NOVIEMBRE!I63+DICIEMBRE!I63</f>
        <v>8</v>
      </c>
      <c r="J63" s="2697">
        <f>+'ENERO '!J63+FEBRERO!J63+'MARZO '!J63+ABRIL!J63+MAYO!J63+JUNIO!J63+JULIO!J63+AGOSTO!J63+SEPTIEMBRE!J63+OCTUBRE!J63+NOVIEMBRE!J63+DICIEMBRE!J63</f>
        <v>3</v>
      </c>
      <c r="K63" s="2697">
        <f>+'ENERO '!K63+FEBRERO!K63+'MARZO '!K63+ABRIL!K63+MAYO!K63+JUNIO!K63+JULIO!K63+AGOSTO!K63+SEPTIEMBRE!K63+OCTUBRE!K63+NOVIEMBRE!K63+DICIEMBRE!K63</f>
        <v>21</v>
      </c>
      <c r="L63" s="2697">
        <f>+'ENERO '!L63+FEBRERO!L63+'MARZO '!L63+ABRIL!L63+MAYO!L63+JUNIO!L63+JULIO!L63+AGOSTO!L63+SEPTIEMBRE!L63+OCTUBRE!L63+NOVIEMBRE!L63+DICIEMBRE!L63</f>
        <v>5</v>
      </c>
      <c r="M63" s="2697">
        <f>+'ENERO '!M63+FEBRERO!M63+'MARZO '!M63+ABRIL!M63+MAYO!M63+JUNIO!M63+JULIO!M63+AGOSTO!M63+SEPTIEMBRE!M63+OCTUBRE!M63+NOVIEMBRE!M63+DICIEMBRE!M63</f>
        <v>41</v>
      </c>
      <c r="N63" s="2697">
        <f>+'ENERO '!N63+FEBRERO!N63+'MARZO '!N63+ABRIL!N63+MAYO!N63+JUNIO!N63+JULIO!N63+AGOSTO!N63+SEPTIEMBRE!N63+OCTUBRE!N63+NOVIEMBRE!N63+DICIEMBRE!N63</f>
        <v>9</v>
      </c>
      <c r="O63" s="2697">
        <f>+'ENERO '!O63+FEBRERO!O63+'MARZO '!O63+ABRIL!O63+MAYO!O63+JUNIO!O63+JULIO!O63+AGOSTO!O63+SEPTIEMBRE!O63+OCTUBRE!O63+NOVIEMBRE!O63+DICIEMBRE!O63</f>
        <v>2</v>
      </c>
      <c r="P63" s="2697">
        <f>+'ENERO '!P63+FEBRERO!P63+'MARZO '!P63+ABRIL!P63+MAYO!P63+JUNIO!P63+JULIO!P63+AGOSTO!P63+SEPTIEMBRE!P63+OCTUBRE!P63+NOVIEMBRE!P63+DICIEMBRE!P63</f>
        <v>94</v>
      </c>
      <c r="Q63" s="2697">
        <f>+'ENERO '!Q63+FEBRERO!Q63+'MARZO '!Q63+ABRIL!Q63+MAYO!Q63+JUNIO!Q63+JULIO!Q63+AGOSTO!Q63+SEPTIEMBRE!Q63+OCTUBRE!Q63+NOVIEMBRE!Q63+DICIEMBRE!Q63</f>
        <v>0</v>
      </c>
      <c r="R63" s="2697">
        <f>+'ENERO '!R63+FEBRERO!R63+'MARZO '!R63+ABRIL!R63+MAYO!R63+JUNIO!R63+JULIO!R63+AGOSTO!R63+SEPTIEMBRE!R63+OCTUBRE!R63+NOVIEMBRE!R63+DICIEMBRE!R63</f>
        <v>0</v>
      </c>
      <c r="S63" s="134" t="s">
        <v>6</v>
      </c>
      <c r="T63" s="3"/>
      <c r="U63" s="3"/>
      <c r="V63" s="3"/>
      <c r="W63" s="3"/>
      <c r="X63" s="3"/>
      <c r="Y63" s="17"/>
      <c r="Z63" s="17"/>
      <c r="AA63" s="10"/>
      <c r="AB63" s="6"/>
      <c r="AC63" s="6"/>
      <c r="AD63" s="6"/>
      <c r="AE63" s="6"/>
      <c r="AF63" s="6"/>
      <c r="AG63" s="3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40" t="s">
        <v>3</v>
      </c>
      <c r="BB63" s="40" t="s">
        <v>3</v>
      </c>
      <c r="BC63" s="103" t="s">
        <v>3</v>
      </c>
      <c r="BD63" s="139">
        <v>0</v>
      </c>
      <c r="BE63" s="139">
        <v>0</v>
      </c>
      <c r="BF63" s="139" t="s">
        <v>3</v>
      </c>
    </row>
    <row r="64" spans="1:58" ht="15.75" x14ac:dyDescent="0.25">
      <c r="A64" s="60" t="s">
        <v>87</v>
      </c>
      <c r="B64" s="57"/>
      <c r="C64" s="57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8"/>
      <c r="Q64" s="28"/>
      <c r="R64" s="28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7" x14ac:dyDescent="0.2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38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3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3"/>
      <c r="BB65" s="3"/>
      <c r="BC65" s="3"/>
      <c r="BD65" s="3"/>
      <c r="BE65" s="3"/>
    </row>
    <row r="66" spans="1:57" ht="21" x14ac:dyDescent="0.25">
      <c r="A66" s="2807"/>
      <c r="B66" s="2808"/>
      <c r="C66" s="2809"/>
      <c r="D66" s="2802"/>
      <c r="E66" s="52" t="s">
        <v>17</v>
      </c>
      <c r="F66" s="18" t="s">
        <v>18</v>
      </c>
      <c r="G66" s="18" t="s">
        <v>19</v>
      </c>
      <c r="H66" s="18" t="s">
        <v>20</v>
      </c>
      <c r="I66" s="18" t="s">
        <v>21</v>
      </c>
      <c r="J66" s="18" t="s">
        <v>91</v>
      </c>
      <c r="K66" s="18" t="s">
        <v>23</v>
      </c>
      <c r="L66" s="18" t="s">
        <v>92</v>
      </c>
      <c r="M66" s="18" t="s">
        <v>25</v>
      </c>
      <c r="N66" s="18" t="s">
        <v>26</v>
      </c>
      <c r="O66" s="37" t="s">
        <v>27</v>
      </c>
      <c r="P66" s="15" t="s">
        <v>1</v>
      </c>
      <c r="Q66" s="70" t="s">
        <v>2</v>
      </c>
      <c r="R66" s="2800"/>
      <c r="S66" s="38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3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3"/>
      <c r="BB66" s="3"/>
      <c r="BC66" s="3"/>
      <c r="BD66" s="3"/>
      <c r="BE66" s="3"/>
    </row>
    <row r="67" spans="1:57" x14ac:dyDescent="0.25">
      <c r="A67" s="2810" t="s">
        <v>93</v>
      </c>
      <c r="B67" s="2811"/>
      <c r="C67" s="2812"/>
      <c r="D67" s="2697">
        <f>+'ENERO '!D67+FEBRERO!D67+'MARZO '!D67+ABRIL!D67+MAYO!D67+JUNIO!D67+JULIO!D67+AGOSTO!D67+SEPTIEMBRE!D67+OCTUBRE!D67+NOVIEMBRE!D67+DICIEMBRE!D67</f>
        <v>0</v>
      </c>
      <c r="E67" s="2697">
        <f>+'ENERO '!E67+FEBRERO!E67+'MARZO '!E67+ABRIL!E67+MAYO!E67+JUNIO!E67+JULIO!E67+AGOSTO!E67+SEPTIEMBRE!E67+OCTUBRE!E67+NOVIEMBRE!E67+DICIEMBRE!E67</f>
        <v>0</v>
      </c>
      <c r="F67" s="2697">
        <f>+'ENERO '!F67+FEBRERO!F67+'MARZO '!F67+ABRIL!F67+MAYO!F67+JUNIO!F67+JULIO!F67+AGOSTO!F67+SEPTIEMBRE!F67+OCTUBRE!F67+NOVIEMBRE!F67+DICIEMBRE!F67</f>
        <v>0</v>
      </c>
      <c r="G67" s="2697">
        <f>+'ENERO '!G67+FEBRERO!G67+'MARZO '!G67+ABRIL!G67+MAYO!G67+JUNIO!G67+JULIO!G67+AGOSTO!G67+SEPTIEMBRE!G67+OCTUBRE!G67+NOVIEMBRE!G67+DICIEMBRE!G67</f>
        <v>0</v>
      </c>
      <c r="H67" s="2697">
        <f>+'ENERO '!H67+FEBRERO!H67+'MARZO '!H67+ABRIL!H67+MAYO!H67+JUNIO!H67+JULIO!H67+AGOSTO!H67+SEPTIEMBRE!H67+OCTUBRE!H67+NOVIEMBRE!H67+DICIEMBRE!H67</f>
        <v>0</v>
      </c>
      <c r="I67" s="2697">
        <f>+'ENERO '!I67+FEBRERO!I67+'MARZO '!I67+ABRIL!I67+MAYO!I67+JUNIO!I67+JULIO!I67+AGOSTO!I67+SEPTIEMBRE!I67+OCTUBRE!I67+NOVIEMBRE!I67+DICIEMBRE!I67</f>
        <v>0</v>
      </c>
      <c r="J67" s="2697">
        <f>+'ENERO '!J67+FEBRERO!J67+'MARZO '!J67+ABRIL!J67+MAYO!J67+JUNIO!J67+JULIO!J67+AGOSTO!J67+SEPTIEMBRE!J67+OCTUBRE!J67+NOVIEMBRE!J67+DICIEMBRE!J67</f>
        <v>0</v>
      </c>
      <c r="K67" s="2697">
        <f>+'ENERO '!K67+FEBRERO!K67+'MARZO '!K67+ABRIL!K67+MAYO!K67+JUNIO!K67+JULIO!K67+AGOSTO!K67+SEPTIEMBRE!K67+OCTUBRE!K67+NOVIEMBRE!K67+DICIEMBRE!K67</f>
        <v>0</v>
      </c>
      <c r="L67" s="2697">
        <f>+'ENERO '!L67+FEBRERO!L67+'MARZO '!L67+ABRIL!L67+MAYO!L67+JUNIO!L67+JULIO!L67+AGOSTO!L67+SEPTIEMBRE!L67+OCTUBRE!L67+NOVIEMBRE!L67+DICIEMBRE!L67</f>
        <v>0</v>
      </c>
      <c r="M67" s="2697">
        <f>+'ENERO '!M67+FEBRERO!M67+'MARZO '!M67+ABRIL!M67+MAYO!M67+JUNIO!M67+JULIO!M67+AGOSTO!M67+SEPTIEMBRE!M67+OCTUBRE!M67+NOVIEMBRE!M67+DICIEMBRE!M67</f>
        <v>0</v>
      </c>
      <c r="N67" s="2697">
        <f>+'ENERO '!N67+FEBRERO!N67+'MARZO '!N67+ABRIL!N67+MAYO!N67+JUNIO!N67+JULIO!N67+AGOSTO!N67+SEPTIEMBRE!N67+OCTUBRE!N67+NOVIEMBRE!N67+DICIEMBRE!N67</f>
        <v>0</v>
      </c>
      <c r="O67" s="2697">
        <f>+'ENERO '!O67+FEBRERO!O67+'MARZO '!O67+ABRIL!O67+MAYO!O67+JUNIO!O67+JULIO!O67+AGOSTO!O67+SEPTIEMBRE!O67+OCTUBRE!O67+NOVIEMBRE!O67+DICIEMBRE!O67</f>
        <v>0</v>
      </c>
      <c r="P67" s="2697">
        <f>+'ENERO '!P67+FEBRERO!P67+'MARZO '!P67+ABRIL!P67+MAYO!P67+JUNIO!P67+JULIO!P67+AGOSTO!P67+SEPTIEMBRE!P67+OCTUBRE!P67+NOVIEMBRE!P67+DICIEMBRE!P67</f>
        <v>0</v>
      </c>
      <c r="Q67" s="2697">
        <f>+'ENERO '!Q67+FEBRERO!Q67+'MARZO '!Q67+ABRIL!Q67+MAYO!Q67+JUNIO!Q67+JULIO!Q67+AGOSTO!Q67+SEPTIEMBRE!Q67+OCTUBRE!Q67+NOVIEMBRE!Q67+DICIEMBRE!Q67</f>
        <v>0</v>
      </c>
      <c r="R67" s="2697">
        <f>+'ENERO '!R67+FEBRERO!R67+'MARZO '!R67+ABRIL!R67+MAYO!R67+JUNIO!R67+JULIO!R67+AGOSTO!R67+SEPTIEMBRE!R67+OCTUBRE!R67+NOVIEMBRE!R67+DICIEMBRE!R67</f>
        <v>0</v>
      </c>
      <c r="S67" s="134" t="s">
        <v>6</v>
      </c>
      <c r="T67" s="3"/>
      <c r="U67" s="3"/>
      <c r="V67" s="3"/>
      <c r="W67" s="3"/>
      <c r="X67" s="3"/>
      <c r="Y67" s="10"/>
      <c r="Z67" s="10"/>
      <c r="AA67" s="17"/>
      <c r="AB67" s="6"/>
      <c r="AC67" s="6"/>
      <c r="AD67" s="6"/>
      <c r="AE67" s="6"/>
      <c r="AF67" s="6"/>
      <c r="AG67" s="3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103" t="s">
        <v>3</v>
      </c>
      <c r="BB67" s="103" t="s">
        <v>3</v>
      </c>
      <c r="BC67" s="6"/>
      <c r="BD67" s="137">
        <v>0</v>
      </c>
      <c r="BE67" s="137">
        <v>0</v>
      </c>
    </row>
    <row r="68" spans="1:57" x14ac:dyDescent="0.25">
      <c r="A68" s="2813" t="s">
        <v>94</v>
      </c>
      <c r="B68" s="2814"/>
      <c r="C68" s="2815"/>
      <c r="D68" s="2697">
        <f>+'ENERO '!D68+FEBRERO!D68+'MARZO '!D68+ABRIL!D68+MAYO!D68+JUNIO!D68+JULIO!D68+AGOSTO!D68+SEPTIEMBRE!D68+OCTUBRE!D68+NOVIEMBRE!D68+DICIEMBRE!D68</f>
        <v>0</v>
      </c>
      <c r="E68" s="2697">
        <f>+'ENERO '!E68+FEBRERO!E68+'MARZO '!E68+ABRIL!E68+MAYO!E68+JUNIO!E68+JULIO!E68+AGOSTO!E68+SEPTIEMBRE!E68+OCTUBRE!E68+NOVIEMBRE!E68+DICIEMBRE!E68</f>
        <v>0</v>
      </c>
      <c r="F68" s="2697">
        <f>+'ENERO '!F68+FEBRERO!F68+'MARZO '!F68+ABRIL!F68+MAYO!F68+JUNIO!F68+JULIO!F68+AGOSTO!F68+SEPTIEMBRE!F68+OCTUBRE!F68+NOVIEMBRE!F68+DICIEMBRE!F68</f>
        <v>0</v>
      </c>
      <c r="G68" s="2697">
        <f>+'ENERO '!G68+FEBRERO!G68+'MARZO '!G68+ABRIL!G68+MAYO!G68+JUNIO!G68+JULIO!G68+AGOSTO!G68+SEPTIEMBRE!G68+OCTUBRE!G68+NOVIEMBRE!G68+DICIEMBRE!G68</f>
        <v>0</v>
      </c>
      <c r="H68" s="2697">
        <f>+'ENERO '!H68+FEBRERO!H68+'MARZO '!H68+ABRIL!H68+MAYO!H68+JUNIO!H68+JULIO!H68+AGOSTO!H68+SEPTIEMBRE!H68+OCTUBRE!H68+NOVIEMBRE!H68+DICIEMBRE!H68</f>
        <v>0</v>
      </c>
      <c r="I68" s="2697">
        <f>+'ENERO '!I68+FEBRERO!I68+'MARZO '!I68+ABRIL!I68+MAYO!I68+JUNIO!I68+JULIO!I68+AGOSTO!I68+SEPTIEMBRE!I68+OCTUBRE!I68+NOVIEMBRE!I68+DICIEMBRE!I68</f>
        <v>0</v>
      </c>
      <c r="J68" s="2697">
        <f>+'ENERO '!J68+FEBRERO!J68+'MARZO '!J68+ABRIL!J68+MAYO!J68+JUNIO!J68+JULIO!J68+AGOSTO!J68+SEPTIEMBRE!J68+OCTUBRE!J68+NOVIEMBRE!J68+DICIEMBRE!J68</f>
        <v>0</v>
      </c>
      <c r="K68" s="2697">
        <f>+'ENERO '!K68+FEBRERO!K68+'MARZO '!K68+ABRIL!K68+MAYO!K68+JUNIO!K68+JULIO!K68+AGOSTO!K68+SEPTIEMBRE!K68+OCTUBRE!K68+NOVIEMBRE!K68+DICIEMBRE!K68</f>
        <v>0</v>
      </c>
      <c r="L68" s="2697">
        <f>+'ENERO '!L68+FEBRERO!L68+'MARZO '!L68+ABRIL!L68+MAYO!L68+JUNIO!L68+JULIO!L68+AGOSTO!L68+SEPTIEMBRE!L68+OCTUBRE!L68+NOVIEMBRE!L68+DICIEMBRE!L68</f>
        <v>0</v>
      </c>
      <c r="M68" s="2697">
        <f>+'ENERO '!M68+FEBRERO!M68+'MARZO '!M68+ABRIL!M68+MAYO!M68+JUNIO!M68+JULIO!M68+AGOSTO!M68+SEPTIEMBRE!M68+OCTUBRE!M68+NOVIEMBRE!M68+DICIEMBRE!M68</f>
        <v>0</v>
      </c>
      <c r="N68" s="2697">
        <f>+'ENERO '!N68+FEBRERO!N68+'MARZO '!N68+ABRIL!N68+MAYO!N68+JUNIO!N68+JULIO!N68+AGOSTO!N68+SEPTIEMBRE!N68+OCTUBRE!N68+NOVIEMBRE!N68+DICIEMBRE!N68</f>
        <v>0</v>
      </c>
      <c r="O68" s="2697">
        <f>+'ENERO '!O68+FEBRERO!O68+'MARZO '!O68+ABRIL!O68+MAYO!O68+JUNIO!O68+JULIO!O68+AGOSTO!O68+SEPTIEMBRE!O68+OCTUBRE!O68+NOVIEMBRE!O68+DICIEMBRE!O68</f>
        <v>0</v>
      </c>
      <c r="P68" s="2697">
        <f>+'ENERO '!P68+FEBRERO!P68+'MARZO '!P68+ABRIL!P68+MAYO!P68+JUNIO!P68+JULIO!P68+AGOSTO!P68+SEPTIEMBRE!P68+OCTUBRE!P68+NOVIEMBRE!P68+DICIEMBRE!P68</f>
        <v>0</v>
      </c>
      <c r="Q68" s="2697">
        <f>+'ENERO '!Q68+FEBRERO!Q68+'MARZO '!Q68+ABRIL!Q68+MAYO!Q68+JUNIO!Q68+JULIO!Q68+AGOSTO!Q68+SEPTIEMBRE!Q68+OCTUBRE!Q68+NOVIEMBRE!Q68+DICIEMBRE!Q68</f>
        <v>0</v>
      </c>
      <c r="R68" s="2697">
        <f>+'ENERO '!R68+FEBRERO!R68+'MARZO '!R68+ABRIL!R68+MAYO!R68+JUNIO!R68+JULIO!R68+AGOSTO!R68+SEPTIEMBRE!R68+OCTUBRE!R68+NOVIEMBRE!R68+DICIEMBRE!R68</f>
        <v>0</v>
      </c>
      <c r="S68" s="134" t="s">
        <v>6</v>
      </c>
      <c r="T68" s="3"/>
      <c r="U68" s="3"/>
      <c r="V68" s="3"/>
      <c r="W68" s="3"/>
      <c r="X68" s="3"/>
      <c r="Y68" s="10"/>
      <c r="Z68" s="10"/>
      <c r="AA68" s="17"/>
      <c r="AB68" s="6"/>
      <c r="AC68" s="6"/>
      <c r="AD68" s="6"/>
      <c r="AE68" s="6"/>
      <c r="AF68" s="6"/>
      <c r="AG68" s="3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103" t="s">
        <v>3</v>
      </c>
      <c r="BB68" s="103" t="s">
        <v>3</v>
      </c>
      <c r="BC68" s="6"/>
      <c r="BD68" s="137">
        <v>0</v>
      </c>
      <c r="BE68" s="137">
        <v>0</v>
      </c>
    </row>
    <row r="69" spans="1:57" x14ac:dyDescent="0.25">
      <c r="A69" s="2820" t="s">
        <v>95</v>
      </c>
      <c r="B69" s="2875"/>
      <c r="C69" s="2821"/>
      <c r="D69" s="2697">
        <f>+'ENERO '!D69+FEBRERO!D69+'MARZO '!D69+ABRIL!D69+MAYO!D69+JUNIO!D69+JULIO!D69+AGOSTO!D69+SEPTIEMBRE!D69+OCTUBRE!D69+NOVIEMBRE!D69+DICIEMBRE!D69</f>
        <v>0</v>
      </c>
      <c r="E69" s="2697">
        <f>+'ENERO '!E69+FEBRERO!E69+'MARZO '!E69+ABRIL!E69+MAYO!E69+JUNIO!E69+JULIO!E69+AGOSTO!E69+SEPTIEMBRE!E69+OCTUBRE!E69+NOVIEMBRE!E69+DICIEMBRE!E69</f>
        <v>0</v>
      </c>
      <c r="F69" s="2697">
        <f>+'ENERO '!F69+FEBRERO!F69+'MARZO '!F69+ABRIL!F69+MAYO!F69+JUNIO!F69+JULIO!F69+AGOSTO!F69+SEPTIEMBRE!F69+OCTUBRE!F69+NOVIEMBRE!F69+DICIEMBRE!F69</f>
        <v>0</v>
      </c>
      <c r="G69" s="2697">
        <f>+'ENERO '!G69+FEBRERO!G69+'MARZO '!G69+ABRIL!G69+MAYO!G69+JUNIO!G69+JULIO!G69+AGOSTO!G69+SEPTIEMBRE!G69+OCTUBRE!G69+NOVIEMBRE!G69+DICIEMBRE!G69</f>
        <v>0</v>
      </c>
      <c r="H69" s="2697">
        <f>+'ENERO '!H69+FEBRERO!H69+'MARZO '!H69+ABRIL!H69+MAYO!H69+JUNIO!H69+JULIO!H69+AGOSTO!H69+SEPTIEMBRE!H69+OCTUBRE!H69+NOVIEMBRE!H69+DICIEMBRE!H69</f>
        <v>0</v>
      </c>
      <c r="I69" s="2697">
        <f>+'ENERO '!I69+FEBRERO!I69+'MARZO '!I69+ABRIL!I69+MAYO!I69+JUNIO!I69+JULIO!I69+AGOSTO!I69+SEPTIEMBRE!I69+OCTUBRE!I69+NOVIEMBRE!I69+DICIEMBRE!I69</f>
        <v>0</v>
      </c>
      <c r="J69" s="2697">
        <f>+'ENERO '!J69+FEBRERO!J69+'MARZO '!J69+ABRIL!J69+MAYO!J69+JUNIO!J69+JULIO!J69+AGOSTO!J69+SEPTIEMBRE!J69+OCTUBRE!J69+NOVIEMBRE!J69+DICIEMBRE!J69</f>
        <v>0</v>
      </c>
      <c r="K69" s="2697">
        <f>+'ENERO '!K69+FEBRERO!K69+'MARZO '!K69+ABRIL!K69+MAYO!K69+JUNIO!K69+JULIO!K69+AGOSTO!K69+SEPTIEMBRE!K69+OCTUBRE!K69+NOVIEMBRE!K69+DICIEMBRE!K69</f>
        <v>0</v>
      </c>
      <c r="L69" s="2697">
        <f>+'ENERO '!L69+FEBRERO!L69+'MARZO '!L69+ABRIL!L69+MAYO!L69+JUNIO!L69+JULIO!L69+AGOSTO!L69+SEPTIEMBRE!L69+OCTUBRE!L69+NOVIEMBRE!L69+DICIEMBRE!L69</f>
        <v>0</v>
      </c>
      <c r="M69" s="2697">
        <f>+'ENERO '!M69+FEBRERO!M69+'MARZO '!M69+ABRIL!M69+MAYO!M69+JUNIO!M69+JULIO!M69+AGOSTO!M69+SEPTIEMBRE!M69+OCTUBRE!M69+NOVIEMBRE!M69+DICIEMBRE!M69</f>
        <v>0</v>
      </c>
      <c r="N69" s="2697">
        <f>+'ENERO '!N69+FEBRERO!N69+'MARZO '!N69+ABRIL!N69+MAYO!N69+JUNIO!N69+JULIO!N69+AGOSTO!N69+SEPTIEMBRE!N69+OCTUBRE!N69+NOVIEMBRE!N69+DICIEMBRE!N69</f>
        <v>0</v>
      </c>
      <c r="O69" s="2697">
        <f>+'ENERO '!O69+FEBRERO!O69+'MARZO '!O69+ABRIL!O69+MAYO!O69+JUNIO!O69+JULIO!O69+AGOSTO!O69+SEPTIEMBRE!O69+OCTUBRE!O69+NOVIEMBRE!O69+DICIEMBRE!O69</f>
        <v>0</v>
      </c>
      <c r="P69" s="2697">
        <f>+'ENERO '!P69+FEBRERO!P69+'MARZO '!P69+ABRIL!P69+MAYO!P69+JUNIO!P69+JULIO!P69+AGOSTO!P69+SEPTIEMBRE!P69+OCTUBRE!P69+NOVIEMBRE!P69+DICIEMBRE!P69</f>
        <v>0</v>
      </c>
      <c r="Q69" s="2697">
        <f>+'ENERO '!Q69+FEBRERO!Q69+'MARZO '!Q69+ABRIL!Q69+MAYO!Q69+JUNIO!Q69+JULIO!Q69+AGOSTO!Q69+SEPTIEMBRE!Q69+OCTUBRE!Q69+NOVIEMBRE!Q69+DICIEMBRE!Q69</f>
        <v>0</v>
      </c>
      <c r="R69" s="2697">
        <f>+'ENERO '!R69+FEBRERO!R69+'MARZO '!R69+ABRIL!R69+MAYO!R69+JUNIO!R69+JULIO!R69+AGOSTO!R69+SEPTIEMBRE!R69+OCTUBRE!R69+NOVIEMBRE!R69+DICIEMBRE!R69</f>
        <v>0</v>
      </c>
      <c r="S69" s="134" t="s">
        <v>6</v>
      </c>
      <c r="T69" s="3"/>
      <c r="U69" s="3"/>
      <c r="V69" s="3"/>
      <c r="W69" s="3"/>
      <c r="X69" s="3"/>
      <c r="Y69" s="10"/>
      <c r="Z69" s="10"/>
      <c r="AA69" s="17"/>
      <c r="AB69" s="6"/>
      <c r="AC69" s="6"/>
      <c r="AD69" s="6"/>
      <c r="AE69" s="6"/>
      <c r="AF69" s="6"/>
      <c r="AG69" s="3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103" t="s">
        <v>3</v>
      </c>
      <c r="BB69" s="103" t="s">
        <v>3</v>
      </c>
      <c r="BC69" s="6"/>
      <c r="BD69" s="137">
        <v>0</v>
      </c>
      <c r="BE69" s="137">
        <v>0</v>
      </c>
    </row>
    <row r="70" spans="1:57" x14ac:dyDescent="0.25">
      <c r="A70" s="2863" t="s">
        <v>96</v>
      </c>
      <c r="B70" s="2864"/>
      <c r="C70" s="2865"/>
      <c r="D70" s="2697">
        <f>+'ENERO '!D70+FEBRERO!D70+'MARZO '!D70+ABRIL!D70+MAYO!D70+JUNIO!D70+JULIO!D70+AGOSTO!D70+SEPTIEMBRE!D70+OCTUBRE!D70+NOVIEMBRE!D70+DICIEMBRE!D70</f>
        <v>0</v>
      </c>
      <c r="E70" s="2697">
        <f>+'ENERO '!E70+FEBRERO!E70+'MARZO '!E70+ABRIL!E70+MAYO!E70+JUNIO!E70+JULIO!E70+AGOSTO!E70+SEPTIEMBRE!E70+OCTUBRE!E70+NOVIEMBRE!E70+DICIEMBRE!E70</f>
        <v>0</v>
      </c>
      <c r="F70" s="2697">
        <f>+'ENERO '!F70+FEBRERO!F70+'MARZO '!F70+ABRIL!F70+MAYO!F70+JUNIO!F70+JULIO!F70+AGOSTO!F70+SEPTIEMBRE!F70+OCTUBRE!F70+NOVIEMBRE!F70+DICIEMBRE!F70</f>
        <v>0</v>
      </c>
      <c r="G70" s="2697">
        <f>+'ENERO '!G70+FEBRERO!G70+'MARZO '!G70+ABRIL!G70+MAYO!G70+JUNIO!G70+JULIO!G70+AGOSTO!G70+SEPTIEMBRE!G70+OCTUBRE!G70+NOVIEMBRE!G70+DICIEMBRE!G70</f>
        <v>0</v>
      </c>
      <c r="H70" s="2697">
        <f>+'ENERO '!H70+FEBRERO!H70+'MARZO '!H70+ABRIL!H70+MAYO!H70+JUNIO!H70+JULIO!H70+AGOSTO!H70+SEPTIEMBRE!H70+OCTUBRE!H70+NOVIEMBRE!H70+DICIEMBRE!H70</f>
        <v>0</v>
      </c>
      <c r="I70" s="2697">
        <f>+'ENERO '!I70+FEBRERO!I70+'MARZO '!I70+ABRIL!I70+MAYO!I70+JUNIO!I70+JULIO!I70+AGOSTO!I70+SEPTIEMBRE!I70+OCTUBRE!I70+NOVIEMBRE!I70+DICIEMBRE!I70</f>
        <v>0</v>
      </c>
      <c r="J70" s="2697">
        <f>+'ENERO '!J70+FEBRERO!J70+'MARZO '!J70+ABRIL!J70+MAYO!J70+JUNIO!J70+JULIO!J70+AGOSTO!J70+SEPTIEMBRE!J70+OCTUBRE!J70+NOVIEMBRE!J70+DICIEMBRE!J70</f>
        <v>0</v>
      </c>
      <c r="K70" s="2697">
        <f>+'ENERO '!K70+FEBRERO!K70+'MARZO '!K70+ABRIL!K70+MAYO!K70+JUNIO!K70+JULIO!K70+AGOSTO!K70+SEPTIEMBRE!K70+OCTUBRE!K70+NOVIEMBRE!K70+DICIEMBRE!K70</f>
        <v>0</v>
      </c>
      <c r="L70" s="2697">
        <f>+'ENERO '!L70+FEBRERO!L70+'MARZO '!L70+ABRIL!L70+MAYO!L70+JUNIO!L70+JULIO!L70+AGOSTO!L70+SEPTIEMBRE!L70+OCTUBRE!L70+NOVIEMBRE!L70+DICIEMBRE!L70</f>
        <v>0</v>
      </c>
      <c r="M70" s="2697">
        <f>+'ENERO '!M70+FEBRERO!M70+'MARZO '!M70+ABRIL!M70+MAYO!M70+JUNIO!M70+JULIO!M70+AGOSTO!M70+SEPTIEMBRE!M70+OCTUBRE!M70+NOVIEMBRE!M70+DICIEMBRE!M70</f>
        <v>0</v>
      </c>
      <c r="N70" s="2697">
        <f>+'ENERO '!N70+FEBRERO!N70+'MARZO '!N70+ABRIL!N70+MAYO!N70+JUNIO!N70+JULIO!N70+AGOSTO!N70+SEPTIEMBRE!N70+OCTUBRE!N70+NOVIEMBRE!N70+DICIEMBRE!N70</f>
        <v>0</v>
      </c>
      <c r="O70" s="2697">
        <f>+'ENERO '!O70+FEBRERO!O70+'MARZO '!O70+ABRIL!O70+MAYO!O70+JUNIO!O70+JULIO!O70+AGOSTO!O70+SEPTIEMBRE!O70+OCTUBRE!O70+NOVIEMBRE!O70+DICIEMBRE!O70</f>
        <v>0</v>
      </c>
      <c r="P70" s="2697">
        <f>+'ENERO '!P70+FEBRERO!P70+'MARZO '!P70+ABRIL!P70+MAYO!P70+JUNIO!P70+JULIO!P70+AGOSTO!P70+SEPTIEMBRE!P70+OCTUBRE!P70+NOVIEMBRE!P70+DICIEMBRE!P70</f>
        <v>0</v>
      </c>
      <c r="Q70" s="2697">
        <f>+'ENERO '!Q70+FEBRERO!Q70+'MARZO '!Q70+ABRIL!Q70+MAYO!Q70+JUNIO!Q70+JULIO!Q70+AGOSTO!Q70+SEPTIEMBRE!Q70+OCTUBRE!Q70+NOVIEMBRE!Q70+DICIEMBRE!Q70</f>
        <v>0</v>
      </c>
      <c r="R70" s="2697">
        <f>+'ENERO '!R70+FEBRERO!R70+'MARZO '!R70+ABRIL!R70+MAYO!R70+JUNIO!R70+JULIO!R70+AGOSTO!R70+SEPTIEMBRE!R70+OCTUBRE!R70+NOVIEMBRE!R70+DICIEMBRE!R70</f>
        <v>0</v>
      </c>
      <c r="S70" s="134" t="s">
        <v>6</v>
      </c>
      <c r="T70" s="3"/>
      <c r="U70" s="3"/>
      <c r="V70" s="3"/>
      <c r="W70" s="3"/>
      <c r="X70" s="3"/>
      <c r="Y70" s="10"/>
      <c r="Z70" s="10"/>
      <c r="AA70" s="17"/>
      <c r="AB70" s="6"/>
      <c r="AC70" s="6"/>
      <c r="AD70" s="6"/>
      <c r="AE70" s="6"/>
      <c r="AF70" s="6"/>
      <c r="AG70" s="3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103" t="s">
        <v>3</v>
      </c>
      <c r="BB70" s="103" t="s">
        <v>3</v>
      </c>
      <c r="BC70" s="6"/>
      <c r="BD70" s="137">
        <v>0</v>
      </c>
      <c r="BE70" s="137">
        <v>0</v>
      </c>
    </row>
    <row r="71" spans="1:57" x14ac:dyDescent="0.25">
      <c r="A71" s="2866" t="s">
        <v>97</v>
      </c>
      <c r="B71" s="2867"/>
      <c r="C71" s="2868"/>
      <c r="D71" s="2697">
        <f>+'ENERO '!D71+FEBRERO!D71+'MARZO '!D71+ABRIL!D71+MAYO!D71+JUNIO!D71+JULIO!D71+AGOSTO!D71+SEPTIEMBRE!D71+OCTUBRE!D71+NOVIEMBRE!D71+DICIEMBRE!D71</f>
        <v>0</v>
      </c>
      <c r="E71" s="2697">
        <f>+'ENERO '!E71+FEBRERO!E71+'MARZO '!E71+ABRIL!E71+MAYO!E71+JUNIO!E71+JULIO!E71+AGOSTO!E71+SEPTIEMBRE!E71+OCTUBRE!E71+NOVIEMBRE!E71+DICIEMBRE!E71</f>
        <v>0</v>
      </c>
      <c r="F71" s="2697">
        <f>+'ENERO '!F71+FEBRERO!F71+'MARZO '!F71+ABRIL!F71+MAYO!F71+JUNIO!F71+JULIO!F71+AGOSTO!F71+SEPTIEMBRE!F71+OCTUBRE!F71+NOVIEMBRE!F71+DICIEMBRE!F71</f>
        <v>0</v>
      </c>
      <c r="G71" s="2697">
        <f>+'ENERO '!G71+FEBRERO!G71+'MARZO '!G71+ABRIL!G71+MAYO!G71+JUNIO!G71+JULIO!G71+AGOSTO!G71+SEPTIEMBRE!G71+OCTUBRE!G71+NOVIEMBRE!G71+DICIEMBRE!G71</f>
        <v>0</v>
      </c>
      <c r="H71" s="2697">
        <f>+'ENERO '!H71+FEBRERO!H71+'MARZO '!H71+ABRIL!H71+MAYO!H71+JUNIO!H71+JULIO!H71+AGOSTO!H71+SEPTIEMBRE!H71+OCTUBRE!H71+NOVIEMBRE!H71+DICIEMBRE!H71</f>
        <v>0</v>
      </c>
      <c r="I71" s="2697">
        <f>+'ENERO '!I71+FEBRERO!I71+'MARZO '!I71+ABRIL!I71+MAYO!I71+JUNIO!I71+JULIO!I71+AGOSTO!I71+SEPTIEMBRE!I71+OCTUBRE!I71+NOVIEMBRE!I71+DICIEMBRE!I71</f>
        <v>0</v>
      </c>
      <c r="J71" s="2697">
        <f>+'ENERO '!J71+FEBRERO!J71+'MARZO '!J71+ABRIL!J71+MAYO!J71+JUNIO!J71+JULIO!J71+AGOSTO!J71+SEPTIEMBRE!J71+OCTUBRE!J71+NOVIEMBRE!J71+DICIEMBRE!J71</f>
        <v>0</v>
      </c>
      <c r="K71" s="2697">
        <f>+'ENERO '!K71+FEBRERO!K71+'MARZO '!K71+ABRIL!K71+MAYO!K71+JUNIO!K71+JULIO!K71+AGOSTO!K71+SEPTIEMBRE!K71+OCTUBRE!K71+NOVIEMBRE!K71+DICIEMBRE!K71</f>
        <v>0</v>
      </c>
      <c r="L71" s="2697">
        <f>+'ENERO '!L71+FEBRERO!L71+'MARZO '!L71+ABRIL!L71+MAYO!L71+JUNIO!L71+JULIO!L71+AGOSTO!L71+SEPTIEMBRE!L71+OCTUBRE!L71+NOVIEMBRE!L71+DICIEMBRE!L71</f>
        <v>0</v>
      </c>
      <c r="M71" s="2697">
        <f>+'ENERO '!M71+FEBRERO!M71+'MARZO '!M71+ABRIL!M71+MAYO!M71+JUNIO!M71+JULIO!M71+AGOSTO!M71+SEPTIEMBRE!M71+OCTUBRE!M71+NOVIEMBRE!M71+DICIEMBRE!M71</f>
        <v>0</v>
      </c>
      <c r="N71" s="2697">
        <f>+'ENERO '!N71+FEBRERO!N71+'MARZO '!N71+ABRIL!N71+MAYO!N71+JUNIO!N71+JULIO!N71+AGOSTO!N71+SEPTIEMBRE!N71+OCTUBRE!N71+NOVIEMBRE!N71+DICIEMBRE!N71</f>
        <v>0</v>
      </c>
      <c r="O71" s="2697">
        <f>+'ENERO '!O71+FEBRERO!O71+'MARZO '!O71+ABRIL!O71+MAYO!O71+JUNIO!O71+JULIO!O71+AGOSTO!O71+SEPTIEMBRE!O71+OCTUBRE!O71+NOVIEMBRE!O71+DICIEMBRE!O71</f>
        <v>0</v>
      </c>
      <c r="P71" s="2697">
        <f>+'ENERO '!P71+FEBRERO!P71+'MARZO '!P71+ABRIL!P71+MAYO!P71+JUNIO!P71+JULIO!P71+AGOSTO!P71+SEPTIEMBRE!P71+OCTUBRE!P71+NOVIEMBRE!P71+DICIEMBRE!P71</f>
        <v>0</v>
      </c>
      <c r="Q71" s="2697">
        <f>+'ENERO '!Q71+FEBRERO!Q71+'MARZO '!Q71+ABRIL!Q71+MAYO!Q71+JUNIO!Q71+JULIO!Q71+AGOSTO!Q71+SEPTIEMBRE!Q71+OCTUBRE!Q71+NOVIEMBRE!Q71+DICIEMBRE!Q71</f>
        <v>0</v>
      </c>
      <c r="R71" s="2697">
        <f>+'ENERO '!R71+FEBRERO!R71+'MARZO '!R71+ABRIL!R71+MAYO!R71+JUNIO!R71+JULIO!R71+AGOSTO!R71+SEPTIEMBRE!R71+OCTUBRE!R71+NOVIEMBRE!R71+DICIEMBRE!R71</f>
        <v>0</v>
      </c>
      <c r="S71" s="134" t="s">
        <v>6</v>
      </c>
      <c r="T71" s="3"/>
      <c r="U71" s="3"/>
      <c r="V71" s="3"/>
      <c r="W71" s="3"/>
      <c r="X71" s="3"/>
      <c r="Y71" s="10"/>
      <c r="Z71" s="10"/>
      <c r="AA71" s="17"/>
      <c r="AB71" s="6"/>
      <c r="AC71" s="6"/>
      <c r="AD71" s="6"/>
      <c r="AE71" s="6"/>
      <c r="AF71" s="6"/>
      <c r="AG71" s="3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103" t="s">
        <v>3</v>
      </c>
      <c r="BB71" s="103" t="s">
        <v>3</v>
      </c>
      <c r="BC71" s="6"/>
      <c r="BD71" s="137">
        <v>0</v>
      </c>
      <c r="BE71" s="137">
        <v>0</v>
      </c>
    </row>
    <row r="72" spans="1:57" x14ac:dyDescent="0.25">
      <c r="A72" s="2869" t="s">
        <v>98</v>
      </c>
      <c r="B72" s="2870"/>
      <c r="C72" s="2871"/>
      <c r="D72" s="2697">
        <f>+'ENERO '!D72+FEBRERO!D72+'MARZO '!D72+ABRIL!D72+MAYO!D72+JUNIO!D72+JULIO!D72+AGOSTO!D72+SEPTIEMBRE!D72+OCTUBRE!D72+NOVIEMBRE!D72+DICIEMBRE!D72</f>
        <v>0</v>
      </c>
      <c r="E72" s="2697">
        <f>+'ENERO '!E72+FEBRERO!E72+'MARZO '!E72+ABRIL!E72+MAYO!E72+JUNIO!E72+JULIO!E72+AGOSTO!E72+SEPTIEMBRE!E72+OCTUBRE!E72+NOVIEMBRE!E72+DICIEMBRE!E72</f>
        <v>0</v>
      </c>
      <c r="F72" s="2697">
        <f>+'ENERO '!F72+FEBRERO!F72+'MARZO '!F72+ABRIL!F72+MAYO!F72+JUNIO!F72+JULIO!F72+AGOSTO!F72+SEPTIEMBRE!F72+OCTUBRE!F72+NOVIEMBRE!F72+DICIEMBRE!F72</f>
        <v>0</v>
      </c>
      <c r="G72" s="2697">
        <f>+'ENERO '!G72+FEBRERO!G72+'MARZO '!G72+ABRIL!G72+MAYO!G72+JUNIO!G72+JULIO!G72+AGOSTO!G72+SEPTIEMBRE!G72+OCTUBRE!G72+NOVIEMBRE!G72+DICIEMBRE!G72</f>
        <v>0</v>
      </c>
      <c r="H72" s="2697">
        <f>+'ENERO '!H72+FEBRERO!H72+'MARZO '!H72+ABRIL!H72+MAYO!H72+JUNIO!H72+JULIO!H72+AGOSTO!H72+SEPTIEMBRE!H72+OCTUBRE!H72+NOVIEMBRE!H72+DICIEMBRE!H72</f>
        <v>0</v>
      </c>
      <c r="I72" s="2697">
        <f>+'ENERO '!I72+FEBRERO!I72+'MARZO '!I72+ABRIL!I72+MAYO!I72+JUNIO!I72+JULIO!I72+AGOSTO!I72+SEPTIEMBRE!I72+OCTUBRE!I72+NOVIEMBRE!I72+DICIEMBRE!I72</f>
        <v>0</v>
      </c>
      <c r="J72" s="2697">
        <f>+'ENERO '!J72+FEBRERO!J72+'MARZO '!J72+ABRIL!J72+MAYO!J72+JUNIO!J72+JULIO!J72+AGOSTO!J72+SEPTIEMBRE!J72+OCTUBRE!J72+NOVIEMBRE!J72+DICIEMBRE!J72</f>
        <v>0</v>
      </c>
      <c r="K72" s="2697">
        <f>+'ENERO '!K72+FEBRERO!K72+'MARZO '!K72+ABRIL!K72+MAYO!K72+JUNIO!K72+JULIO!K72+AGOSTO!K72+SEPTIEMBRE!K72+OCTUBRE!K72+NOVIEMBRE!K72+DICIEMBRE!K72</f>
        <v>0</v>
      </c>
      <c r="L72" s="2697">
        <f>+'ENERO '!L72+FEBRERO!L72+'MARZO '!L72+ABRIL!L72+MAYO!L72+JUNIO!L72+JULIO!L72+AGOSTO!L72+SEPTIEMBRE!L72+OCTUBRE!L72+NOVIEMBRE!L72+DICIEMBRE!L72</f>
        <v>0</v>
      </c>
      <c r="M72" s="2697">
        <f>+'ENERO '!M72+FEBRERO!M72+'MARZO '!M72+ABRIL!M72+MAYO!M72+JUNIO!M72+JULIO!M72+AGOSTO!M72+SEPTIEMBRE!M72+OCTUBRE!M72+NOVIEMBRE!M72+DICIEMBRE!M72</f>
        <v>0</v>
      </c>
      <c r="N72" s="2697">
        <f>+'ENERO '!N72+FEBRERO!N72+'MARZO '!N72+ABRIL!N72+MAYO!N72+JUNIO!N72+JULIO!N72+AGOSTO!N72+SEPTIEMBRE!N72+OCTUBRE!N72+NOVIEMBRE!N72+DICIEMBRE!N72</f>
        <v>0</v>
      </c>
      <c r="O72" s="2697">
        <f>+'ENERO '!O72+FEBRERO!O72+'MARZO '!O72+ABRIL!O72+MAYO!O72+JUNIO!O72+JULIO!O72+AGOSTO!O72+SEPTIEMBRE!O72+OCTUBRE!O72+NOVIEMBRE!O72+DICIEMBRE!O72</f>
        <v>0</v>
      </c>
      <c r="P72" s="2697">
        <f>+'ENERO '!P72+FEBRERO!P72+'MARZO '!P72+ABRIL!P72+MAYO!P72+JUNIO!P72+JULIO!P72+AGOSTO!P72+SEPTIEMBRE!P72+OCTUBRE!P72+NOVIEMBRE!P72+DICIEMBRE!P72</f>
        <v>0</v>
      </c>
      <c r="Q72" s="2697">
        <f>+'ENERO '!Q72+FEBRERO!Q72+'MARZO '!Q72+ABRIL!Q72+MAYO!Q72+JUNIO!Q72+JULIO!Q72+AGOSTO!Q72+SEPTIEMBRE!Q72+OCTUBRE!Q72+NOVIEMBRE!Q72+DICIEMBRE!Q72</f>
        <v>0</v>
      </c>
      <c r="R72" s="2697">
        <f>+'ENERO '!R72+FEBRERO!R72+'MARZO '!R72+ABRIL!R72+MAYO!R72+JUNIO!R72+JULIO!R72+AGOSTO!R72+SEPTIEMBRE!R72+OCTUBRE!R72+NOVIEMBRE!R72+DICIEMBRE!R72</f>
        <v>0</v>
      </c>
      <c r="S72" s="134" t="s">
        <v>6</v>
      </c>
      <c r="T72" s="3"/>
      <c r="U72" s="3"/>
      <c r="V72" s="3"/>
      <c r="W72" s="3"/>
      <c r="X72" s="3"/>
      <c r="Y72" s="10"/>
      <c r="Z72" s="10"/>
      <c r="AA72" s="17"/>
      <c r="AB72" s="6"/>
      <c r="AC72" s="6"/>
      <c r="AD72" s="6"/>
      <c r="AE72" s="6"/>
      <c r="AF72" s="6"/>
      <c r="AG72" s="3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103" t="s">
        <v>3</v>
      </c>
      <c r="BB72" s="26"/>
      <c r="BC72" s="6"/>
      <c r="BD72" s="137">
        <v>0</v>
      </c>
      <c r="BE72" s="147"/>
    </row>
    <row r="73" spans="1:57" x14ac:dyDescent="0.25">
      <c r="A73" s="2858" t="s">
        <v>99</v>
      </c>
      <c r="B73" s="2859"/>
      <c r="C73" s="2860"/>
      <c r="D73" s="2697">
        <f>+'ENERO '!D73+FEBRERO!D73+'MARZO '!D73+ABRIL!D73+MAYO!D73+JUNIO!D73+JULIO!D73+AGOSTO!D73+SEPTIEMBRE!D73+OCTUBRE!D73+NOVIEMBRE!D73+DICIEMBRE!D73</f>
        <v>0</v>
      </c>
      <c r="E73" s="2697">
        <f>+'ENERO '!E73+FEBRERO!E73+'MARZO '!E73+ABRIL!E73+MAYO!E73+JUNIO!E73+JULIO!E73+AGOSTO!E73+SEPTIEMBRE!E73+OCTUBRE!E73+NOVIEMBRE!E73+DICIEMBRE!E73</f>
        <v>0</v>
      </c>
      <c r="F73" s="2697">
        <f>+'ENERO '!F73+FEBRERO!F73+'MARZO '!F73+ABRIL!F73+MAYO!F73+JUNIO!F73+JULIO!F73+AGOSTO!F73+SEPTIEMBRE!F73+OCTUBRE!F73+NOVIEMBRE!F73+DICIEMBRE!F73</f>
        <v>0</v>
      </c>
      <c r="G73" s="2697">
        <f>+'ENERO '!G73+FEBRERO!G73+'MARZO '!G73+ABRIL!G73+MAYO!G73+JUNIO!G73+JULIO!G73+AGOSTO!G73+SEPTIEMBRE!G73+OCTUBRE!G73+NOVIEMBRE!G73+DICIEMBRE!G73</f>
        <v>0</v>
      </c>
      <c r="H73" s="2697">
        <f>+'ENERO '!H73+FEBRERO!H73+'MARZO '!H73+ABRIL!H73+MAYO!H73+JUNIO!H73+JULIO!H73+AGOSTO!H73+SEPTIEMBRE!H73+OCTUBRE!H73+NOVIEMBRE!H73+DICIEMBRE!H73</f>
        <v>0</v>
      </c>
      <c r="I73" s="2697">
        <f>+'ENERO '!I73+FEBRERO!I73+'MARZO '!I73+ABRIL!I73+MAYO!I73+JUNIO!I73+JULIO!I73+AGOSTO!I73+SEPTIEMBRE!I73+OCTUBRE!I73+NOVIEMBRE!I73+DICIEMBRE!I73</f>
        <v>0</v>
      </c>
      <c r="J73" s="2697">
        <f>+'ENERO '!J73+FEBRERO!J73+'MARZO '!J73+ABRIL!J73+MAYO!J73+JUNIO!J73+JULIO!J73+AGOSTO!J73+SEPTIEMBRE!J73+OCTUBRE!J73+NOVIEMBRE!J73+DICIEMBRE!J73</f>
        <v>0</v>
      </c>
      <c r="K73" s="2697">
        <f>+'ENERO '!K73+FEBRERO!K73+'MARZO '!K73+ABRIL!K73+MAYO!K73+JUNIO!K73+JULIO!K73+AGOSTO!K73+SEPTIEMBRE!K73+OCTUBRE!K73+NOVIEMBRE!K73+DICIEMBRE!K73</f>
        <v>0</v>
      </c>
      <c r="L73" s="2697">
        <f>+'ENERO '!L73+FEBRERO!L73+'MARZO '!L73+ABRIL!L73+MAYO!L73+JUNIO!L73+JULIO!L73+AGOSTO!L73+SEPTIEMBRE!L73+OCTUBRE!L73+NOVIEMBRE!L73+DICIEMBRE!L73</f>
        <v>0</v>
      </c>
      <c r="M73" s="2697">
        <f>+'ENERO '!M73+FEBRERO!M73+'MARZO '!M73+ABRIL!M73+MAYO!M73+JUNIO!M73+JULIO!M73+AGOSTO!M73+SEPTIEMBRE!M73+OCTUBRE!M73+NOVIEMBRE!M73+DICIEMBRE!M73</f>
        <v>0</v>
      </c>
      <c r="N73" s="2697">
        <f>+'ENERO '!N73+FEBRERO!N73+'MARZO '!N73+ABRIL!N73+MAYO!N73+JUNIO!N73+JULIO!N73+AGOSTO!N73+SEPTIEMBRE!N73+OCTUBRE!N73+NOVIEMBRE!N73+DICIEMBRE!N73</f>
        <v>0</v>
      </c>
      <c r="O73" s="2697">
        <f>+'ENERO '!O73+FEBRERO!O73+'MARZO '!O73+ABRIL!O73+MAYO!O73+JUNIO!O73+JULIO!O73+AGOSTO!O73+SEPTIEMBRE!O73+OCTUBRE!O73+NOVIEMBRE!O73+DICIEMBRE!O73</f>
        <v>0</v>
      </c>
      <c r="P73" s="2697">
        <f>+'ENERO '!P73+FEBRERO!P73+'MARZO '!P73+ABRIL!P73+MAYO!P73+JUNIO!P73+JULIO!P73+AGOSTO!P73+SEPTIEMBRE!P73+OCTUBRE!P73+NOVIEMBRE!P73+DICIEMBRE!P73</f>
        <v>0</v>
      </c>
      <c r="Q73" s="2697">
        <f>+'ENERO '!Q73+FEBRERO!Q73+'MARZO '!Q73+ABRIL!Q73+MAYO!Q73+JUNIO!Q73+JULIO!Q73+AGOSTO!Q73+SEPTIEMBRE!Q73+OCTUBRE!Q73+NOVIEMBRE!Q73+DICIEMBRE!Q73</f>
        <v>0</v>
      </c>
      <c r="R73" s="2697">
        <f>+'ENERO '!R73+FEBRERO!R73+'MARZO '!R73+ABRIL!R73+MAYO!R73+JUNIO!R73+JULIO!R73+AGOSTO!R73+SEPTIEMBRE!R73+OCTUBRE!R73+NOVIEMBRE!R73+DICIEMBRE!R73</f>
        <v>0</v>
      </c>
      <c r="S73" s="134" t="s">
        <v>6</v>
      </c>
      <c r="T73" s="3"/>
      <c r="U73" s="3"/>
      <c r="V73" s="3"/>
      <c r="W73" s="3"/>
      <c r="X73" s="3"/>
      <c r="Y73" s="10"/>
      <c r="Z73" s="10"/>
      <c r="AA73" s="17"/>
      <c r="AB73" s="6"/>
      <c r="AC73" s="6"/>
      <c r="AD73" s="6"/>
      <c r="AE73" s="6"/>
      <c r="AF73" s="6"/>
      <c r="AG73" s="3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103" t="s">
        <v>3</v>
      </c>
      <c r="BB73" s="103" t="s">
        <v>3</v>
      </c>
      <c r="BC73" s="6"/>
      <c r="BD73" s="137">
        <v>0</v>
      </c>
      <c r="BE73" s="137">
        <v>0</v>
      </c>
    </row>
    <row r="74" spans="1:57" x14ac:dyDescent="0.25">
      <c r="A74" s="2872" t="s">
        <v>100</v>
      </c>
      <c r="B74" s="2873"/>
      <c r="C74" s="2874"/>
      <c r="D74" s="2697">
        <f>+'ENERO '!D74+FEBRERO!D74+'MARZO '!D74+ABRIL!D74+MAYO!D74+JUNIO!D74+JULIO!D74+AGOSTO!D74+SEPTIEMBRE!D74+OCTUBRE!D74+NOVIEMBRE!D74+DICIEMBRE!D74</f>
        <v>0</v>
      </c>
      <c r="E74" s="2697">
        <f>+'ENERO '!E74+FEBRERO!E74+'MARZO '!E74+ABRIL!E74+MAYO!E74+JUNIO!E74+JULIO!E74+AGOSTO!E74+SEPTIEMBRE!E74+OCTUBRE!E74+NOVIEMBRE!E74+DICIEMBRE!E74</f>
        <v>0</v>
      </c>
      <c r="F74" s="2697">
        <f>+'ENERO '!F74+FEBRERO!F74+'MARZO '!F74+ABRIL!F74+MAYO!F74+JUNIO!F74+JULIO!F74+AGOSTO!F74+SEPTIEMBRE!F74+OCTUBRE!F74+NOVIEMBRE!F74+DICIEMBRE!F74</f>
        <v>0</v>
      </c>
      <c r="G74" s="2697">
        <f>+'ENERO '!G74+FEBRERO!G74+'MARZO '!G74+ABRIL!G74+MAYO!G74+JUNIO!G74+JULIO!G74+AGOSTO!G74+SEPTIEMBRE!G74+OCTUBRE!G74+NOVIEMBRE!G74+DICIEMBRE!G74</f>
        <v>0</v>
      </c>
      <c r="H74" s="2697">
        <f>+'ENERO '!H74+FEBRERO!H74+'MARZO '!H74+ABRIL!H74+MAYO!H74+JUNIO!H74+JULIO!H74+AGOSTO!H74+SEPTIEMBRE!H74+OCTUBRE!H74+NOVIEMBRE!H74+DICIEMBRE!H74</f>
        <v>0</v>
      </c>
      <c r="I74" s="2697">
        <f>+'ENERO '!I74+FEBRERO!I74+'MARZO '!I74+ABRIL!I74+MAYO!I74+JUNIO!I74+JULIO!I74+AGOSTO!I74+SEPTIEMBRE!I74+OCTUBRE!I74+NOVIEMBRE!I74+DICIEMBRE!I74</f>
        <v>0</v>
      </c>
      <c r="J74" s="2697">
        <f>+'ENERO '!J74+FEBRERO!J74+'MARZO '!J74+ABRIL!J74+MAYO!J74+JUNIO!J74+JULIO!J74+AGOSTO!J74+SEPTIEMBRE!J74+OCTUBRE!J74+NOVIEMBRE!J74+DICIEMBRE!J74</f>
        <v>0</v>
      </c>
      <c r="K74" s="2697">
        <f>+'ENERO '!K74+FEBRERO!K74+'MARZO '!K74+ABRIL!K74+MAYO!K74+JUNIO!K74+JULIO!K74+AGOSTO!K74+SEPTIEMBRE!K74+OCTUBRE!K74+NOVIEMBRE!K74+DICIEMBRE!K74</f>
        <v>0</v>
      </c>
      <c r="L74" s="2697">
        <f>+'ENERO '!L74+FEBRERO!L74+'MARZO '!L74+ABRIL!L74+MAYO!L74+JUNIO!L74+JULIO!L74+AGOSTO!L74+SEPTIEMBRE!L74+OCTUBRE!L74+NOVIEMBRE!L74+DICIEMBRE!L74</f>
        <v>0</v>
      </c>
      <c r="M74" s="2697">
        <f>+'ENERO '!M74+FEBRERO!M74+'MARZO '!M74+ABRIL!M74+MAYO!M74+JUNIO!M74+JULIO!M74+AGOSTO!M74+SEPTIEMBRE!M74+OCTUBRE!M74+NOVIEMBRE!M74+DICIEMBRE!M74</f>
        <v>0</v>
      </c>
      <c r="N74" s="2697">
        <f>+'ENERO '!N74+FEBRERO!N74+'MARZO '!N74+ABRIL!N74+MAYO!N74+JUNIO!N74+JULIO!N74+AGOSTO!N74+SEPTIEMBRE!N74+OCTUBRE!N74+NOVIEMBRE!N74+DICIEMBRE!N74</f>
        <v>0</v>
      </c>
      <c r="O74" s="2697">
        <f>+'ENERO '!O74+FEBRERO!O74+'MARZO '!O74+ABRIL!O74+MAYO!O74+JUNIO!O74+JULIO!O74+AGOSTO!O74+SEPTIEMBRE!O74+OCTUBRE!O74+NOVIEMBRE!O74+DICIEMBRE!O74</f>
        <v>0</v>
      </c>
      <c r="P74" s="2697">
        <f>+'ENERO '!P74+FEBRERO!P74+'MARZO '!P74+ABRIL!P74+MAYO!P74+JUNIO!P74+JULIO!P74+AGOSTO!P74+SEPTIEMBRE!P74+OCTUBRE!P74+NOVIEMBRE!P74+DICIEMBRE!P74</f>
        <v>0</v>
      </c>
      <c r="Q74" s="2697">
        <f>+'ENERO '!Q74+FEBRERO!Q74+'MARZO '!Q74+ABRIL!Q74+MAYO!Q74+JUNIO!Q74+JULIO!Q74+AGOSTO!Q74+SEPTIEMBRE!Q74+OCTUBRE!Q74+NOVIEMBRE!Q74+DICIEMBRE!Q74</f>
        <v>0</v>
      </c>
      <c r="R74" s="2697">
        <f>+'ENERO '!R74+FEBRERO!R74+'MARZO '!R74+ABRIL!R74+MAYO!R74+JUNIO!R74+JULIO!R74+AGOSTO!R74+SEPTIEMBRE!R74+OCTUBRE!R74+NOVIEMBRE!R74+DICIEMBRE!R74</f>
        <v>0</v>
      </c>
      <c r="S74" s="134" t="s">
        <v>6</v>
      </c>
      <c r="T74" s="3"/>
      <c r="U74" s="3"/>
      <c r="V74" s="3"/>
      <c r="W74" s="3"/>
      <c r="X74" s="3"/>
      <c r="Y74" s="10"/>
      <c r="Z74" s="10"/>
      <c r="AA74" s="17"/>
      <c r="AB74" s="6"/>
      <c r="AC74" s="6"/>
      <c r="AD74" s="6"/>
      <c r="AE74" s="6"/>
      <c r="AF74" s="6"/>
      <c r="AG74" s="3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103" t="s">
        <v>3</v>
      </c>
      <c r="BB74" s="103" t="s">
        <v>3</v>
      </c>
      <c r="BC74" s="6"/>
      <c r="BD74" s="137">
        <v>0</v>
      </c>
      <c r="BE74" s="137">
        <v>0</v>
      </c>
    </row>
    <row r="75" spans="1:57" x14ac:dyDescent="0.25">
      <c r="A75" s="2820" t="s">
        <v>101</v>
      </c>
      <c r="B75" s="2875"/>
      <c r="C75" s="2821"/>
      <c r="D75" s="2697">
        <f>+'ENERO '!D75+FEBRERO!D75+'MARZO '!D75+ABRIL!D75+MAYO!D75+JUNIO!D75+JULIO!D75+AGOSTO!D75+SEPTIEMBRE!D75+OCTUBRE!D75+NOVIEMBRE!D75+DICIEMBRE!D75</f>
        <v>0</v>
      </c>
      <c r="E75" s="2697">
        <f>+'ENERO '!E75+FEBRERO!E75+'MARZO '!E75+ABRIL!E75+MAYO!E75+JUNIO!E75+JULIO!E75+AGOSTO!E75+SEPTIEMBRE!E75+OCTUBRE!E75+NOVIEMBRE!E75+DICIEMBRE!E75</f>
        <v>0</v>
      </c>
      <c r="F75" s="2697">
        <f>+'ENERO '!F75+FEBRERO!F75+'MARZO '!F75+ABRIL!F75+MAYO!F75+JUNIO!F75+JULIO!F75+AGOSTO!F75+SEPTIEMBRE!F75+OCTUBRE!F75+NOVIEMBRE!F75+DICIEMBRE!F75</f>
        <v>0</v>
      </c>
      <c r="G75" s="2697">
        <f>+'ENERO '!G75+FEBRERO!G75+'MARZO '!G75+ABRIL!G75+MAYO!G75+JUNIO!G75+JULIO!G75+AGOSTO!G75+SEPTIEMBRE!G75+OCTUBRE!G75+NOVIEMBRE!G75+DICIEMBRE!G75</f>
        <v>0</v>
      </c>
      <c r="H75" s="2697">
        <f>+'ENERO '!H75+FEBRERO!H75+'MARZO '!H75+ABRIL!H75+MAYO!H75+JUNIO!H75+JULIO!H75+AGOSTO!H75+SEPTIEMBRE!H75+OCTUBRE!H75+NOVIEMBRE!H75+DICIEMBRE!H75</f>
        <v>0</v>
      </c>
      <c r="I75" s="2697">
        <f>+'ENERO '!I75+FEBRERO!I75+'MARZO '!I75+ABRIL!I75+MAYO!I75+JUNIO!I75+JULIO!I75+AGOSTO!I75+SEPTIEMBRE!I75+OCTUBRE!I75+NOVIEMBRE!I75+DICIEMBRE!I75</f>
        <v>0</v>
      </c>
      <c r="J75" s="2697">
        <f>+'ENERO '!J75+FEBRERO!J75+'MARZO '!J75+ABRIL!J75+MAYO!J75+JUNIO!J75+JULIO!J75+AGOSTO!J75+SEPTIEMBRE!J75+OCTUBRE!J75+NOVIEMBRE!J75+DICIEMBRE!J75</f>
        <v>0</v>
      </c>
      <c r="K75" s="2697">
        <f>+'ENERO '!K75+FEBRERO!K75+'MARZO '!K75+ABRIL!K75+MAYO!K75+JUNIO!K75+JULIO!K75+AGOSTO!K75+SEPTIEMBRE!K75+OCTUBRE!K75+NOVIEMBRE!K75+DICIEMBRE!K75</f>
        <v>0</v>
      </c>
      <c r="L75" s="2697">
        <f>+'ENERO '!L75+FEBRERO!L75+'MARZO '!L75+ABRIL!L75+MAYO!L75+JUNIO!L75+JULIO!L75+AGOSTO!L75+SEPTIEMBRE!L75+OCTUBRE!L75+NOVIEMBRE!L75+DICIEMBRE!L75</f>
        <v>0</v>
      </c>
      <c r="M75" s="2697">
        <f>+'ENERO '!M75+FEBRERO!M75+'MARZO '!M75+ABRIL!M75+MAYO!M75+JUNIO!M75+JULIO!M75+AGOSTO!M75+SEPTIEMBRE!M75+OCTUBRE!M75+NOVIEMBRE!M75+DICIEMBRE!M75</f>
        <v>0</v>
      </c>
      <c r="N75" s="2697">
        <f>+'ENERO '!N75+FEBRERO!N75+'MARZO '!N75+ABRIL!N75+MAYO!N75+JUNIO!N75+JULIO!N75+AGOSTO!N75+SEPTIEMBRE!N75+OCTUBRE!N75+NOVIEMBRE!N75+DICIEMBRE!N75</f>
        <v>0</v>
      </c>
      <c r="O75" s="2697">
        <f>+'ENERO '!O75+FEBRERO!O75+'MARZO '!O75+ABRIL!O75+MAYO!O75+JUNIO!O75+JULIO!O75+AGOSTO!O75+SEPTIEMBRE!O75+OCTUBRE!O75+NOVIEMBRE!O75+DICIEMBRE!O75</f>
        <v>0</v>
      </c>
      <c r="P75" s="2697">
        <f>+'ENERO '!P75+FEBRERO!P75+'MARZO '!P75+ABRIL!P75+MAYO!P75+JUNIO!P75+JULIO!P75+AGOSTO!P75+SEPTIEMBRE!P75+OCTUBRE!P75+NOVIEMBRE!P75+DICIEMBRE!P75</f>
        <v>0</v>
      </c>
      <c r="Q75" s="2697">
        <f>+'ENERO '!Q75+FEBRERO!Q75+'MARZO '!Q75+ABRIL!Q75+MAYO!Q75+JUNIO!Q75+JULIO!Q75+AGOSTO!Q75+SEPTIEMBRE!Q75+OCTUBRE!Q75+NOVIEMBRE!Q75+DICIEMBRE!Q75</f>
        <v>0</v>
      </c>
      <c r="R75" s="2697">
        <f>+'ENERO '!R75+FEBRERO!R75+'MARZO '!R75+ABRIL!R75+MAYO!R75+JUNIO!R75+JULIO!R75+AGOSTO!R75+SEPTIEMBRE!R75+OCTUBRE!R75+NOVIEMBRE!R75+DICIEMBRE!R75</f>
        <v>0</v>
      </c>
      <c r="S75" s="134" t="s">
        <v>6</v>
      </c>
      <c r="T75" s="3"/>
      <c r="U75" s="3"/>
      <c r="V75" s="3"/>
      <c r="W75" s="3"/>
      <c r="X75" s="3"/>
      <c r="Y75" s="10"/>
      <c r="Z75" s="10"/>
      <c r="AA75" s="17"/>
      <c r="AB75" s="6"/>
      <c r="AC75" s="6"/>
      <c r="AD75" s="6"/>
      <c r="AE75" s="6"/>
      <c r="AF75" s="6"/>
      <c r="AG75" s="3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103" t="s">
        <v>3</v>
      </c>
      <c r="BB75" s="103" t="s">
        <v>3</v>
      </c>
      <c r="BC75" s="6"/>
      <c r="BD75" s="137">
        <v>0</v>
      </c>
      <c r="BE75" s="137">
        <v>0</v>
      </c>
    </row>
    <row r="76" spans="1:57" x14ac:dyDescent="0.25">
      <c r="A76" s="6"/>
      <c r="B76" s="7"/>
      <c r="C76" s="7"/>
      <c r="D76" s="131"/>
      <c r="E76" s="131"/>
      <c r="F76" s="131"/>
      <c r="G76" s="131"/>
      <c r="H76" s="131"/>
      <c r="I76" s="131"/>
      <c r="J76" s="131"/>
      <c r="K76" s="131"/>
      <c r="L76" s="132"/>
      <c r="M76" s="131"/>
      <c r="N76" s="131"/>
      <c r="O76" s="131"/>
      <c r="P76" s="131"/>
      <c r="Q76" s="131"/>
      <c r="R76" s="131"/>
      <c r="S76" s="135"/>
      <c r="T76" s="3"/>
      <c r="U76" s="3"/>
      <c r="V76" s="3"/>
      <c r="W76" s="3"/>
      <c r="X76" s="3"/>
      <c r="Y76" s="10"/>
      <c r="Z76" s="10"/>
      <c r="AA76" s="17"/>
      <c r="AB76" s="6"/>
      <c r="AC76" s="6"/>
      <c r="AD76" s="6"/>
      <c r="AE76" s="6"/>
      <c r="AF76" s="6"/>
      <c r="AG76" s="3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10"/>
      <c r="BB76" s="10"/>
      <c r="BC76" s="3"/>
      <c r="BD76" s="3"/>
      <c r="BE76" s="3"/>
    </row>
    <row r="77" spans="1:57" x14ac:dyDescent="0.25">
      <c r="A77" s="2876" t="s">
        <v>102</v>
      </c>
      <c r="B77" s="2806"/>
      <c r="C77" s="104" t="s">
        <v>103</v>
      </c>
      <c r="D77" s="2697">
        <f>+'ENERO '!D77+FEBRERO!D77+'MARZO '!D77+ABRIL!D77+MAYO!D77+JUNIO!D77+JULIO!D77+AGOSTO!D77+SEPTIEMBRE!D77+OCTUBRE!D77+NOVIEMBRE!D77+DICIEMBRE!D77</f>
        <v>0</v>
      </c>
      <c r="E77" s="2697">
        <f>+'ENERO '!E77+FEBRERO!E77+'MARZO '!E77+ABRIL!E77+MAYO!E77+JUNIO!E77+JULIO!E77+AGOSTO!E77+SEPTIEMBRE!E77+OCTUBRE!E77+NOVIEMBRE!E77+DICIEMBRE!E77</f>
        <v>0</v>
      </c>
      <c r="F77" s="2697">
        <f>+'ENERO '!F77+FEBRERO!F77+'MARZO '!F77+ABRIL!F77+MAYO!F77+JUNIO!F77+JULIO!F77+AGOSTO!F77+SEPTIEMBRE!F77+OCTUBRE!F77+NOVIEMBRE!F77+DICIEMBRE!F77</f>
        <v>0</v>
      </c>
      <c r="G77" s="2697">
        <f>+'ENERO '!G77+FEBRERO!G77+'MARZO '!G77+ABRIL!G77+MAYO!G77+JUNIO!G77+JULIO!G77+AGOSTO!G77+SEPTIEMBRE!G77+OCTUBRE!G77+NOVIEMBRE!G77+DICIEMBRE!G77</f>
        <v>0</v>
      </c>
      <c r="H77" s="2697">
        <f>+'ENERO '!H77+FEBRERO!H77+'MARZO '!H77+ABRIL!H77+MAYO!H77+JUNIO!H77+JULIO!H77+AGOSTO!H77+SEPTIEMBRE!H77+OCTUBRE!H77+NOVIEMBRE!H77+DICIEMBRE!H77</f>
        <v>0</v>
      </c>
      <c r="I77" s="2697">
        <f>+'ENERO '!I77+FEBRERO!I77+'MARZO '!I77+ABRIL!I77+MAYO!I77+JUNIO!I77+JULIO!I77+AGOSTO!I77+SEPTIEMBRE!I77+OCTUBRE!I77+NOVIEMBRE!I77+DICIEMBRE!I77</f>
        <v>0</v>
      </c>
      <c r="J77" s="2697">
        <f>+'ENERO '!J77+FEBRERO!J77+'MARZO '!J77+ABRIL!J77+MAYO!J77+JUNIO!J77+JULIO!J77+AGOSTO!J77+SEPTIEMBRE!J77+OCTUBRE!J77+NOVIEMBRE!J77+DICIEMBRE!J77</f>
        <v>0</v>
      </c>
      <c r="K77" s="2697">
        <f>+'ENERO '!K77+FEBRERO!K77+'MARZO '!K77+ABRIL!K77+MAYO!K77+JUNIO!K77+JULIO!K77+AGOSTO!K77+SEPTIEMBRE!K77+OCTUBRE!K77+NOVIEMBRE!K77+DICIEMBRE!K77</f>
        <v>0</v>
      </c>
      <c r="L77" s="2697">
        <f>+'ENERO '!L77+FEBRERO!L77+'MARZO '!L77+ABRIL!L77+MAYO!L77+JUNIO!L77+JULIO!L77+AGOSTO!L77+SEPTIEMBRE!L77+OCTUBRE!L77+NOVIEMBRE!L77+DICIEMBRE!L77</f>
        <v>0</v>
      </c>
      <c r="M77" s="2697">
        <f>+'ENERO '!M77+FEBRERO!M77+'MARZO '!M77+ABRIL!M77+MAYO!M77+JUNIO!M77+JULIO!M77+AGOSTO!M77+SEPTIEMBRE!M77+OCTUBRE!M77+NOVIEMBRE!M77+DICIEMBRE!M77</f>
        <v>0</v>
      </c>
      <c r="N77" s="2697">
        <f>+'ENERO '!N77+FEBRERO!N77+'MARZO '!N77+ABRIL!N77+MAYO!N77+JUNIO!N77+JULIO!N77+AGOSTO!N77+SEPTIEMBRE!N77+OCTUBRE!N77+NOVIEMBRE!N77+DICIEMBRE!N77</f>
        <v>0</v>
      </c>
      <c r="O77" s="2697">
        <f>+'ENERO '!O77+FEBRERO!O77+'MARZO '!O77+ABRIL!O77+MAYO!O77+JUNIO!O77+JULIO!O77+AGOSTO!O77+SEPTIEMBRE!O77+OCTUBRE!O77+NOVIEMBRE!O77+DICIEMBRE!O77</f>
        <v>0</v>
      </c>
      <c r="P77" s="2697">
        <f>+'ENERO '!P77+FEBRERO!P77+'MARZO '!P77+ABRIL!P77+MAYO!P77+JUNIO!P77+JULIO!P77+AGOSTO!P77+SEPTIEMBRE!P77+OCTUBRE!P77+NOVIEMBRE!P77+DICIEMBRE!P77</f>
        <v>0</v>
      </c>
      <c r="Q77" s="2697">
        <f>+'ENERO '!Q77+FEBRERO!Q77+'MARZO '!Q77+ABRIL!Q77+MAYO!Q77+JUNIO!Q77+JULIO!Q77+AGOSTO!Q77+SEPTIEMBRE!Q77+OCTUBRE!Q77+NOVIEMBRE!Q77+DICIEMBRE!Q77</f>
        <v>0</v>
      </c>
      <c r="R77" s="2697">
        <f>+'ENERO '!R77+FEBRERO!R77+'MARZO '!R77+ABRIL!R77+MAYO!R77+JUNIO!R77+JULIO!R77+AGOSTO!R77+SEPTIEMBRE!R77+OCTUBRE!R77+NOVIEMBRE!R77+DICIEMBRE!R77</f>
        <v>0</v>
      </c>
      <c r="S77" s="134" t="s">
        <v>6</v>
      </c>
      <c r="T77" s="3"/>
      <c r="U77" s="3"/>
      <c r="V77" s="3"/>
      <c r="W77" s="3"/>
      <c r="X77" s="3"/>
      <c r="Y77" s="10"/>
      <c r="Z77" s="10"/>
      <c r="AA77" s="17"/>
      <c r="AB77" s="6"/>
      <c r="AC77" s="6"/>
      <c r="AD77" s="6"/>
      <c r="AE77" s="6"/>
      <c r="AF77" s="6"/>
      <c r="AG77" s="3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103" t="s">
        <v>3</v>
      </c>
      <c r="BB77" s="103" t="s">
        <v>3</v>
      </c>
      <c r="BC77" s="6"/>
      <c r="BD77" s="137">
        <v>0</v>
      </c>
      <c r="BE77" s="137">
        <v>0</v>
      </c>
    </row>
    <row r="78" spans="1:57" x14ac:dyDescent="0.25">
      <c r="A78" s="2877"/>
      <c r="B78" s="2878"/>
      <c r="C78" s="105" t="s">
        <v>104</v>
      </c>
      <c r="D78" s="2697">
        <f>+'ENERO '!D78+FEBRERO!D78+'MARZO '!D78+ABRIL!D78+MAYO!D78+JUNIO!D78+JULIO!D78+AGOSTO!D78+SEPTIEMBRE!D78+OCTUBRE!D78+NOVIEMBRE!D78+DICIEMBRE!D78</f>
        <v>0</v>
      </c>
      <c r="E78" s="2697">
        <f>+'ENERO '!E78+FEBRERO!E78+'MARZO '!E78+ABRIL!E78+MAYO!E78+JUNIO!E78+JULIO!E78+AGOSTO!E78+SEPTIEMBRE!E78+OCTUBRE!E78+NOVIEMBRE!E78+DICIEMBRE!E78</f>
        <v>0</v>
      </c>
      <c r="F78" s="2697">
        <f>+'ENERO '!F78+FEBRERO!F78+'MARZO '!F78+ABRIL!F78+MAYO!F78+JUNIO!F78+JULIO!F78+AGOSTO!F78+SEPTIEMBRE!F78+OCTUBRE!F78+NOVIEMBRE!F78+DICIEMBRE!F78</f>
        <v>0</v>
      </c>
      <c r="G78" s="2697">
        <f>+'ENERO '!G78+FEBRERO!G78+'MARZO '!G78+ABRIL!G78+MAYO!G78+JUNIO!G78+JULIO!G78+AGOSTO!G78+SEPTIEMBRE!G78+OCTUBRE!G78+NOVIEMBRE!G78+DICIEMBRE!G78</f>
        <v>0</v>
      </c>
      <c r="H78" s="2697">
        <f>+'ENERO '!H78+FEBRERO!H78+'MARZO '!H78+ABRIL!H78+MAYO!H78+JUNIO!H78+JULIO!H78+AGOSTO!H78+SEPTIEMBRE!H78+OCTUBRE!H78+NOVIEMBRE!H78+DICIEMBRE!H78</f>
        <v>0</v>
      </c>
      <c r="I78" s="2697">
        <f>+'ENERO '!I78+FEBRERO!I78+'MARZO '!I78+ABRIL!I78+MAYO!I78+JUNIO!I78+JULIO!I78+AGOSTO!I78+SEPTIEMBRE!I78+OCTUBRE!I78+NOVIEMBRE!I78+DICIEMBRE!I78</f>
        <v>0</v>
      </c>
      <c r="J78" s="2697">
        <f>+'ENERO '!J78+FEBRERO!J78+'MARZO '!J78+ABRIL!J78+MAYO!J78+JUNIO!J78+JULIO!J78+AGOSTO!J78+SEPTIEMBRE!J78+OCTUBRE!J78+NOVIEMBRE!J78+DICIEMBRE!J78</f>
        <v>0</v>
      </c>
      <c r="K78" s="2697">
        <f>+'ENERO '!K78+FEBRERO!K78+'MARZO '!K78+ABRIL!K78+MAYO!K78+JUNIO!K78+JULIO!K78+AGOSTO!K78+SEPTIEMBRE!K78+OCTUBRE!K78+NOVIEMBRE!K78+DICIEMBRE!K78</f>
        <v>0</v>
      </c>
      <c r="L78" s="2697">
        <f>+'ENERO '!L78+FEBRERO!L78+'MARZO '!L78+ABRIL!L78+MAYO!L78+JUNIO!L78+JULIO!L78+AGOSTO!L78+SEPTIEMBRE!L78+OCTUBRE!L78+NOVIEMBRE!L78+DICIEMBRE!L78</f>
        <v>0</v>
      </c>
      <c r="M78" s="2697">
        <f>+'ENERO '!M78+FEBRERO!M78+'MARZO '!M78+ABRIL!M78+MAYO!M78+JUNIO!M78+JULIO!M78+AGOSTO!M78+SEPTIEMBRE!M78+OCTUBRE!M78+NOVIEMBRE!M78+DICIEMBRE!M78</f>
        <v>0</v>
      </c>
      <c r="N78" s="2697">
        <f>+'ENERO '!N78+FEBRERO!N78+'MARZO '!N78+ABRIL!N78+MAYO!N78+JUNIO!N78+JULIO!N78+AGOSTO!N78+SEPTIEMBRE!N78+OCTUBRE!N78+NOVIEMBRE!N78+DICIEMBRE!N78</f>
        <v>0</v>
      </c>
      <c r="O78" s="2697">
        <f>+'ENERO '!O78+FEBRERO!O78+'MARZO '!O78+ABRIL!O78+MAYO!O78+JUNIO!O78+JULIO!O78+AGOSTO!O78+SEPTIEMBRE!O78+OCTUBRE!O78+NOVIEMBRE!O78+DICIEMBRE!O78</f>
        <v>0</v>
      </c>
      <c r="P78" s="2697">
        <f>+'ENERO '!P78+FEBRERO!P78+'MARZO '!P78+ABRIL!P78+MAYO!P78+JUNIO!P78+JULIO!P78+AGOSTO!P78+SEPTIEMBRE!P78+OCTUBRE!P78+NOVIEMBRE!P78+DICIEMBRE!P78</f>
        <v>0</v>
      </c>
      <c r="Q78" s="2697">
        <f>+'ENERO '!Q78+FEBRERO!Q78+'MARZO '!Q78+ABRIL!Q78+MAYO!Q78+JUNIO!Q78+JULIO!Q78+AGOSTO!Q78+SEPTIEMBRE!Q78+OCTUBRE!Q78+NOVIEMBRE!Q78+DICIEMBRE!Q78</f>
        <v>0</v>
      </c>
      <c r="R78" s="2697">
        <f>+'ENERO '!R78+FEBRERO!R78+'MARZO '!R78+ABRIL!R78+MAYO!R78+JUNIO!R78+JULIO!R78+AGOSTO!R78+SEPTIEMBRE!R78+OCTUBRE!R78+NOVIEMBRE!R78+DICIEMBRE!R78</f>
        <v>0</v>
      </c>
      <c r="S78" s="134" t="s">
        <v>6</v>
      </c>
      <c r="T78" s="3"/>
      <c r="U78" s="3"/>
      <c r="V78" s="3"/>
      <c r="W78" s="3"/>
      <c r="X78" s="3"/>
      <c r="Y78" s="10"/>
      <c r="Z78" s="10"/>
      <c r="AA78" s="17"/>
      <c r="AB78" s="6"/>
      <c r="AC78" s="6"/>
      <c r="AD78" s="6"/>
      <c r="AE78" s="6"/>
      <c r="AF78" s="6"/>
      <c r="AG78" s="3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103" t="s">
        <v>3</v>
      </c>
      <c r="BB78" s="103" t="s">
        <v>3</v>
      </c>
      <c r="BC78" s="6"/>
      <c r="BD78" s="137">
        <v>0</v>
      </c>
      <c r="BE78" s="137">
        <v>0</v>
      </c>
    </row>
    <row r="79" spans="1:57" x14ac:dyDescent="0.25">
      <c r="A79" s="2877"/>
      <c r="B79" s="2878"/>
      <c r="C79" s="105" t="s">
        <v>105</v>
      </c>
      <c r="D79" s="2697">
        <f>+'ENERO '!D79+FEBRERO!D79+'MARZO '!D79+ABRIL!D79+MAYO!D79+JUNIO!D79+JULIO!D79+AGOSTO!D79+SEPTIEMBRE!D79+OCTUBRE!D79+NOVIEMBRE!D79+DICIEMBRE!D79</f>
        <v>0</v>
      </c>
      <c r="E79" s="2697">
        <f>+'ENERO '!E79+FEBRERO!E79+'MARZO '!E79+ABRIL!E79+MAYO!E79+JUNIO!E79+JULIO!E79+AGOSTO!E79+SEPTIEMBRE!E79+OCTUBRE!E79+NOVIEMBRE!E79+DICIEMBRE!E79</f>
        <v>0</v>
      </c>
      <c r="F79" s="2697">
        <f>+'ENERO '!F79+FEBRERO!F79+'MARZO '!F79+ABRIL!F79+MAYO!F79+JUNIO!F79+JULIO!F79+AGOSTO!F79+SEPTIEMBRE!F79+OCTUBRE!F79+NOVIEMBRE!F79+DICIEMBRE!F79</f>
        <v>0</v>
      </c>
      <c r="G79" s="2697">
        <f>+'ENERO '!G79+FEBRERO!G79+'MARZO '!G79+ABRIL!G79+MAYO!G79+JUNIO!G79+JULIO!G79+AGOSTO!G79+SEPTIEMBRE!G79+OCTUBRE!G79+NOVIEMBRE!G79+DICIEMBRE!G79</f>
        <v>0</v>
      </c>
      <c r="H79" s="2697">
        <f>+'ENERO '!H79+FEBRERO!H79+'MARZO '!H79+ABRIL!H79+MAYO!H79+JUNIO!H79+JULIO!H79+AGOSTO!H79+SEPTIEMBRE!H79+OCTUBRE!H79+NOVIEMBRE!H79+DICIEMBRE!H79</f>
        <v>0</v>
      </c>
      <c r="I79" s="2697">
        <f>+'ENERO '!I79+FEBRERO!I79+'MARZO '!I79+ABRIL!I79+MAYO!I79+JUNIO!I79+JULIO!I79+AGOSTO!I79+SEPTIEMBRE!I79+OCTUBRE!I79+NOVIEMBRE!I79+DICIEMBRE!I79</f>
        <v>0</v>
      </c>
      <c r="J79" s="2697">
        <f>+'ENERO '!J79+FEBRERO!J79+'MARZO '!J79+ABRIL!J79+MAYO!J79+JUNIO!J79+JULIO!J79+AGOSTO!J79+SEPTIEMBRE!J79+OCTUBRE!J79+NOVIEMBRE!J79+DICIEMBRE!J79</f>
        <v>0</v>
      </c>
      <c r="K79" s="2697">
        <f>+'ENERO '!K79+FEBRERO!K79+'MARZO '!K79+ABRIL!K79+MAYO!K79+JUNIO!K79+JULIO!K79+AGOSTO!K79+SEPTIEMBRE!K79+OCTUBRE!K79+NOVIEMBRE!K79+DICIEMBRE!K79</f>
        <v>0</v>
      </c>
      <c r="L79" s="2697">
        <f>+'ENERO '!L79+FEBRERO!L79+'MARZO '!L79+ABRIL!L79+MAYO!L79+JUNIO!L79+JULIO!L79+AGOSTO!L79+SEPTIEMBRE!L79+OCTUBRE!L79+NOVIEMBRE!L79+DICIEMBRE!L79</f>
        <v>0</v>
      </c>
      <c r="M79" s="2697">
        <f>+'ENERO '!M79+FEBRERO!M79+'MARZO '!M79+ABRIL!M79+MAYO!M79+JUNIO!M79+JULIO!M79+AGOSTO!M79+SEPTIEMBRE!M79+OCTUBRE!M79+NOVIEMBRE!M79+DICIEMBRE!M79</f>
        <v>0</v>
      </c>
      <c r="N79" s="2697">
        <f>+'ENERO '!N79+FEBRERO!N79+'MARZO '!N79+ABRIL!N79+MAYO!N79+JUNIO!N79+JULIO!N79+AGOSTO!N79+SEPTIEMBRE!N79+OCTUBRE!N79+NOVIEMBRE!N79+DICIEMBRE!N79</f>
        <v>0</v>
      </c>
      <c r="O79" s="2697">
        <f>+'ENERO '!O79+FEBRERO!O79+'MARZO '!O79+ABRIL!O79+MAYO!O79+JUNIO!O79+JULIO!O79+AGOSTO!O79+SEPTIEMBRE!O79+OCTUBRE!O79+NOVIEMBRE!O79+DICIEMBRE!O79</f>
        <v>0</v>
      </c>
      <c r="P79" s="2697">
        <f>+'ENERO '!P79+FEBRERO!P79+'MARZO '!P79+ABRIL!P79+MAYO!P79+JUNIO!P79+JULIO!P79+AGOSTO!P79+SEPTIEMBRE!P79+OCTUBRE!P79+NOVIEMBRE!P79+DICIEMBRE!P79</f>
        <v>0</v>
      </c>
      <c r="Q79" s="2697">
        <f>+'ENERO '!Q79+FEBRERO!Q79+'MARZO '!Q79+ABRIL!Q79+MAYO!Q79+JUNIO!Q79+JULIO!Q79+AGOSTO!Q79+SEPTIEMBRE!Q79+OCTUBRE!Q79+NOVIEMBRE!Q79+DICIEMBRE!Q79</f>
        <v>0</v>
      </c>
      <c r="R79" s="2697">
        <f>+'ENERO '!R79+FEBRERO!R79+'MARZO '!R79+ABRIL!R79+MAYO!R79+JUNIO!R79+JULIO!R79+AGOSTO!R79+SEPTIEMBRE!R79+OCTUBRE!R79+NOVIEMBRE!R79+DICIEMBRE!R79</f>
        <v>0</v>
      </c>
      <c r="S79" s="134" t="s">
        <v>6</v>
      </c>
      <c r="T79" s="3"/>
      <c r="U79" s="3"/>
      <c r="V79" s="3"/>
      <c r="W79" s="3"/>
      <c r="X79" s="3"/>
      <c r="Y79" s="10"/>
      <c r="Z79" s="10"/>
      <c r="AA79" s="17"/>
      <c r="AB79" s="6"/>
      <c r="AC79" s="6"/>
      <c r="AD79" s="6"/>
      <c r="AE79" s="6"/>
      <c r="AF79" s="6"/>
      <c r="AG79" s="3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103" t="s">
        <v>3</v>
      </c>
      <c r="BB79" s="103" t="s">
        <v>3</v>
      </c>
      <c r="BC79" s="6"/>
      <c r="BD79" s="137">
        <v>0</v>
      </c>
      <c r="BE79" s="137">
        <v>0</v>
      </c>
    </row>
    <row r="80" spans="1:57" x14ac:dyDescent="0.25">
      <c r="A80" s="2877"/>
      <c r="B80" s="2878"/>
      <c r="C80" s="106" t="s">
        <v>106</v>
      </c>
      <c r="D80" s="2697">
        <f>+'ENERO '!D80+FEBRERO!D80+'MARZO '!D80+ABRIL!D80+MAYO!D80+JUNIO!D80+JULIO!D80+AGOSTO!D80+SEPTIEMBRE!D80+OCTUBRE!D80+NOVIEMBRE!D80+DICIEMBRE!D80</f>
        <v>0</v>
      </c>
      <c r="E80" s="2697">
        <f>+'ENERO '!E80+FEBRERO!E80+'MARZO '!E80+ABRIL!E80+MAYO!E80+JUNIO!E80+JULIO!E80+AGOSTO!E80+SEPTIEMBRE!E80+OCTUBRE!E80+NOVIEMBRE!E80+DICIEMBRE!E80</f>
        <v>0</v>
      </c>
      <c r="F80" s="2697">
        <f>+'ENERO '!F80+FEBRERO!F80+'MARZO '!F80+ABRIL!F80+MAYO!F80+JUNIO!F80+JULIO!F80+AGOSTO!F80+SEPTIEMBRE!F80+OCTUBRE!F80+NOVIEMBRE!F80+DICIEMBRE!F80</f>
        <v>0</v>
      </c>
      <c r="G80" s="2697">
        <f>+'ENERO '!G80+FEBRERO!G80+'MARZO '!G80+ABRIL!G80+MAYO!G80+JUNIO!G80+JULIO!G80+AGOSTO!G80+SEPTIEMBRE!G80+OCTUBRE!G80+NOVIEMBRE!G80+DICIEMBRE!G80</f>
        <v>0</v>
      </c>
      <c r="H80" s="2697">
        <f>+'ENERO '!H80+FEBRERO!H80+'MARZO '!H80+ABRIL!H80+MAYO!H80+JUNIO!H80+JULIO!H80+AGOSTO!H80+SEPTIEMBRE!H80+OCTUBRE!H80+NOVIEMBRE!H80+DICIEMBRE!H80</f>
        <v>0</v>
      </c>
      <c r="I80" s="2697">
        <f>+'ENERO '!I80+FEBRERO!I80+'MARZO '!I80+ABRIL!I80+MAYO!I80+JUNIO!I80+JULIO!I80+AGOSTO!I80+SEPTIEMBRE!I80+OCTUBRE!I80+NOVIEMBRE!I80+DICIEMBRE!I80</f>
        <v>0</v>
      </c>
      <c r="J80" s="2697">
        <f>+'ENERO '!J80+FEBRERO!J80+'MARZO '!J80+ABRIL!J80+MAYO!J80+JUNIO!J80+JULIO!J80+AGOSTO!J80+SEPTIEMBRE!J80+OCTUBRE!J80+NOVIEMBRE!J80+DICIEMBRE!J80</f>
        <v>0</v>
      </c>
      <c r="K80" s="2697">
        <f>+'ENERO '!K80+FEBRERO!K80+'MARZO '!K80+ABRIL!K80+MAYO!K80+JUNIO!K80+JULIO!K80+AGOSTO!K80+SEPTIEMBRE!K80+OCTUBRE!K80+NOVIEMBRE!K80+DICIEMBRE!K80</f>
        <v>0</v>
      </c>
      <c r="L80" s="2697">
        <f>+'ENERO '!L80+FEBRERO!L80+'MARZO '!L80+ABRIL!L80+MAYO!L80+JUNIO!L80+JULIO!L80+AGOSTO!L80+SEPTIEMBRE!L80+OCTUBRE!L80+NOVIEMBRE!L80+DICIEMBRE!L80</f>
        <v>0</v>
      </c>
      <c r="M80" s="2697">
        <f>+'ENERO '!M80+FEBRERO!M80+'MARZO '!M80+ABRIL!M80+MAYO!M80+JUNIO!M80+JULIO!M80+AGOSTO!M80+SEPTIEMBRE!M80+OCTUBRE!M80+NOVIEMBRE!M80+DICIEMBRE!M80</f>
        <v>0</v>
      </c>
      <c r="N80" s="2697">
        <f>+'ENERO '!N80+FEBRERO!N80+'MARZO '!N80+ABRIL!N80+MAYO!N80+JUNIO!N80+JULIO!N80+AGOSTO!N80+SEPTIEMBRE!N80+OCTUBRE!N80+NOVIEMBRE!N80+DICIEMBRE!N80</f>
        <v>0</v>
      </c>
      <c r="O80" s="2697">
        <f>+'ENERO '!O80+FEBRERO!O80+'MARZO '!O80+ABRIL!O80+MAYO!O80+JUNIO!O80+JULIO!O80+AGOSTO!O80+SEPTIEMBRE!O80+OCTUBRE!O80+NOVIEMBRE!O80+DICIEMBRE!O80</f>
        <v>0</v>
      </c>
      <c r="P80" s="2697">
        <f>+'ENERO '!P80+FEBRERO!P80+'MARZO '!P80+ABRIL!P80+MAYO!P80+JUNIO!P80+JULIO!P80+AGOSTO!P80+SEPTIEMBRE!P80+OCTUBRE!P80+NOVIEMBRE!P80+DICIEMBRE!P80</f>
        <v>0</v>
      </c>
      <c r="Q80" s="2697">
        <f>+'ENERO '!Q80+FEBRERO!Q80+'MARZO '!Q80+ABRIL!Q80+MAYO!Q80+JUNIO!Q80+JULIO!Q80+AGOSTO!Q80+SEPTIEMBRE!Q80+OCTUBRE!Q80+NOVIEMBRE!Q80+DICIEMBRE!Q80</f>
        <v>0</v>
      </c>
      <c r="R80" s="2697">
        <f>+'ENERO '!R80+FEBRERO!R80+'MARZO '!R80+ABRIL!R80+MAYO!R80+JUNIO!R80+JULIO!R80+AGOSTO!R80+SEPTIEMBRE!R80+OCTUBRE!R80+NOVIEMBRE!R80+DICIEMBRE!R80</f>
        <v>0</v>
      </c>
      <c r="S80" s="134" t="s">
        <v>6</v>
      </c>
      <c r="T80" s="3"/>
      <c r="U80" s="3"/>
      <c r="V80" s="3"/>
      <c r="W80" s="3"/>
      <c r="X80" s="3"/>
      <c r="Y80" s="10"/>
      <c r="Z80" s="10"/>
      <c r="AA80" s="17"/>
      <c r="AB80" s="6"/>
      <c r="AC80" s="6"/>
      <c r="AD80" s="6"/>
      <c r="AE80" s="6"/>
      <c r="AF80" s="6"/>
      <c r="AG80" s="3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103" t="s">
        <v>3</v>
      </c>
      <c r="BB80" s="103" t="s">
        <v>3</v>
      </c>
      <c r="BC80" s="6"/>
      <c r="BD80" s="137">
        <v>0</v>
      </c>
      <c r="BE80" s="137">
        <v>0</v>
      </c>
    </row>
    <row r="81" spans="1:57" x14ac:dyDescent="0.25">
      <c r="A81" s="2807"/>
      <c r="B81" s="2809"/>
      <c r="C81" s="61" t="s">
        <v>4</v>
      </c>
      <c r="D81" s="2697">
        <f>+'ENERO '!D81+FEBRERO!D81+'MARZO '!D81+ABRIL!D81+MAYO!D81+JUNIO!D81+JULIO!D81+AGOSTO!D81+SEPTIEMBRE!D81+OCTUBRE!D81+NOVIEMBRE!D81+DICIEMBRE!D81</f>
        <v>0</v>
      </c>
      <c r="E81" s="2697">
        <f>+'ENERO '!E81+FEBRERO!E81+'MARZO '!E81+ABRIL!E81+MAYO!E81+JUNIO!E81+JULIO!E81+AGOSTO!E81+SEPTIEMBRE!E81+OCTUBRE!E81+NOVIEMBRE!E81+DICIEMBRE!E81</f>
        <v>0</v>
      </c>
      <c r="F81" s="2697">
        <f>+'ENERO '!F81+FEBRERO!F81+'MARZO '!F81+ABRIL!F81+MAYO!F81+JUNIO!F81+JULIO!F81+AGOSTO!F81+SEPTIEMBRE!F81+OCTUBRE!F81+NOVIEMBRE!F81+DICIEMBRE!F81</f>
        <v>0</v>
      </c>
      <c r="G81" s="2697">
        <f>+'ENERO '!G81+FEBRERO!G81+'MARZO '!G81+ABRIL!G81+MAYO!G81+JUNIO!G81+JULIO!G81+AGOSTO!G81+SEPTIEMBRE!G81+OCTUBRE!G81+NOVIEMBRE!G81+DICIEMBRE!G81</f>
        <v>0</v>
      </c>
      <c r="H81" s="2697">
        <f>+'ENERO '!H81+FEBRERO!H81+'MARZO '!H81+ABRIL!H81+MAYO!H81+JUNIO!H81+JULIO!H81+AGOSTO!H81+SEPTIEMBRE!H81+OCTUBRE!H81+NOVIEMBRE!H81+DICIEMBRE!H81</f>
        <v>0</v>
      </c>
      <c r="I81" s="2697">
        <f>+'ENERO '!I81+FEBRERO!I81+'MARZO '!I81+ABRIL!I81+MAYO!I81+JUNIO!I81+JULIO!I81+AGOSTO!I81+SEPTIEMBRE!I81+OCTUBRE!I81+NOVIEMBRE!I81+DICIEMBRE!I81</f>
        <v>0</v>
      </c>
      <c r="J81" s="2697">
        <f>+'ENERO '!J81+FEBRERO!J81+'MARZO '!J81+ABRIL!J81+MAYO!J81+JUNIO!J81+JULIO!J81+AGOSTO!J81+SEPTIEMBRE!J81+OCTUBRE!J81+NOVIEMBRE!J81+DICIEMBRE!J81</f>
        <v>0</v>
      </c>
      <c r="K81" s="2697">
        <f>+'ENERO '!K81+FEBRERO!K81+'MARZO '!K81+ABRIL!K81+MAYO!K81+JUNIO!K81+JULIO!K81+AGOSTO!K81+SEPTIEMBRE!K81+OCTUBRE!K81+NOVIEMBRE!K81+DICIEMBRE!K81</f>
        <v>0</v>
      </c>
      <c r="L81" s="2697">
        <f>+'ENERO '!L81+FEBRERO!L81+'MARZO '!L81+ABRIL!L81+MAYO!L81+JUNIO!L81+JULIO!L81+AGOSTO!L81+SEPTIEMBRE!L81+OCTUBRE!L81+NOVIEMBRE!L81+DICIEMBRE!L81</f>
        <v>0</v>
      </c>
      <c r="M81" s="2697">
        <f>+'ENERO '!M81+FEBRERO!M81+'MARZO '!M81+ABRIL!M81+MAYO!M81+JUNIO!M81+JULIO!M81+AGOSTO!M81+SEPTIEMBRE!M81+OCTUBRE!M81+NOVIEMBRE!M81+DICIEMBRE!M81</f>
        <v>0</v>
      </c>
      <c r="N81" s="2697">
        <f>+'ENERO '!N81+FEBRERO!N81+'MARZO '!N81+ABRIL!N81+MAYO!N81+JUNIO!N81+JULIO!N81+AGOSTO!N81+SEPTIEMBRE!N81+OCTUBRE!N81+NOVIEMBRE!N81+DICIEMBRE!N81</f>
        <v>0</v>
      </c>
      <c r="O81" s="2697">
        <f>+'ENERO '!O81+FEBRERO!O81+'MARZO '!O81+ABRIL!O81+MAYO!O81+JUNIO!O81+JULIO!O81+AGOSTO!O81+SEPTIEMBRE!O81+OCTUBRE!O81+NOVIEMBRE!O81+DICIEMBRE!O81</f>
        <v>0</v>
      </c>
      <c r="P81" s="2697">
        <f>+'ENERO '!P81+FEBRERO!P81+'MARZO '!P81+ABRIL!P81+MAYO!P81+JUNIO!P81+JULIO!P81+AGOSTO!P81+SEPTIEMBRE!P81+OCTUBRE!P81+NOVIEMBRE!P81+DICIEMBRE!P81</f>
        <v>0</v>
      </c>
      <c r="Q81" s="2697">
        <f>+'ENERO '!Q81+FEBRERO!Q81+'MARZO '!Q81+ABRIL!Q81+MAYO!Q81+JUNIO!Q81+JULIO!Q81+AGOSTO!Q81+SEPTIEMBRE!Q81+OCTUBRE!Q81+NOVIEMBRE!Q81+DICIEMBRE!Q81</f>
        <v>0</v>
      </c>
      <c r="R81" s="2697">
        <f>+'ENERO '!R81+FEBRERO!R81+'MARZO '!R81+ABRIL!R81+MAYO!R81+JUNIO!R81+JULIO!R81+AGOSTO!R81+SEPTIEMBRE!R81+OCTUBRE!R81+NOVIEMBRE!R81+DICIEMBRE!R81</f>
        <v>0</v>
      </c>
      <c r="S81" s="134" t="s">
        <v>6</v>
      </c>
      <c r="T81" s="3"/>
      <c r="U81" s="3"/>
      <c r="V81" s="3"/>
      <c r="W81" s="3"/>
      <c r="X81" s="3"/>
      <c r="Y81" s="10"/>
      <c r="Z81" s="10"/>
      <c r="AA81" s="17"/>
      <c r="AB81" s="6"/>
      <c r="AC81" s="6"/>
      <c r="AD81" s="6"/>
      <c r="AE81" s="6"/>
      <c r="AF81" s="6"/>
      <c r="AG81" s="3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103" t="s">
        <v>3</v>
      </c>
      <c r="BB81" s="103" t="s">
        <v>3</v>
      </c>
      <c r="BC81" s="6"/>
      <c r="BD81" s="137">
        <v>0</v>
      </c>
      <c r="BE81" s="137">
        <v>0</v>
      </c>
    </row>
    <row r="82" spans="1:57" ht="15.75" x14ac:dyDescent="0.25">
      <c r="A82" s="60" t="s">
        <v>107</v>
      </c>
      <c r="B82" s="86"/>
      <c r="C82" s="86"/>
      <c r="D82" s="87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87"/>
      <c r="P82" s="87"/>
      <c r="Q82" s="87"/>
      <c r="R82" s="88"/>
      <c r="S82" s="4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42" x14ac:dyDescent="0.25">
      <c r="A83" s="2858" t="s">
        <v>108</v>
      </c>
      <c r="B83" s="2859"/>
      <c r="C83" s="2860"/>
      <c r="D83" s="89" t="s">
        <v>109</v>
      </c>
      <c r="E83" s="107" t="s">
        <v>110</v>
      </c>
      <c r="F83" s="90" t="s">
        <v>111</v>
      </c>
      <c r="G83" s="42"/>
      <c r="H83" s="42"/>
      <c r="I83" s="42"/>
      <c r="J83" s="42"/>
      <c r="K83" s="42"/>
      <c r="L83" s="42"/>
      <c r="M83" s="42"/>
      <c r="N83" s="42"/>
      <c r="O83" s="42"/>
      <c r="P83" s="43"/>
      <c r="Q83" s="43"/>
      <c r="R83" s="43"/>
      <c r="S83" s="91"/>
      <c r="T83" s="3"/>
      <c r="U83" s="3"/>
      <c r="V83" s="3"/>
      <c r="W83" s="3"/>
      <c r="X83" s="3"/>
      <c r="Y83" s="3"/>
      <c r="Z83" s="3"/>
      <c r="AA83" s="3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3"/>
      <c r="BB83" s="3"/>
      <c r="BC83" s="3"/>
      <c r="BD83" s="3"/>
      <c r="BE83" s="6"/>
    </row>
    <row r="84" spans="1:57" x14ac:dyDescent="0.25">
      <c r="A84" s="2810" t="s">
        <v>112</v>
      </c>
      <c r="B84" s="2811"/>
      <c r="C84" s="2812"/>
      <c r="D84" s="2697">
        <f>+'ENERO '!D84+FEBRERO!D84+'MARZO '!D84+ABRIL!D84+MAYO!D84+JUNIO!D84+JULIO!D84+AGOSTO!D84+SEPTIEMBRE!D84+OCTUBRE!D84+NOVIEMBRE!D84+DICIEMBRE!D84</f>
        <v>0</v>
      </c>
      <c r="E84" s="2697">
        <f>+'ENERO '!E84+FEBRERO!E84+'MARZO '!E84+ABRIL!E84+MAYO!E84+JUNIO!E84+JULIO!E84+AGOSTO!E84+SEPTIEMBRE!E84+OCTUBRE!E84+NOVIEMBRE!E84+DICIEMBRE!E84</f>
        <v>0</v>
      </c>
      <c r="F84" s="2697">
        <f>+'ENERO '!F84+FEBRERO!F84+'MARZO '!F84+ABRIL!F84+MAYO!F84+JUNIO!F84+JULIO!F84+AGOSTO!F84+SEPTIEMBRE!F84+OCTUBRE!F84+NOVIEMBRE!F84+DICIEMBRE!F84</f>
        <v>0</v>
      </c>
      <c r="G84" s="42"/>
      <c r="H84" s="42"/>
      <c r="I84" s="42"/>
      <c r="J84" s="42"/>
      <c r="K84" s="42"/>
      <c r="L84" s="42"/>
      <c r="M84" s="42"/>
      <c r="N84" s="42"/>
      <c r="O84" s="42"/>
      <c r="P84" s="43"/>
      <c r="Q84" s="43"/>
      <c r="R84" s="43"/>
      <c r="S84" s="91"/>
      <c r="T84" s="3"/>
      <c r="U84" s="3"/>
      <c r="V84" s="3"/>
      <c r="W84" s="3"/>
      <c r="X84" s="3"/>
      <c r="Y84" s="3"/>
      <c r="Z84" s="3"/>
      <c r="AA84" s="3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3"/>
      <c r="BB84" s="3"/>
      <c r="BC84" s="3"/>
      <c r="BD84" s="3"/>
      <c r="BE84" s="6"/>
    </row>
    <row r="85" spans="1:57" x14ac:dyDescent="0.25">
      <c r="A85" s="2879" t="s">
        <v>113</v>
      </c>
      <c r="B85" s="2814" t="s">
        <v>114</v>
      </c>
      <c r="C85" s="2815"/>
      <c r="D85" s="2697">
        <f>+'ENERO '!D85+FEBRERO!D85+'MARZO '!D85+ABRIL!D85+MAYO!D85+JUNIO!D85+JULIO!D85+AGOSTO!D85+SEPTIEMBRE!D85+OCTUBRE!D85+NOVIEMBRE!D85+DICIEMBRE!D85</f>
        <v>0</v>
      </c>
      <c r="E85" s="2697">
        <f>+'ENERO '!E85+FEBRERO!E85+'MARZO '!E85+ABRIL!E85+MAYO!E85+JUNIO!E85+JULIO!E85+AGOSTO!E85+SEPTIEMBRE!E85+OCTUBRE!E85+NOVIEMBRE!E85+DICIEMBRE!E85</f>
        <v>0</v>
      </c>
      <c r="F85" s="2697">
        <f>+'ENERO '!F85+FEBRERO!F85+'MARZO '!F85+ABRIL!F85+MAYO!F85+JUNIO!F85+JULIO!F85+AGOSTO!F85+SEPTIEMBRE!F85+OCTUBRE!F85+NOVIEMBRE!F85+DICIEMBRE!F85</f>
        <v>0</v>
      </c>
      <c r="G85" s="42"/>
      <c r="H85" s="42"/>
      <c r="I85" s="42"/>
      <c r="J85" s="42"/>
      <c r="K85" s="42"/>
      <c r="L85" s="42"/>
      <c r="M85" s="42"/>
      <c r="N85" s="42"/>
      <c r="O85" s="42"/>
      <c r="P85" s="43"/>
      <c r="Q85" s="43"/>
      <c r="R85" s="43"/>
      <c r="S85" s="91"/>
      <c r="T85" s="3"/>
      <c r="U85" s="3"/>
      <c r="V85" s="3"/>
      <c r="W85" s="3"/>
      <c r="X85" s="3"/>
      <c r="Y85" s="3"/>
      <c r="Z85" s="3"/>
      <c r="AA85" s="3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3"/>
      <c r="BB85" s="3"/>
      <c r="BC85" s="3"/>
      <c r="BD85" s="3"/>
      <c r="BE85" s="6"/>
    </row>
    <row r="86" spans="1:57" x14ac:dyDescent="0.25">
      <c r="A86" s="2880"/>
      <c r="B86" s="2814" t="s">
        <v>115</v>
      </c>
      <c r="C86" s="2815"/>
      <c r="D86" s="2697">
        <f>+'ENERO '!D86+FEBRERO!D86+'MARZO '!D86+ABRIL!D86+MAYO!D86+JUNIO!D86+JULIO!D86+AGOSTO!D86+SEPTIEMBRE!D86+OCTUBRE!D86+NOVIEMBRE!D86+DICIEMBRE!D86</f>
        <v>0</v>
      </c>
      <c r="E86" s="2697">
        <f>+'ENERO '!E86+FEBRERO!E86+'MARZO '!E86+ABRIL!E86+MAYO!E86+JUNIO!E86+JULIO!E86+AGOSTO!E86+SEPTIEMBRE!E86+OCTUBRE!E86+NOVIEMBRE!E86+DICIEMBRE!E86</f>
        <v>0</v>
      </c>
      <c r="F86" s="2697">
        <f>+'ENERO '!F86+FEBRERO!F86+'MARZO '!F86+ABRIL!F86+MAYO!F86+JUNIO!F86+JULIO!F86+AGOSTO!F86+SEPTIEMBRE!F86+OCTUBRE!F86+NOVIEMBRE!F86+DICIEMBRE!F86</f>
        <v>0</v>
      </c>
      <c r="G86" s="42"/>
      <c r="H86" s="42"/>
      <c r="I86" s="42"/>
      <c r="J86" s="42"/>
      <c r="K86" s="42"/>
      <c r="L86" s="42"/>
      <c r="M86" s="42"/>
      <c r="N86" s="42"/>
      <c r="O86" s="42"/>
      <c r="P86" s="43"/>
      <c r="Q86" s="43"/>
      <c r="R86" s="43"/>
      <c r="S86" s="91"/>
      <c r="T86" s="3"/>
      <c r="U86" s="3"/>
      <c r="V86" s="3"/>
      <c r="W86" s="3"/>
      <c r="X86" s="3"/>
      <c r="Y86" s="3"/>
      <c r="Z86" s="3"/>
      <c r="AA86" s="3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3"/>
      <c r="BB86" s="3"/>
      <c r="BC86" s="3"/>
      <c r="BD86" s="3"/>
      <c r="BE86" s="6"/>
    </row>
    <row r="87" spans="1:57" x14ac:dyDescent="0.25">
      <c r="A87" s="2813" t="s">
        <v>116</v>
      </c>
      <c r="B87" s="2814"/>
      <c r="C87" s="2815"/>
      <c r="D87" s="2697">
        <f>+'ENERO '!D87+FEBRERO!D87+'MARZO '!D87+ABRIL!D87+MAYO!D87+JUNIO!D87+JULIO!D87+AGOSTO!D87+SEPTIEMBRE!D87+OCTUBRE!D87+NOVIEMBRE!D87+DICIEMBRE!D87</f>
        <v>0</v>
      </c>
      <c r="E87" s="2697">
        <f>+'ENERO '!E87+FEBRERO!E87+'MARZO '!E87+ABRIL!E87+MAYO!E87+JUNIO!E87+JULIO!E87+AGOSTO!E87+SEPTIEMBRE!E87+OCTUBRE!E87+NOVIEMBRE!E87+DICIEMBRE!E87</f>
        <v>0</v>
      </c>
      <c r="F87" s="2697">
        <f>+'ENERO '!F87+FEBRERO!F87+'MARZO '!F87+ABRIL!F87+MAYO!F87+JUNIO!F87+JULIO!F87+AGOSTO!F87+SEPTIEMBRE!F87+OCTUBRE!F87+NOVIEMBRE!F87+DICIEMBRE!F87</f>
        <v>0</v>
      </c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43"/>
      <c r="R87" s="43"/>
      <c r="S87" s="91"/>
      <c r="T87" s="3"/>
      <c r="U87" s="3"/>
      <c r="V87" s="3"/>
      <c r="W87" s="3"/>
      <c r="X87" s="3"/>
      <c r="Y87" s="3"/>
      <c r="Z87" s="3"/>
      <c r="AA87" s="3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3"/>
      <c r="BB87" s="3"/>
      <c r="BC87" s="3"/>
      <c r="BD87" s="3"/>
      <c r="BE87" s="6"/>
    </row>
    <row r="88" spans="1:57" x14ac:dyDescent="0.25">
      <c r="A88" s="2813" t="s">
        <v>117</v>
      </c>
      <c r="B88" s="2814"/>
      <c r="C88" s="2815"/>
      <c r="D88" s="2697">
        <f>+'ENERO '!D88+FEBRERO!D88+'MARZO '!D88+ABRIL!D88+MAYO!D88+JUNIO!D88+JULIO!D88+AGOSTO!D88+SEPTIEMBRE!D88+OCTUBRE!D88+NOVIEMBRE!D88+DICIEMBRE!D88</f>
        <v>0</v>
      </c>
      <c r="E88" s="2697">
        <f>+'ENERO '!E88+FEBRERO!E88+'MARZO '!E88+ABRIL!E88+MAYO!E88+JUNIO!E88+JULIO!E88+AGOSTO!E88+SEPTIEMBRE!E88+OCTUBRE!E88+NOVIEMBRE!E88+DICIEMBRE!E88</f>
        <v>0</v>
      </c>
      <c r="F88" s="2697">
        <f>+'ENERO '!F88+FEBRERO!F88+'MARZO '!F88+ABRIL!F88+MAYO!F88+JUNIO!F88+JULIO!F88+AGOSTO!F88+SEPTIEMBRE!F88+OCTUBRE!F88+NOVIEMBRE!F88+DICIEMBRE!F88</f>
        <v>0</v>
      </c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43"/>
      <c r="R88" s="43"/>
      <c r="S88" s="91"/>
      <c r="T88" s="3"/>
      <c r="U88" s="3"/>
      <c r="V88" s="3"/>
      <c r="W88" s="3"/>
      <c r="X88" s="3"/>
      <c r="Y88" s="3"/>
      <c r="Z88" s="3"/>
      <c r="AA88" s="3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3"/>
      <c r="BB88" s="3"/>
      <c r="BC88" s="3"/>
      <c r="BD88" s="3"/>
      <c r="BE88" s="6"/>
    </row>
    <row r="89" spans="1:57" x14ac:dyDescent="0.25">
      <c r="A89" s="2813" t="s">
        <v>118</v>
      </c>
      <c r="B89" s="2814"/>
      <c r="C89" s="2815"/>
      <c r="D89" s="2697">
        <f>+'ENERO '!D89+FEBRERO!D89+'MARZO '!D89+ABRIL!D89+MAYO!D89+JUNIO!D89+JULIO!D89+AGOSTO!D89+SEPTIEMBRE!D89+OCTUBRE!D89+NOVIEMBRE!D89+DICIEMBRE!D89</f>
        <v>0</v>
      </c>
      <c r="E89" s="2697">
        <f>+'ENERO '!E89+FEBRERO!E89+'MARZO '!E89+ABRIL!E89+MAYO!E89+JUNIO!E89+JULIO!E89+AGOSTO!E89+SEPTIEMBRE!E89+OCTUBRE!E89+NOVIEMBRE!E89+DICIEMBRE!E89</f>
        <v>0</v>
      </c>
      <c r="F89" s="2697">
        <f>+'ENERO '!F89+FEBRERO!F89+'MARZO '!F89+ABRIL!F89+MAYO!F89+JUNIO!F89+JULIO!F89+AGOSTO!F89+SEPTIEMBRE!F89+OCTUBRE!F89+NOVIEMBRE!F89+DICIEMBRE!F89</f>
        <v>0</v>
      </c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43"/>
      <c r="R89" s="43"/>
      <c r="S89" s="91"/>
      <c r="T89" s="3"/>
      <c r="U89" s="3"/>
      <c r="V89" s="3"/>
      <c r="W89" s="3"/>
      <c r="X89" s="3"/>
      <c r="Y89" s="3"/>
      <c r="Z89" s="3"/>
      <c r="AA89" s="3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3"/>
      <c r="BB89" s="3"/>
      <c r="BC89" s="3"/>
      <c r="BD89" s="3"/>
      <c r="BE89" s="6"/>
    </row>
    <row r="90" spans="1:57" x14ac:dyDescent="0.25">
      <c r="A90" s="2824" t="s">
        <v>119</v>
      </c>
      <c r="B90" s="2825"/>
      <c r="C90" s="2826"/>
      <c r="D90" s="2697">
        <f>+'ENERO '!D90+FEBRERO!D90+'MARZO '!D90+ABRIL!D90+MAYO!D90+JUNIO!D90+JULIO!D90+AGOSTO!D90+SEPTIEMBRE!D90+OCTUBRE!D90+NOVIEMBRE!D90+DICIEMBRE!D90</f>
        <v>0</v>
      </c>
      <c r="E90" s="2697">
        <f>+'ENERO '!E90+FEBRERO!E90+'MARZO '!E90+ABRIL!E90+MAYO!E90+JUNIO!E90+JULIO!E90+AGOSTO!E90+SEPTIEMBRE!E90+OCTUBRE!E90+NOVIEMBRE!E90+DICIEMBRE!E90</f>
        <v>0</v>
      </c>
      <c r="F90" s="2697">
        <f>+'ENERO '!F90+FEBRERO!F90+'MARZO '!F90+ABRIL!F90+MAYO!F90+JUNIO!F90+JULIO!F90+AGOSTO!F90+SEPTIEMBRE!F90+OCTUBRE!F90+NOVIEMBRE!F90+DICIEMBRE!F90</f>
        <v>0</v>
      </c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43"/>
      <c r="R90" s="43"/>
      <c r="S90" s="91"/>
      <c r="T90" s="3"/>
      <c r="U90" s="3"/>
      <c r="V90" s="3"/>
      <c r="W90" s="3"/>
      <c r="X90" s="3"/>
      <c r="Y90" s="3"/>
      <c r="Z90" s="3"/>
      <c r="AA90" s="3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3"/>
      <c r="BB90" s="3"/>
      <c r="BC90" s="3"/>
      <c r="BD90" s="3"/>
      <c r="BE90" s="6"/>
    </row>
    <row r="91" spans="1:57" x14ac:dyDescent="0.25">
      <c r="A91" s="2813" t="s">
        <v>120</v>
      </c>
      <c r="B91" s="2814"/>
      <c r="C91" s="2815"/>
      <c r="D91" s="2697">
        <f>+'ENERO '!D91+FEBRERO!D91+'MARZO '!D91+ABRIL!D91+MAYO!D91+JUNIO!D91+JULIO!D91+AGOSTO!D91+SEPTIEMBRE!D91+OCTUBRE!D91+NOVIEMBRE!D91+DICIEMBRE!D91</f>
        <v>0</v>
      </c>
      <c r="E91" s="2697">
        <f>+'ENERO '!E91+FEBRERO!E91+'MARZO '!E91+ABRIL!E91+MAYO!E91+JUNIO!E91+JULIO!E91+AGOSTO!E91+SEPTIEMBRE!E91+OCTUBRE!E91+NOVIEMBRE!E91+DICIEMBRE!E91</f>
        <v>0</v>
      </c>
      <c r="F91" s="2697">
        <f>+'ENERO '!F91+FEBRERO!F91+'MARZO '!F91+ABRIL!F91+MAYO!F91+JUNIO!F91+JULIO!F91+AGOSTO!F91+SEPTIEMBRE!F91+OCTUBRE!F91+NOVIEMBRE!F91+DICIEMBRE!F91</f>
        <v>0</v>
      </c>
      <c r="G91" s="42"/>
      <c r="H91" s="42"/>
      <c r="I91" s="42"/>
      <c r="J91" s="42"/>
      <c r="K91" s="42"/>
      <c r="L91" s="42"/>
      <c r="M91" s="42"/>
      <c r="N91" s="42"/>
      <c r="O91" s="42"/>
      <c r="P91" s="43"/>
      <c r="Q91" s="43"/>
      <c r="R91" s="43"/>
      <c r="S91" s="91"/>
      <c r="T91" s="3"/>
      <c r="U91" s="3"/>
      <c r="V91" s="3"/>
      <c r="W91" s="3"/>
      <c r="X91" s="3"/>
      <c r="Y91" s="3"/>
      <c r="Z91" s="3"/>
      <c r="AA91" s="3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3"/>
      <c r="BB91" s="3"/>
      <c r="BC91" s="3"/>
      <c r="BD91" s="3"/>
      <c r="BE91" s="6"/>
    </row>
    <row r="92" spans="1:57" x14ac:dyDescent="0.25">
      <c r="A92" s="2820" t="s">
        <v>121</v>
      </c>
      <c r="B92" s="2875"/>
      <c r="C92" s="2821"/>
      <c r="D92" s="2697">
        <f>+'ENERO '!D92+FEBRERO!D92+'MARZO '!D92+ABRIL!D92+MAYO!D92+JUNIO!D92+JULIO!D92+AGOSTO!D92+SEPTIEMBRE!D92+OCTUBRE!D92+NOVIEMBRE!D92+DICIEMBRE!D92</f>
        <v>0</v>
      </c>
      <c r="E92" s="2697">
        <f>+'ENERO '!E92+FEBRERO!E92+'MARZO '!E92+ABRIL!E92+MAYO!E92+JUNIO!E92+JULIO!E92+AGOSTO!E92+SEPTIEMBRE!E92+OCTUBRE!E92+NOVIEMBRE!E92+DICIEMBRE!E92</f>
        <v>0</v>
      </c>
      <c r="F92" s="2697">
        <f>+'ENERO '!F92+FEBRERO!F92+'MARZO '!F92+ABRIL!F92+MAYO!F92+JUNIO!F92+JULIO!F92+AGOSTO!F92+SEPTIEMBRE!F92+OCTUBRE!F92+NOVIEMBRE!F92+DICIEMBRE!F92</f>
        <v>0</v>
      </c>
      <c r="G92" s="42"/>
      <c r="H92" s="42"/>
      <c r="I92" s="42"/>
      <c r="J92" s="42"/>
      <c r="K92" s="42"/>
      <c r="L92" s="42"/>
      <c r="M92" s="42"/>
      <c r="N92" s="42"/>
      <c r="O92" s="42"/>
      <c r="P92" s="43"/>
      <c r="Q92" s="43"/>
      <c r="R92" s="43"/>
      <c r="S92" s="91"/>
      <c r="T92" s="3"/>
      <c r="U92" s="3"/>
      <c r="V92" s="3"/>
      <c r="W92" s="3"/>
      <c r="X92" s="3"/>
      <c r="Y92" s="3"/>
      <c r="Z92" s="3"/>
      <c r="AA92" s="3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3"/>
      <c r="BB92" s="3"/>
      <c r="BC92" s="3"/>
      <c r="BD92" s="3"/>
      <c r="BE92" s="6"/>
    </row>
    <row r="93" spans="1:57" ht="15.75" x14ac:dyDescent="0.25">
      <c r="A93" s="21" t="s">
        <v>122</v>
      </c>
      <c r="B93" s="14"/>
      <c r="C93" s="22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2"/>
      <c r="S93" s="10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x14ac:dyDescent="0.2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10"/>
      <c r="I94" s="10"/>
      <c r="J94" s="10"/>
      <c r="K94" s="10"/>
      <c r="L94" s="10"/>
      <c r="M94" s="10"/>
      <c r="N94" s="10"/>
      <c r="O94" s="10"/>
      <c r="P94" s="92"/>
      <c r="Q94" s="10"/>
      <c r="R94" s="10"/>
      <c r="S94" s="10"/>
      <c r="T94" s="3"/>
      <c r="U94" s="3"/>
      <c r="V94" s="3"/>
      <c r="W94" s="3"/>
      <c r="X94" s="3"/>
      <c r="Y94" s="3"/>
      <c r="Z94" s="3"/>
      <c r="AA94" s="3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3"/>
      <c r="BB94" s="3"/>
      <c r="BC94" s="3"/>
      <c r="BD94" s="3"/>
      <c r="BE94" s="6"/>
    </row>
    <row r="95" spans="1:57" x14ac:dyDescent="0.25">
      <c r="A95" s="2884"/>
      <c r="B95" s="2885"/>
      <c r="C95" s="2886"/>
      <c r="D95" s="24" t="s">
        <v>4</v>
      </c>
      <c r="E95" s="48" t="s">
        <v>1</v>
      </c>
      <c r="F95" s="49" t="s">
        <v>2</v>
      </c>
      <c r="G95" s="2831"/>
      <c r="H95" s="10"/>
      <c r="I95" s="10"/>
      <c r="J95" s="10"/>
      <c r="K95" s="10"/>
      <c r="L95" s="10"/>
      <c r="M95" s="10"/>
      <c r="N95" s="10"/>
      <c r="O95" s="10"/>
      <c r="P95" s="92"/>
      <c r="Q95" s="10"/>
      <c r="R95" s="10"/>
      <c r="S95" s="10"/>
      <c r="T95" s="3"/>
      <c r="U95" s="3"/>
      <c r="V95" s="3"/>
      <c r="W95" s="3"/>
      <c r="X95" s="3"/>
      <c r="Y95" s="3"/>
      <c r="Z95" s="3"/>
      <c r="AA95" s="3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3"/>
      <c r="BB95" s="3"/>
      <c r="BC95" s="3"/>
      <c r="BD95" s="3"/>
      <c r="BE95" s="6"/>
    </row>
    <row r="96" spans="1:57" x14ac:dyDescent="0.25">
      <c r="A96" s="2852" t="s">
        <v>126</v>
      </c>
      <c r="B96" s="2854" t="s">
        <v>127</v>
      </c>
      <c r="C96" s="2855"/>
      <c r="D96" s="2697">
        <f>+'ENERO '!D96+FEBRERO!D96+'MARZO '!D96+ABRIL!D96+MAYO!D96+JUNIO!D96+JULIO!D96+AGOSTO!D96+SEPTIEMBRE!D96+OCTUBRE!D96+NOVIEMBRE!D96+DICIEMBRE!D96</f>
        <v>0</v>
      </c>
      <c r="E96" s="2697">
        <f>+'ENERO '!E96+FEBRERO!E96+'MARZO '!E96+ABRIL!E96+MAYO!E96+JUNIO!E96+JULIO!E96+AGOSTO!E96+SEPTIEMBRE!E96+OCTUBRE!E96+NOVIEMBRE!E96+DICIEMBRE!E96</f>
        <v>0</v>
      </c>
      <c r="F96" s="2697">
        <f>+'ENERO '!F96+FEBRERO!F96+'MARZO '!F96+ABRIL!F96+MAYO!F96+JUNIO!F96+JULIO!F96+AGOSTO!F96+SEPTIEMBRE!F96+OCTUBRE!F96+NOVIEMBRE!F96+DICIEMBRE!F96</f>
        <v>0</v>
      </c>
      <c r="G96" s="2697">
        <f>+'ENERO '!G96+FEBRERO!G96+'MARZO '!G96+ABRIL!G96+MAYO!G96+JUNIO!G96+JULIO!G96+AGOSTO!G96+SEPTIEMBRE!G96+OCTUBRE!G96+NOVIEMBRE!G96+DICIEMBRE!G96</f>
        <v>0</v>
      </c>
      <c r="H96" s="136" t="s">
        <v>3</v>
      </c>
      <c r="I96" s="10"/>
      <c r="J96" s="10"/>
      <c r="K96" s="10"/>
      <c r="L96" s="10"/>
      <c r="M96" s="10"/>
      <c r="N96" s="10"/>
      <c r="O96" s="10"/>
      <c r="P96" s="92"/>
      <c r="Q96" s="10"/>
      <c r="R96" s="10"/>
      <c r="S96" s="10"/>
      <c r="T96" s="3"/>
      <c r="U96" s="3"/>
      <c r="V96" s="3"/>
      <c r="W96" s="3"/>
      <c r="X96" s="3"/>
      <c r="Y96" s="3"/>
      <c r="Z96" s="3"/>
      <c r="AA96" s="3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40" t="s">
        <v>3</v>
      </c>
      <c r="BB96" s="40" t="s">
        <v>3</v>
      </c>
      <c r="BC96" s="3"/>
      <c r="BD96" s="139">
        <v>0</v>
      </c>
      <c r="BE96" s="139">
        <v>0</v>
      </c>
    </row>
    <row r="97" spans="1:58" x14ac:dyDescent="0.25">
      <c r="A97" s="2853"/>
      <c r="B97" s="2856" t="s">
        <v>128</v>
      </c>
      <c r="C97" s="2857"/>
      <c r="D97" s="2697">
        <f>+'ENERO '!D97+FEBRERO!D97+'MARZO '!D97+ABRIL!D97+MAYO!D97+JUNIO!D97+JULIO!D97+AGOSTO!D97+SEPTIEMBRE!D97+OCTUBRE!D97+NOVIEMBRE!D97+DICIEMBRE!D97</f>
        <v>0</v>
      </c>
      <c r="E97" s="2697">
        <f>+'ENERO '!E97+FEBRERO!E97+'MARZO '!E97+ABRIL!E97+MAYO!E97+JUNIO!E97+JULIO!E97+AGOSTO!E97+SEPTIEMBRE!E97+OCTUBRE!E97+NOVIEMBRE!E97+DICIEMBRE!E97</f>
        <v>0</v>
      </c>
      <c r="F97" s="2697">
        <f>+'ENERO '!F97+FEBRERO!F97+'MARZO '!F97+ABRIL!F97+MAYO!F97+JUNIO!F97+JULIO!F97+AGOSTO!F97+SEPTIEMBRE!F97+OCTUBRE!F97+NOVIEMBRE!F97+DICIEMBRE!F97</f>
        <v>0</v>
      </c>
      <c r="G97" s="2697">
        <f>+'ENERO '!G97+FEBRERO!G97+'MARZO '!G97+ABRIL!G97+MAYO!G97+JUNIO!G97+JULIO!G97+AGOSTO!G97+SEPTIEMBRE!G97+OCTUBRE!G97+NOVIEMBRE!G97+DICIEMBRE!G97</f>
        <v>0</v>
      </c>
      <c r="H97" s="136"/>
      <c r="I97" s="10"/>
      <c r="J97" s="10"/>
      <c r="K97" s="10"/>
      <c r="L97" s="10"/>
      <c r="M97" s="10"/>
      <c r="N97" s="10"/>
      <c r="O97" s="10"/>
      <c r="P97" s="92"/>
      <c r="Q97" s="10"/>
      <c r="R97" s="10"/>
      <c r="S97" s="10"/>
      <c r="T97" s="3"/>
      <c r="U97" s="3"/>
      <c r="V97" s="3"/>
      <c r="W97" s="3"/>
      <c r="X97" s="3"/>
      <c r="Y97" s="3"/>
      <c r="Z97" s="3"/>
      <c r="AA97" s="3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3"/>
      <c r="BB97" s="3"/>
      <c r="BC97" s="3"/>
      <c r="BD97" s="3"/>
      <c r="BE97" s="6"/>
      <c r="BF97" s="6"/>
    </row>
    <row r="98" spans="1:58" ht="15.75" x14ac:dyDescent="0.25">
      <c r="A98" s="59" t="s">
        <v>129</v>
      </c>
      <c r="B98" s="72"/>
      <c r="C98" s="72"/>
      <c r="D98" s="7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50"/>
      <c r="S98" s="1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16"/>
      <c r="R99" s="46"/>
      <c r="S99" s="3"/>
      <c r="T99" s="3"/>
      <c r="U99" s="3"/>
      <c r="V99" s="3"/>
      <c r="W99" s="3"/>
      <c r="X99" s="3"/>
      <c r="Y99" s="3"/>
      <c r="Z99" s="3"/>
      <c r="AA99" s="3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3"/>
      <c r="BB99" s="3"/>
      <c r="BC99" s="3"/>
      <c r="BD99" s="3"/>
      <c r="BE99" s="6"/>
      <c r="BF99" s="6"/>
    </row>
    <row r="100" spans="1:58" ht="21" x14ac:dyDescent="0.25">
      <c r="A100" s="2807"/>
      <c r="B100" s="2808"/>
      <c r="C100" s="2809"/>
      <c r="D100" s="2831"/>
      <c r="E100" s="15" t="s">
        <v>33</v>
      </c>
      <c r="F100" s="18" t="s">
        <v>34</v>
      </c>
      <c r="G100" s="18" t="s">
        <v>35</v>
      </c>
      <c r="H100" s="18" t="s">
        <v>22</v>
      </c>
      <c r="I100" s="18" t="s">
        <v>23</v>
      </c>
      <c r="J100" s="18" t="s">
        <v>24</v>
      </c>
      <c r="K100" s="18" t="s">
        <v>25</v>
      </c>
      <c r="L100" s="18" t="s">
        <v>26</v>
      </c>
      <c r="M100" s="37" t="s">
        <v>27</v>
      </c>
      <c r="N100" s="2831"/>
      <c r="O100" s="2800"/>
      <c r="P100" s="2800"/>
      <c r="Q100" s="93"/>
      <c r="R100" s="77"/>
      <c r="S100" s="3"/>
      <c r="T100" s="3"/>
      <c r="U100" s="3"/>
      <c r="V100" s="3"/>
      <c r="W100" s="3"/>
      <c r="X100" s="3"/>
      <c r="Y100" s="3"/>
      <c r="Z100" s="3"/>
      <c r="AA100" s="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3"/>
      <c r="BB100" s="3"/>
      <c r="BC100" s="3"/>
      <c r="BD100" s="3"/>
      <c r="BE100" s="6"/>
      <c r="BF100" s="6"/>
    </row>
    <row r="101" spans="1:58" x14ac:dyDescent="0.25">
      <c r="A101" s="2861" t="s">
        <v>131</v>
      </c>
      <c r="B101" s="2862"/>
      <c r="C101" s="2862"/>
      <c r="D101" s="2697">
        <f>+'ENERO '!D101+FEBRERO!D101+'MARZO '!D101+ABRIL!D101+MAYO!D101+JUNIO!D101+JULIO!D101+AGOSTO!D101+SEPTIEMBRE!D101+OCTUBRE!D101+NOVIEMBRE!D101+DICIEMBRE!D101</f>
        <v>303</v>
      </c>
      <c r="E101" s="2697">
        <f>+'ENERO '!E101+FEBRERO!E101+'MARZO '!E101+ABRIL!E101+MAYO!E101+JUNIO!E101+JULIO!E101+AGOSTO!E101+SEPTIEMBRE!E101+OCTUBRE!E101+NOVIEMBRE!E101+DICIEMBRE!E101</f>
        <v>17</v>
      </c>
      <c r="F101" s="2697">
        <f>+'ENERO '!F101+FEBRERO!F101+'MARZO '!F101+ABRIL!F101+MAYO!F101+JUNIO!F101+JULIO!F101+AGOSTO!F101+SEPTIEMBRE!F101+OCTUBRE!F101+NOVIEMBRE!F101+DICIEMBRE!F101</f>
        <v>3</v>
      </c>
      <c r="G101" s="2697">
        <f>+'ENERO '!G101+FEBRERO!G101+'MARZO '!G101+ABRIL!G101+MAYO!G101+JUNIO!G101+JULIO!G101+AGOSTO!G101+SEPTIEMBRE!G101+OCTUBRE!G101+NOVIEMBRE!G101+DICIEMBRE!G101</f>
        <v>5</v>
      </c>
      <c r="H101" s="2697">
        <f>+'ENERO '!H101+FEBRERO!H101+'MARZO '!H101+ABRIL!H101+MAYO!H101+JUNIO!H101+JULIO!H101+AGOSTO!H101+SEPTIEMBRE!H101+OCTUBRE!H101+NOVIEMBRE!H101+DICIEMBRE!H101</f>
        <v>6</v>
      </c>
      <c r="I101" s="2697">
        <f>+'ENERO '!I101+FEBRERO!I101+'MARZO '!I101+ABRIL!I101+MAYO!I101+JUNIO!I101+JULIO!I101+AGOSTO!I101+SEPTIEMBRE!I101+OCTUBRE!I101+NOVIEMBRE!I101+DICIEMBRE!I101</f>
        <v>26</v>
      </c>
      <c r="J101" s="2697">
        <f>+'ENERO '!J101+FEBRERO!J101+'MARZO '!J101+ABRIL!J101+MAYO!J101+JUNIO!J101+JULIO!J101+AGOSTO!J101+SEPTIEMBRE!J101+OCTUBRE!J101+NOVIEMBRE!J101+DICIEMBRE!J101</f>
        <v>27</v>
      </c>
      <c r="K101" s="2697">
        <f>+'ENERO '!K101+FEBRERO!K101+'MARZO '!K101+ABRIL!K101+MAYO!K101+JUNIO!K101+JULIO!K101+AGOSTO!K101+SEPTIEMBRE!K101+OCTUBRE!K101+NOVIEMBRE!K101+DICIEMBRE!K101</f>
        <v>142</v>
      </c>
      <c r="L101" s="2697">
        <f>+'ENERO '!L101+FEBRERO!L101+'MARZO '!L101+ABRIL!L101+MAYO!L101+JUNIO!L101+JULIO!L101+AGOSTO!L101+SEPTIEMBRE!L101+OCTUBRE!L101+NOVIEMBRE!L101+DICIEMBRE!L101</f>
        <v>23</v>
      </c>
      <c r="M101" s="2697">
        <f>+'ENERO '!M101+FEBRERO!M101+'MARZO '!M101+ABRIL!M101+MAYO!M101+JUNIO!M101+JULIO!M101+AGOSTO!M101+SEPTIEMBRE!M101+OCTUBRE!M101+NOVIEMBRE!M101+DICIEMBRE!M101</f>
        <v>54</v>
      </c>
      <c r="N101" s="2697">
        <f>+'ENERO '!N101+FEBRERO!N101+'MARZO '!N101+ABRIL!N101+MAYO!N101+JUNIO!N101+JULIO!N101+AGOSTO!N101+SEPTIEMBRE!N101+OCTUBRE!N101+NOVIEMBRE!N101+DICIEMBRE!N101</f>
        <v>303</v>
      </c>
      <c r="O101" s="2697">
        <f>+'ENERO '!O101+FEBRERO!O101+'MARZO '!O101+ABRIL!O101+MAYO!O101+JUNIO!O101+JULIO!O101+AGOSTO!O101+SEPTIEMBRE!O101+OCTUBRE!O101+NOVIEMBRE!O101+DICIEMBRE!O101</f>
        <v>2</v>
      </c>
      <c r="P101" s="2697">
        <f>+'ENERO '!P101+FEBRERO!P101+'MARZO '!P101+ABRIL!P101+MAYO!P101+JUNIO!P101+JULIO!P101+AGOSTO!P101+SEPTIEMBRE!P101+OCTUBRE!P101+NOVIEMBRE!P101+DICIEMBRE!P101</f>
        <v>0</v>
      </c>
      <c r="Q101" s="134" t="s">
        <v>132</v>
      </c>
      <c r="R101" s="54"/>
      <c r="S101" s="3"/>
      <c r="T101" s="3"/>
      <c r="U101" s="3"/>
      <c r="V101" s="3"/>
      <c r="W101" s="17"/>
      <c r="X101" s="17"/>
      <c r="Y101" s="10"/>
      <c r="Z101" s="10"/>
      <c r="AA101" s="10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40" t="s">
        <v>3</v>
      </c>
      <c r="BB101" s="40" t="s">
        <v>3</v>
      </c>
      <c r="BC101" s="103" t="s">
        <v>3</v>
      </c>
      <c r="BD101" s="139">
        <v>0</v>
      </c>
      <c r="BE101" s="139">
        <v>0</v>
      </c>
      <c r="BF101" s="139" t="s">
        <v>3</v>
      </c>
    </row>
    <row r="102" spans="1:58" x14ac:dyDescent="0.25">
      <c r="A102" s="2844" t="s">
        <v>133</v>
      </c>
      <c r="B102" s="2844"/>
      <c r="C102" s="2844"/>
      <c r="D102" s="2697">
        <f>+'ENERO '!D102+FEBRERO!D102+'MARZO '!D102+ABRIL!D102+MAYO!D102+JUNIO!D102+JULIO!D102+AGOSTO!D102+SEPTIEMBRE!D102+OCTUBRE!D102+NOVIEMBRE!D102+DICIEMBRE!D102</f>
        <v>180</v>
      </c>
      <c r="E102" s="2697">
        <f>+'ENERO '!E102+FEBRERO!E102+'MARZO '!E102+ABRIL!E102+MAYO!E102+JUNIO!E102+JULIO!E102+AGOSTO!E102+SEPTIEMBRE!E102+OCTUBRE!E102+NOVIEMBRE!E102+DICIEMBRE!E102</f>
        <v>17</v>
      </c>
      <c r="F102" s="2697">
        <f>+'ENERO '!F102+FEBRERO!F102+'MARZO '!F102+ABRIL!F102+MAYO!F102+JUNIO!F102+JULIO!F102+AGOSTO!F102+SEPTIEMBRE!F102+OCTUBRE!F102+NOVIEMBRE!F102+DICIEMBRE!F102</f>
        <v>4</v>
      </c>
      <c r="G102" s="2697">
        <f>+'ENERO '!G102+FEBRERO!G102+'MARZO '!G102+ABRIL!G102+MAYO!G102+JUNIO!G102+JULIO!G102+AGOSTO!G102+SEPTIEMBRE!G102+OCTUBRE!G102+NOVIEMBRE!G102+DICIEMBRE!G102</f>
        <v>5</v>
      </c>
      <c r="H102" s="2697">
        <f>+'ENERO '!H102+FEBRERO!H102+'MARZO '!H102+ABRIL!H102+MAYO!H102+JUNIO!H102+JULIO!H102+AGOSTO!H102+SEPTIEMBRE!H102+OCTUBRE!H102+NOVIEMBRE!H102+DICIEMBRE!H102</f>
        <v>2</v>
      </c>
      <c r="I102" s="2697">
        <f>+'ENERO '!I102+FEBRERO!I102+'MARZO '!I102+ABRIL!I102+MAYO!I102+JUNIO!I102+JULIO!I102+AGOSTO!I102+SEPTIEMBRE!I102+OCTUBRE!I102+NOVIEMBRE!I102+DICIEMBRE!I102</f>
        <v>22</v>
      </c>
      <c r="J102" s="2697">
        <f>+'ENERO '!J102+FEBRERO!J102+'MARZO '!J102+ABRIL!J102+MAYO!J102+JUNIO!J102+JULIO!J102+AGOSTO!J102+SEPTIEMBRE!J102+OCTUBRE!J102+NOVIEMBRE!J102+DICIEMBRE!J102</f>
        <v>10</v>
      </c>
      <c r="K102" s="2697">
        <f>+'ENERO '!K102+FEBRERO!K102+'MARZO '!K102+ABRIL!K102+MAYO!K102+JUNIO!K102+JULIO!K102+AGOSTO!K102+SEPTIEMBRE!K102+OCTUBRE!K102+NOVIEMBRE!K102+DICIEMBRE!K102</f>
        <v>96</v>
      </c>
      <c r="L102" s="2697">
        <f>+'ENERO '!L102+FEBRERO!L102+'MARZO '!L102+ABRIL!L102+MAYO!L102+JUNIO!L102+JULIO!L102+AGOSTO!L102+SEPTIEMBRE!L102+OCTUBRE!L102+NOVIEMBRE!L102+DICIEMBRE!L102</f>
        <v>22</v>
      </c>
      <c r="M102" s="2697">
        <f>+'ENERO '!M102+FEBRERO!M102+'MARZO '!M102+ABRIL!M102+MAYO!M102+JUNIO!M102+JULIO!M102+AGOSTO!M102+SEPTIEMBRE!M102+OCTUBRE!M102+NOVIEMBRE!M102+DICIEMBRE!M102</f>
        <v>2</v>
      </c>
      <c r="N102" s="2697">
        <f>+'ENERO '!N102+FEBRERO!N102+'MARZO '!N102+ABRIL!N102+MAYO!N102+JUNIO!N102+JULIO!N102+AGOSTO!N102+SEPTIEMBRE!N102+OCTUBRE!N102+NOVIEMBRE!N102+DICIEMBRE!N102</f>
        <v>180</v>
      </c>
      <c r="O102" s="2697">
        <f>+'ENERO '!O102+FEBRERO!O102+'MARZO '!O102+ABRIL!O102+MAYO!O102+JUNIO!O102+JULIO!O102+AGOSTO!O102+SEPTIEMBRE!O102+OCTUBRE!O102+NOVIEMBRE!O102+DICIEMBRE!O102</f>
        <v>1</v>
      </c>
      <c r="P102" s="2697">
        <f>+'ENERO '!P102+FEBRERO!P102+'MARZO '!P102+ABRIL!P102+MAYO!P102+JUNIO!P102+JULIO!P102+AGOSTO!P102+SEPTIEMBRE!P102+OCTUBRE!P102+NOVIEMBRE!P102+DICIEMBRE!P102</f>
        <v>0</v>
      </c>
      <c r="Q102" s="134" t="s">
        <v>132</v>
      </c>
      <c r="R102" s="54"/>
      <c r="S102" s="3"/>
      <c r="T102" s="3"/>
      <c r="U102" s="3"/>
      <c r="V102" s="3"/>
      <c r="W102" s="17"/>
      <c r="X102" s="17"/>
      <c r="Y102" s="10"/>
      <c r="Z102" s="10"/>
      <c r="AA102" s="10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40" t="s">
        <v>3</v>
      </c>
      <c r="BB102" s="40" t="s">
        <v>3</v>
      </c>
      <c r="BC102" s="103" t="s">
        <v>3</v>
      </c>
      <c r="BD102" s="139">
        <v>0</v>
      </c>
      <c r="BE102" s="139">
        <v>0</v>
      </c>
      <c r="BF102" s="139" t="s">
        <v>3</v>
      </c>
    </row>
    <row r="103" spans="1:58" x14ac:dyDescent="0.25">
      <c r="A103" s="2844" t="s">
        <v>134</v>
      </c>
      <c r="B103" s="2844"/>
      <c r="C103" s="2844"/>
      <c r="D103" s="2697">
        <f>+'ENERO '!D103+FEBRERO!D103+'MARZO '!D103+ABRIL!D103+MAYO!D103+JUNIO!D103+JULIO!D103+AGOSTO!D103+SEPTIEMBRE!D103+OCTUBRE!D103+NOVIEMBRE!D103+DICIEMBRE!D103</f>
        <v>0</v>
      </c>
      <c r="E103" s="2697">
        <f>+'ENERO '!E103+FEBRERO!E103+'MARZO '!E103+ABRIL!E103+MAYO!E103+JUNIO!E103+JULIO!E103+AGOSTO!E103+SEPTIEMBRE!E103+OCTUBRE!E103+NOVIEMBRE!E103+DICIEMBRE!E103</f>
        <v>0</v>
      </c>
      <c r="F103" s="2697">
        <f>+'ENERO '!F103+FEBRERO!F103+'MARZO '!F103+ABRIL!F103+MAYO!F103+JUNIO!F103+JULIO!F103+AGOSTO!F103+SEPTIEMBRE!F103+OCTUBRE!F103+NOVIEMBRE!F103+DICIEMBRE!F103</f>
        <v>0</v>
      </c>
      <c r="G103" s="2697">
        <f>+'ENERO '!G103+FEBRERO!G103+'MARZO '!G103+ABRIL!G103+MAYO!G103+JUNIO!G103+JULIO!G103+AGOSTO!G103+SEPTIEMBRE!G103+OCTUBRE!G103+NOVIEMBRE!G103+DICIEMBRE!G103</f>
        <v>0</v>
      </c>
      <c r="H103" s="2697">
        <f>+'ENERO '!H103+FEBRERO!H103+'MARZO '!H103+ABRIL!H103+MAYO!H103+JUNIO!H103+JULIO!H103+AGOSTO!H103+SEPTIEMBRE!H103+OCTUBRE!H103+NOVIEMBRE!H103+DICIEMBRE!H103</f>
        <v>0</v>
      </c>
      <c r="I103" s="2697">
        <f>+'ENERO '!I103+FEBRERO!I103+'MARZO '!I103+ABRIL!I103+MAYO!I103+JUNIO!I103+JULIO!I103+AGOSTO!I103+SEPTIEMBRE!I103+OCTUBRE!I103+NOVIEMBRE!I103+DICIEMBRE!I103</f>
        <v>0</v>
      </c>
      <c r="J103" s="2697">
        <f>+'ENERO '!J103+FEBRERO!J103+'MARZO '!J103+ABRIL!J103+MAYO!J103+JUNIO!J103+JULIO!J103+AGOSTO!J103+SEPTIEMBRE!J103+OCTUBRE!J103+NOVIEMBRE!J103+DICIEMBRE!J103</f>
        <v>0</v>
      </c>
      <c r="K103" s="2697">
        <f>+'ENERO '!K103+FEBRERO!K103+'MARZO '!K103+ABRIL!K103+MAYO!K103+JUNIO!K103+JULIO!K103+AGOSTO!K103+SEPTIEMBRE!K103+OCTUBRE!K103+NOVIEMBRE!K103+DICIEMBRE!K103</f>
        <v>0</v>
      </c>
      <c r="L103" s="2697">
        <f>+'ENERO '!L103+FEBRERO!L103+'MARZO '!L103+ABRIL!L103+MAYO!L103+JUNIO!L103+JULIO!L103+AGOSTO!L103+SEPTIEMBRE!L103+OCTUBRE!L103+NOVIEMBRE!L103+DICIEMBRE!L103</f>
        <v>0</v>
      </c>
      <c r="M103" s="2697">
        <f>+'ENERO '!M103+FEBRERO!M103+'MARZO '!M103+ABRIL!M103+MAYO!M103+JUNIO!M103+JULIO!M103+AGOSTO!M103+SEPTIEMBRE!M103+OCTUBRE!M103+NOVIEMBRE!M103+DICIEMBRE!M103</f>
        <v>0</v>
      </c>
      <c r="N103" s="2697">
        <f>+'ENERO '!N103+FEBRERO!N103+'MARZO '!N103+ABRIL!N103+MAYO!N103+JUNIO!N103+JULIO!N103+AGOSTO!N103+SEPTIEMBRE!N103+OCTUBRE!N103+NOVIEMBRE!N103+DICIEMBRE!N103</f>
        <v>0</v>
      </c>
      <c r="O103" s="2697">
        <f>+'ENERO '!O103+FEBRERO!O103+'MARZO '!O103+ABRIL!O103+MAYO!O103+JUNIO!O103+JULIO!O103+AGOSTO!O103+SEPTIEMBRE!O103+OCTUBRE!O103+NOVIEMBRE!O103+DICIEMBRE!O103</f>
        <v>0</v>
      </c>
      <c r="P103" s="2697">
        <f>+'ENERO '!P103+FEBRERO!P103+'MARZO '!P103+ABRIL!P103+MAYO!P103+JUNIO!P103+JULIO!P103+AGOSTO!P103+SEPTIEMBRE!P103+OCTUBRE!P103+NOVIEMBRE!P103+DICIEMBRE!P103</f>
        <v>0</v>
      </c>
      <c r="Q103" s="134" t="s">
        <v>132</v>
      </c>
      <c r="R103" s="54"/>
      <c r="S103" s="3"/>
      <c r="T103" s="3"/>
      <c r="U103" s="3"/>
      <c r="V103" s="3"/>
      <c r="W103" s="17"/>
      <c r="X103" s="17"/>
      <c r="Y103" s="10"/>
      <c r="Z103" s="10"/>
      <c r="AA103" s="10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35"/>
      <c r="BB103" s="35"/>
      <c r="BC103" s="26"/>
      <c r="BD103" s="26"/>
      <c r="BE103" s="26"/>
      <c r="BF103" s="26"/>
    </row>
    <row r="104" spans="1:58" x14ac:dyDescent="0.25">
      <c r="A104" s="2844" t="s">
        <v>135</v>
      </c>
      <c r="B104" s="2844"/>
      <c r="C104" s="2844"/>
      <c r="D104" s="2697">
        <f>+'ENERO '!D104+FEBRERO!D104+'MARZO '!D104+ABRIL!D104+MAYO!D104+JUNIO!D104+JULIO!D104+AGOSTO!D104+SEPTIEMBRE!D104+OCTUBRE!D104+NOVIEMBRE!D104+DICIEMBRE!D104</f>
        <v>0</v>
      </c>
      <c r="E104" s="2697">
        <f>+'ENERO '!E104+FEBRERO!E104+'MARZO '!E104+ABRIL!E104+MAYO!E104+JUNIO!E104+JULIO!E104+AGOSTO!E104+SEPTIEMBRE!E104+OCTUBRE!E104+NOVIEMBRE!E104+DICIEMBRE!E104</f>
        <v>0</v>
      </c>
      <c r="F104" s="2697">
        <f>+'ENERO '!F104+FEBRERO!F104+'MARZO '!F104+ABRIL!F104+MAYO!F104+JUNIO!F104+JULIO!F104+AGOSTO!F104+SEPTIEMBRE!F104+OCTUBRE!F104+NOVIEMBRE!F104+DICIEMBRE!F104</f>
        <v>0</v>
      </c>
      <c r="G104" s="2697">
        <f>+'ENERO '!G104+FEBRERO!G104+'MARZO '!G104+ABRIL!G104+MAYO!G104+JUNIO!G104+JULIO!G104+AGOSTO!G104+SEPTIEMBRE!G104+OCTUBRE!G104+NOVIEMBRE!G104+DICIEMBRE!G104</f>
        <v>0</v>
      </c>
      <c r="H104" s="2697">
        <f>+'ENERO '!H104+FEBRERO!H104+'MARZO '!H104+ABRIL!H104+MAYO!H104+JUNIO!H104+JULIO!H104+AGOSTO!H104+SEPTIEMBRE!H104+OCTUBRE!H104+NOVIEMBRE!H104+DICIEMBRE!H104</f>
        <v>0</v>
      </c>
      <c r="I104" s="2697">
        <f>+'ENERO '!I104+FEBRERO!I104+'MARZO '!I104+ABRIL!I104+MAYO!I104+JUNIO!I104+JULIO!I104+AGOSTO!I104+SEPTIEMBRE!I104+OCTUBRE!I104+NOVIEMBRE!I104+DICIEMBRE!I104</f>
        <v>0</v>
      </c>
      <c r="J104" s="2697">
        <f>+'ENERO '!J104+FEBRERO!J104+'MARZO '!J104+ABRIL!J104+MAYO!J104+JUNIO!J104+JULIO!J104+AGOSTO!J104+SEPTIEMBRE!J104+OCTUBRE!J104+NOVIEMBRE!J104+DICIEMBRE!J104</f>
        <v>0</v>
      </c>
      <c r="K104" s="2697">
        <f>+'ENERO '!K104+FEBRERO!K104+'MARZO '!K104+ABRIL!K104+MAYO!K104+JUNIO!K104+JULIO!K104+AGOSTO!K104+SEPTIEMBRE!K104+OCTUBRE!K104+NOVIEMBRE!K104+DICIEMBRE!K104</f>
        <v>0</v>
      </c>
      <c r="L104" s="2697">
        <f>+'ENERO '!L104+FEBRERO!L104+'MARZO '!L104+ABRIL!L104+MAYO!L104+JUNIO!L104+JULIO!L104+AGOSTO!L104+SEPTIEMBRE!L104+OCTUBRE!L104+NOVIEMBRE!L104+DICIEMBRE!L104</f>
        <v>0</v>
      </c>
      <c r="M104" s="2697">
        <f>+'ENERO '!M104+FEBRERO!M104+'MARZO '!M104+ABRIL!M104+MAYO!M104+JUNIO!M104+JULIO!M104+AGOSTO!M104+SEPTIEMBRE!M104+OCTUBRE!M104+NOVIEMBRE!M104+DICIEMBRE!M104</f>
        <v>0</v>
      </c>
      <c r="N104" s="2697">
        <f>+'ENERO '!N104+FEBRERO!N104+'MARZO '!N104+ABRIL!N104+MAYO!N104+JUNIO!N104+JULIO!N104+AGOSTO!N104+SEPTIEMBRE!N104+OCTUBRE!N104+NOVIEMBRE!N104+DICIEMBRE!N104</f>
        <v>0</v>
      </c>
      <c r="O104" s="2697">
        <f>+'ENERO '!O104+FEBRERO!O104+'MARZO '!O104+ABRIL!O104+MAYO!O104+JUNIO!O104+JULIO!O104+AGOSTO!O104+SEPTIEMBRE!O104+OCTUBRE!O104+NOVIEMBRE!O104+DICIEMBRE!O104</f>
        <v>0</v>
      </c>
      <c r="P104" s="2697">
        <f>+'ENERO '!P104+FEBRERO!P104+'MARZO '!P104+ABRIL!P104+MAYO!P104+JUNIO!P104+JULIO!P104+AGOSTO!P104+SEPTIEMBRE!P104+OCTUBRE!P104+NOVIEMBRE!P104+DICIEMBRE!P104</f>
        <v>0</v>
      </c>
      <c r="Q104" s="134" t="s">
        <v>132</v>
      </c>
      <c r="R104" s="54"/>
      <c r="S104" s="3"/>
      <c r="T104" s="3"/>
      <c r="U104" s="3"/>
      <c r="V104" s="3"/>
      <c r="W104" s="17"/>
      <c r="X104" s="17"/>
      <c r="Y104" s="10"/>
      <c r="Z104" s="10"/>
      <c r="AA104" s="10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35"/>
      <c r="BB104" s="35"/>
      <c r="BC104" s="26"/>
      <c r="BD104" s="26"/>
      <c r="BE104" s="26"/>
      <c r="BF104" s="26"/>
    </row>
    <row r="105" spans="1:58" x14ac:dyDescent="0.25">
      <c r="A105" s="2813" t="s">
        <v>136</v>
      </c>
      <c r="B105" s="2814"/>
      <c r="C105" s="2815"/>
      <c r="D105" s="2697">
        <f>+'ENERO '!D105+FEBRERO!D105+'MARZO '!D105+ABRIL!D105+MAYO!D105+JUNIO!D105+JULIO!D105+AGOSTO!D105+SEPTIEMBRE!D105+OCTUBRE!D105+NOVIEMBRE!D105+DICIEMBRE!D105</f>
        <v>645</v>
      </c>
      <c r="E105" s="2697">
        <f>+'ENERO '!E105+FEBRERO!E105+'MARZO '!E105+ABRIL!E105+MAYO!E105+JUNIO!E105+JULIO!E105+AGOSTO!E105+SEPTIEMBRE!E105+OCTUBRE!E105+NOVIEMBRE!E105+DICIEMBRE!E105</f>
        <v>66</v>
      </c>
      <c r="F105" s="2697">
        <f>+'ENERO '!F105+FEBRERO!F105+'MARZO '!F105+ABRIL!F105+MAYO!F105+JUNIO!F105+JULIO!F105+AGOSTO!F105+SEPTIEMBRE!F105+OCTUBRE!F105+NOVIEMBRE!F105+DICIEMBRE!F105</f>
        <v>31</v>
      </c>
      <c r="G105" s="2697">
        <f>+'ENERO '!G105+FEBRERO!G105+'MARZO '!G105+ABRIL!G105+MAYO!G105+JUNIO!G105+JULIO!G105+AGOSTO!G105+SEPTIEMBRE!G105+OCTUBRE!G105+NOVIEMBRE!G105+DICIEMBRE!G105</f>
        <v>27</v>
      </c>
      <c r="H105" s="2697">
        <f>+'ENERO '!H105+FEBRERO!H105+'MARZO '!H105+ABRIL!H105+MAYO!H105+JUNIO!H105+JULIO!H105+AGOSTO!H105+SEPTIEMBRE!H105+OCTUBRE!H105+NOVIEMBRE!H105+DICIEMBRE!H105</f>
        <v>12</v>
      </c>
      <c r="I105" s="2697">
        <f>+'ENERO '!I105+FEBRERO!I105+'MARZO '!I105+ABRIL!I105+MAYO!I105+JUNIO!I105+JULIO!I105+AGOSTO!I105+SEPTIEMBRE!I105+OCTUBRE!I105+NOVIEMBRE!I105+DICIEMBRE!I105</f>
        <v>56</v>
      </c>
      <c r="J105" s="2697">
        <f>+'ENERO '!J105+FEBRERO!J105+'MARZO '!J105+ABRIL!J105+MAYO!J105+JUNIO!J105+JULIO!J105+AGOSTO!J105+SEPTIEMBRE!J105+OCTUBRE!J105+NOVIEMBRE!J105+DICIEMBRE!J105</f>
        <v>9</v>
      </c>
      <c r="K105" s="2697">
        <f>+'ENERO '!K105+FEBRERO!K105+'MARZO '!K105+ABRIL!K105+MAYO!K105+JUNIO!K105+JULIO!K105+AGOSTO!K105+SEPTIEMBRE!K105+OCTUBRE!K105+NOVIEMBRE!K105+DICIEMBRE!K105</f>
        <v>338</v>
      </c>
      <c r="L105" s="2697">
        <f>+'ENERO '!L105+FEBRERO!L105+'MARZO '!L105+ABRIL!L105+MAYO!L105+JUNIO!L105+JULIO!L105+AGOSTO!L105+SEPTIEMBRE!L105+OCTUBRE!L105+NOVIEMBRE!L105+DICIEMBRE!L105</f>
        <v>104</v>
      </c>
      <c r="M105" s="2697">
        <f>+'ENERO '!M105+FEBRERO!M105+'MARZO '!M105+ABRIL!M105+MAYO!M105+JUNIO!M105+JULIO!M105+AGOSTO!M105+SEPTIEMBRE!M105+OCTUBRE!M105+NOVIEMBRE!M105+DICIEMBRE!M105</f>
        <v>2</v>
      </c>
      <c r="N105" s="2697">
        <f>+'ENERO '!N105+FEBRERO!N105+'MARZO '!N105+ABRIL!N105+MAYO!N105+JUNIO!N105+JULIO!N105+AGOSTO!N105+SEPTIEMBRE!N105+OCTUBRE!N105+NOVIEMBRE!N105+DICIEMBRE!N105</f>
        <v>645</v>
      </c>
      <c r="O105" s="2697">
        <f>+'ENERO '!O105+FEBRERO!O105+'MARZO '!O105+ABRIL!O105+MAYO!O105+JUNIO!O105+JULIO!O105+AGOSTO!O105+SEPTIEMBRE!O105+OCTUBRE!O105+NOVIEMBRE!O105+DICIEMBRE!O105</f>
        <v>5</v>
      </c>
      <c r="P105" s="2697">
        <f>+'ENERO '!P105+FEBRERO!P105+'MARZO '!P105+ABRIL!P105+MAYO!P105+JUNIO!P105+JULIO!P105+AGOSTO!P105+SEPTIEMBRE!P105+OCTUBRE!P105+NOVIEMBRE!P105+DICIEMBRE!P105</f>
        <v>0</v>
      </c>
      <c r="Q105" s="134" t="s">
        <v>132</v>
      </c>
      <c r="R105" s="54"/>
      <c r="S105" s="3"/>
      <c r="T105" s="3"/>
      <c r="U105" s="3"/>
      <c r="V105" s="3"/>
      <c r="W105" s="17"/>
      <c r="X105" s="17"/>
      <c r="Y105" s="10"/>
      <c r="Z105" s="10"/>
      <c r="AA105" s="10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40" t="s">
        <v>3</v>
      </c>
      <c r="BB105" s="40" t="s">
        <v>3</v>
      </c>
      <c r="BC105" s="103" t="s">
        <v>3</v>
      </c>
      <c r="BD105" s="139">
        <v>0</v>
      </c>
      <c r="BE105" s="139">
        <v>0</v>
      </c>
      <c r="BF105" s="139" t="s">
        <v>3</v>
      </c>
    </row>
    <row r="106" spans="1:58" x14ac:dyDescent="0.25">
      <c r="A106" s="2844" t="s">
        <v>137</v>
      </c>
      <c r="B106" s="2844"/>
      <c r="C106" s="2844"/>
      <c r="D106" s="2697">
        <f>+'ENERO '!D106+FEBRERO!D106+'MARZO '!D106+ABRIL!D106+MAYO!D106+JUNIO!D106+JULIO!D106+AGOSTO!D106+SEPTIEMBRE!D106+OCTUBRE!D106+NOVIEMBRE!D106+DICIEMBRE!D106</f>
        <v>0</v>
      </c>
      <c r="E106" s="2697">
        <f>+'ENERO '!E106+FEBRERO!E106+'MARZO '!E106+ABRIL!E106+MAYO!E106+JUNIO!E106+JULIO!E106+AGOSTO!E106+SEPTIEMBRE!E106+OCTUBRE!E106+NOVIEMBRE!E106+DICIEMBRE!E106</f>
        <v>0</v>
      </c>
      <c r="F106" s="2697">
        <f>+'ENERO '!F106+FEBRERO!F106+'MARZO '!F106+ABRIL!F106+MAYO!F106+JUNIO!F106+JULIO!F106+AGOSTO!F106+SEPTIEMBRE!F106+OCTUBRE!F106+NOVIEMBRE!F106+DICIEMBRE!F106</f>
        <v>0</v>
      </c>
      <c r="G106" s="2697">
        <f>+'ENERO '!G106+FEBRERO!G106+'MARZO '!G106+ABRIL!G106+MAYO!G106+JUNIO!G106+JULIO!G106+AGOSTO!G106+SEPTIEMBRE!G106+OCTUBRE!G106+NOVIEMBRE!G106+DICIEMBRE!G106</f>
        <v>0</v>
      </c>
      <c r="H106" s="2697">
        <f>+'ENERO '!H106+FEBRERO!H106+'MARZO '!H106+ABRIL!H106+MAYO!H106+JUNIO!H106+JULIO!H106+AGOSTO!H106+SEPTIEMBRE!H106+OCTUBRE!H106+NOVIEMBRE!H106+DICIEMBRE!H106</f>
        <v>0</v>
      </c>
      <c r="I106" s="2697">
        <f>+'ENERO '!I106+FEBRERO!I106+'MARZO '!I106+ABRIL!I106+MAYO!I106+JUNIO!I106+JULIO!I106+AGOSTO!I106+SEPTIEMBRE!I106+OCTUBRE!I106+NOVIEMBRE!I106+DICIEMBRE!I106</f>
        <v>0</v>
      </c>
      <c r="J106" s="2697">
        <f>+'ENERO '!J106+FEBRERO!J106+'MARZO '!J106+ABRIL!J106+MAYO!J106+JUNIO!J106+JULIO!J106+AGOSTO!J106+SEPTIEMBRE!J106+OCTUBRE!J106+NOVIEMBRE!J106+DICIEMBRE!J106</f>
        <v>0</v>
      </c>
      <c r="K106" s="2697">
        <f>+'ENERO '!K106+FEBRERO!K106+'MARZO '!K106+ABRIL!K106+MAYO!K106+JUNIO!K106+JULIO!K106+AGOSTO!K106+SEPTIEMBRE!K106+OCTUBRE!K106+NOVIEMBRE!K106+DICIEMBRE!K106</f>
        <v>0</v>
      </c>
      <c r="L106" s="2697">
        <f>+'ENERO '!L106+FEBRERO!L106+'MARZO '!L106+ABRIL!L106+MAYO!L106+JUNIO!L106+JULIO!L106+AGOSTO!L106+SEPTIEMBRE!L106+OCTUBRE!L106+NOVIEMBRE!L106+DICIEMBRE!L106</f>
        <v>0</v>
      </c>
      <c r="M106" s="2697">
        <f>+'ENERO '!M106+FEBRERO!M106+'MARZO '!M106+ABRIL!M106+MAYO!M106+JUNIO!M106+JULIO!M106+AGOSTO!M106+SEPTIEMBRE!M106+OCTUBRE!M106+NOVIEMBRE!M106+DICIEMBRE!M106</f>
        <v>0</v>
      </c>
      <c r="N106" s="2697">
        <f>+'ENERO '!N106+FEBRERO!N106+'MARZO '!N106+ABRIL!N106+MAYO!N106+JUNIO!N106+JULIO!N106+AGOSTO!N106+SEPTIEMBRE!N106+OCTUBRE!N106+NOVIEMBRE!N106+DICIEMBRE!N106</f>
        <v>0</v>
      </c>
      <c r="O106" s="2697">
        <f>+'ENERO '!O106+FEBRERO!O106+'MARZO '!O106+ABRIL!O106+MAYO!O106+JUNIO!O106+JULIO!O106+AGOSTO!O106+SEPTIEMBRE!O106+OCTUBRE!O106+NOVIEMBRE!O106+DICIEMBRE!O106</f>
        <v>0</v>
      </c>
      <c r="P106" s="2697">
        <f>+'ENERO '!P106+FEBRERO!P106+'MARZO '!P106+ABRIL!P106+MAYO!P106+JUNIO!P106+JULIO!P106+AGOSTO!P106+SEPTIEMBRE!P106+OCTUBRE!P106+NOVIEMBRE!P106+DICIEMBRE!P106</f>
        <v>0</v>
      </c>
      <c r="Q106" s="134" t="s">
        <v>132</v>
      </c>
      <c r="R106" s="54"/>
      <c r="S106" s="3"/>
      <c r="T106" s="3"/>
      <c r="U106" s="3"/>
      <c r="V106" s="3"/>
      <c r="W106" s="17"/>
      <c r="X106" s="17"/>
      <c r="Y106" s="10"/>
      <c r="Z106" s="10"/>
      <c r="AA106" s="10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40" t="s">
        <v>3</v>
      </c>
      <c r="BB106" s="40" t="s">
        <v>3</v>
      </c>
      <c r="BC106" s="103" t="s">
        <v>3</v>
      </c>
      <c r="BD106" s="139">
        <v>0</v>
      </c>
      <c r="BE106" s="139">
        <v>0</v>
      </c>
      <c r="BF106" s="139" t="s">
        <v>3</v>
      </c>
    </row>
    <row r="107" spans="1:58" x14ac:dyDescent="0.25">
      <c r="A107" s="2844" t="s">
        <v>138</v>
      </c>
      <c r="B107" s="2844"/>
      <c r="C107" s="2844"/>
      <c r="D107" s="2697">
        <f>+'ENERO '!D107+FEBRERO!D107+'MARZO '!D107+ABRIL!D107+MAYO!D107+JUNIO!D107+JULIO!D107+AGOSTO!D107+SEPTIEMBRE!D107+OCTUBRE!D107+NOVIEMBRE!D107+DICIEMBRE!D107</f>
        <v>174</v>
      </c>
      <c r="E107" s="2697">
        <f>+'ENERO '!E107+FEBRERO!E107+'MARZO '!E107+ABRIL!E107+MAYO!E107+JUNIO!E107+JULIO!E107+AGOSTO!E107+SEPTIEMBRE!E107+OCTUBRE!E107+NOVIEMBRE!E107+DICIEMBRE!E107</f>
        <v>2</v>
      </c>
      <c r="F107" s="2697">
        <f>+'ENERO '!F107+FEBRERO!F107+'MARZO '!F107+ABRIL!F107+MAYO!F107+JUNIO!F107+JULIO!F107+AGOSTO!F107+SEPTIEMBRE!F107+OCTUBRE!F107+NOVIEMBRE!F107+DICIEMBRE!F107</f>
        <v>1</v>
      </c>
      <c r="G107" s="2697">
        <f>+'ENERO '!G107+FEBRERO!G107+'MARZO '!G107+ABRIL!G107+MAYO!G107+JUNIO!G107+JULIO!G107+AGOSTO!G107+SEPTIEMBRE!G107+OCTUBRE!G107+NOVIEMBRE!G107+DICIEMBRE!G107</f>
        <v>0</v>
      </c>
      <c r="H107" s="2697">
        <f>+'ENERO '!H107+FEBRERO!H107+'MARZO '!H107+ABRIL!H107+MAYO!H107+JUNIO!H107+JULIO!H107+AGOSTO!H107+SEPTIEMBRE!H107+OCTUBRE!H107+NOVIEMBRE!H107+DICIEMBRE!H107</f>
        <v>6</v>
      </c>
      <c r="I107" s="2697">
        <f>+'ENERO '!I107+FEBRERO!I107+'MARZO '!I107+ABRIL!I107+MAYO!I107+JUNIO!I107+JULIO!I107+AGOSTO!I107+SEPTIEMBRE!I107+OCTUBRE!I107+NOVIEMBRE!I107+DICIEMBRE!I107</f>
        <v>23</v>
      </c>
      <c r="J107" s="2697">
        <f>+'ENERO '!J107+FEBRERO!J107+'MARZO '!J107+ABRIL!J107+MAYO!J107+JUNIO!J107+JULIO!J107+AGOSTO!J107+SEPTIEMBRE!J107+OCTUBRE!J107+NOVIEMBRE!J107+DICIEMBRE!J107</f>
        <v>21</v>
      </c>
      <c r="K107" s="2697">
        <f>+'ENERO '!K107+FEBRERO!K107+'MARZO '!K107+ABRIL!K107+MAYO!K107+JUNIO!K107+JULIO!K107+AGOSTO!K107+SEPTIEMBRE!K107+OCTUBRE!K107+NOVIEMBRE!K107+DICIEMBRE!K107</f>
        <v>54</v>
      </c>
      <c r="L107" s="2697">
        <f>+'ENERO '!L107+FEBRERO!L107+'MARZO '!L107+ABRIL!L107+MAYO!L107+JUNIO!L107+JULIO!L107+AGOSTO!L107+SEPTIEMBRE!L107+OCTUBRE!L107+NOVIEMBRE!L107+DICIEMBRE!L107</f>
        <v>1</v>
      </c>
      <c r="M107" s="2697">
        <f>+'ENERO '!M107+FEBRERO!M107+'MARZO '!M107+ABRIL!M107+MAYO!M107+JUNIO!M107+JULIO!M107+AGOSTO!M107+SEPTIEMBRE!M107+OCTUBRE!M107+NOVIEMBRE!M107+DICIEMBRE!M107</f>
        <v>66</v>
      </c>
      <c r="N107" s="2697">
        <f>+'ENERO '!N107+FEBRERO!N107+'MARZO '!N107+ABRIL!N107+MAYO!N107+JUNIO!N107+JULIO!N107+AGOSTO!N107+SEPTIEMBRE!N107+OCTUBRE!N107+NOVIEMBRE!N107+DICIEMBRE!N107</f>
        <v>174</v>
      </c>
      <c r="O107" s="2697">
        <f>+'ENERO '!O107+FEBRERO!O107+'MARZO '!O107+ABRIL!O107+MAYO!O107+JUNIO!O107+JULIO!O107+AGOSTO!O107+SEPTIEMBRE!O107+OCTUBRE!O107+NOVIEMBRE!O107+DICIEMBRE!O107</f>
        <v>0</v>
      </c>
      <c r="P107" s="2697">
        <f>+'ENERO '!P107+FEBRERO!P107+'MARZO '!P107+ABRIL!P107+MAYO!P107+JUNIO!P107+JULIO!P107+AGOSTO!P107+SEPTIEMBRE!P107+OCTUBRE!P107+NOVIEMBRE!P107+DICIEMBRE!P107</f>
        <v>0</v>
      </c>
      <c r="Q107" s="134" t="s">
        <v>132</v>
      </c>
      <c r="R107" s="54"/>
      <c r="S107" s="3"/>
      <c r="T107" s="3"/>
      <c r="U107" s="3"/>
      <c r="V107" s="3"/>
      <c r="W107" s="17"/>
      <c r="X107" s="17"/>
      <c r="Y107" s="10"/>
      <c r="Z107" s="10"/>
      <c r="AA107" s="10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40" t="s">
        <v>3</v>
      </c>
      <c r="BB107" s="40" t="s">
        <v>3</v>
      </c>
      <c r="BC107" s="26"/>
      <c r="BD107" s="26"/>
      <c r="BE107" s="139">
        <v>0</v>
      </c>
      <c r="BF107" s="139" t="s">
        <v>3</v>
      </c>
    </row>
    <row r="108" spans="1:58" x14ac:dyDescent="0.25">
      <c r="A108" s="2844" t="s">
        <v>139</v>
      </c>
      <c r="B108" s="2844"/>
      <c r="C108" s="2844"/>
      <c r="D108" s="2697">
        <f>+'ENERO '!D108+FEBRERO!D108+'MARZO '!D108+ABRIL!D108+MAYO!D108+JUNIO!D108+JULIO!D108+AGOSTO!D108+SEPTIEMBRE!D108+OCTUBRE!D108+NOVIEMBRE!D108+DICIEMBRE!D108</f>
        <v>608</v>
      </c>
      <c r="E108" s="2697">
        <f>+'ENERO '!E108+FEBRERO!E108+'MARZO '!E108+ABRIL!E108+MAYO!E108+JUNIO!E108+JULIO!E108+AGOSTO!E108+SEPTIEMBRE!E108+OCTUBRE!E108+NOVIEMBRE!E108+DICIEMBRE!E108</f>
        <v>0</v>
      </c>
      <c r="F108" s="2697">
        <f>+'ENERO '!F108+FEBRERO!F108+'MARZO '!F108+ABRIL!F108+MAYO!F108+JUNIO!F108+JULIO!F108+AGOSTO!F108+SEPTIEMBRE!F108+OCTUBRE!F108+NOVIEMBRE!F108+DICIEMBRE!F108</f>
        <v>0</v>
      </c>
      <c r="G108" s="2697">
        <f>+'ENERO '!G108+FEBRERO!G108+'MARZO '!G108+ABRIL!G108+MAYO!G108+JUNIO!G108+JULIO!G108+AGOSTO!G108+SEPTIEMBRE!G108+OCTUBRE!G108+NOVIEMBRE!G108+DICIEMBRE!G108</f>
        <v>0</v>
      </c>
      <c r="H108" s="2697">
        <f>+'ENERO '!H108+FEBRERO!H108+'MARZO '!H108+ABRIL!H108+MAYO!H108+JUNIO!H108+JULIO!H108+AGOSTO!H108+SEPTIEMBRE!H108+OCTUBRE!H108+NOVIEMBRE!H108+DICIEMBRE!H108</f>
        <v>0</v>
      </c>
      <c r="I108" s="2697">
        <f>+'ENERO '!I108+FEBRERO!I108+'MARZO '!I108+ABRIL!I108+MAYO!I108+JUNIO!I108+JULIO!I108+AGOSTO!I108+SEPTIEMBRE!I108+OCTUBRE!I108+NOVIEMBRE!I108+DICIEMBRE!I108</f>
        <v>0</v>
      </c>
      <c r="J108" s="2697">
        <f>+'ENERO '!J108+FEBRERO!J108+'MARZO '!J108+ABRIL!J108+MAYO!J108+JUNIO!J108+JULIO!J108+AGOSTO!J108+SEPTIEMBRE!J108+OCTUBRE!J108+NOVIEMBRE!J108+DICIEMBRE!J108</f>
        <v>9</v>
      </c>
      <c r="K108" s="2697">
        <f>+'ENERO '!K108+FEBRERO!K108+'MARZO '!K108+ABRIL!K108+MAYO!K108+JUNIO!K108+JULIO!K108+AGOSTO!K108+SEPTIEMBRE!K108+OCTUBRE!K108+NOVIEMBRE!K108+DICIEMBRE!K108</f>
        <v>542</v>
      </c>
      <c r="L108" s="2697">
        <f>+'ENERO '!L108+FEBRERO!L108+'MARZO '!L108+ABRIL!L108+MAYO!L108+JUNIO!L108+JULIO!L108+AGOSTO!L108+SEPTIEMBRE!L108+OCTUBRE!L108+NOVIEMBRE!L108+DICIEMBRE!L108</f>
        <v>49</v>
      </c>
      <c r="M108" s="2697">
        <f>+'ENERO '!M108+FEBRERO!M108+'MARZO '!M108+ABRIL!M108+MAYO!M108+JUNIO!M108+JULIO!M108+AGOSTO!M108+SEPTIEMBRE!M108+OCTUBRE!M108+NOVIEMBRE!M108+DICIEMBRE!M108</f>
        <v>8</v>
      </c>
      <c r="N108" s="2697">
        <f>+'ENERO '!N108+FEBRERO!N108+'MARZO '!N108+ABRIL!N108+MAYO!N108+JUNIO!N108+JULIO!N108+AGOSTO!N108+SEPTIEMBRE!N108+OCTUBRE!N108+NOVIEMBRE!N108+DICIEMBRE!N108</f>
        <v>518</v>
      </c>
      <c r="O108" s="2697">
        <f>+'ENERO '!O108+FEBRERO!O108+'MARZO '!O108+ABRIL!O108+MAYO!O108+JUNIO!O108+JULIO!O108+AGOSTO!O108+SEPTIEMBRE!O108+OCTUBRE!O108+NOVIEMBRE!O108+DICIEMBRE!O108</f>
        <v>27</v>
      </c>
      <c r="P108" s="2697">
        <f>+'ENERO '!P108+FEBRERO!P108+'MARZO '!P108+ABRIL!P108+MAYO!P108+JUNIO!P108+JULIO!P108+AGOSTO!P108+SEPTIEMBRE!P108+OCTUBRE!P108+NOVIEMBRE!P108+DICIEMBRE!P108</f>
        <v>0</v>
      </c>
      <c r="Q108" s="134" t="s">
        <v>132</v>
      </c>
      <c r="R108" s="54"/>
      <c r="S108" s="3"/>
      <c r="T108" s="3"/>
      <c r="U108" s="3"/>
      <c r="V108" s="3"/>
      <c r="W108" s="17"/>
      <c r="X108" s="17"/>
      <c r="Y108" s="10"/>
      <c r="Z108" s="10"/>
      <c r="AA108" s="10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40" t="s">
        <v>3</v>
      </c>
      <c r="BB108" s="40" t="s">
        <v>3</v>
      </c>
      <c r="BC108" s="103" t="s">
        <v>3</v>
      </c>
      <c r="BD108" s="139">
        <v>0</v>
      </c>
      <c r="BE108" s="139">
        <v>0</v>
      </c>
      <c r="BF108" s="139" t="s">
        <v>3</v>
      </c>
    </row>
    <row r="109" spans="1:58" x14ac:dyDescent="0.25">
      <c r="A109" s="2844" t="s">
        <v>140</v>
      </c>
      <c r="B109" s="2844"/>
      <c r="C109" s="2844"/>
      <c r="D109" s="2697">
        <f>+'ENERO '!D109+FEBRERO!D109+'MARZO '!D109+ABRIL!D109+MAYO!D109+JUNIO!D109+JULIO!D109+AGOSTO!D109+SEPTIEMBRE!D109+OCTUBRE!D109+NOVIEMBRE!D109+DICIEMBRE!D109</f>
        <v>0</v>
      </c>
      <c r="E109" s="2697">
        <f>+'ENERO '!E109+FEBRERO!E109+'MARZO '!E109+ABRIL!E109+MAYO!E109+JUNIO!E109+JULIO!E109+AGOSTO!E109+SEPTIEMBRE!E109+OCTUBRE!E109+NOVIEMBRE!E109+DICIEMBRE!E109</f>
        <v>0</v>
      </c>
      <c r="F109" s="2697">
        <f>+'ENERO '!F109+FEBRERO!F109+'MARZO '!F109+ABRIL!F109+MAYO!F109+JUNIO!F109+JULIO!F109+AGOSTO!F109+SEPTIEMBRE!F109+OCTUBRE!F109+NOVIEMBRE!F109+DICIEMBRE!F109</f>
        <v>0</v>
      </c>
      <c r="G109" s="2697">
        <f>+'ENERO '!G109+FEBRERO!G109+'MARZO '!G109+ABRIL!G109+MAYO!G109+JUNIO!G109+JULIO!G109+AGOSTO!G109+SEPTIEMBRE!G109+OCTUBRE!G109+NOVIEMBRE!G109+DICIEMBRE!G109</f>
        <v>0</v>
      </c>
      <c r="H109" s="2697">
        <f>+'ENERO '!H109+FEBRERO!H109+'MARZO '!H109+ABRIL!H109+MAYO!H109+JUNIO!H109+JULIO!H109+AGOSTO!H109+SEPTIEMBRE!H109+OCTUBRE!H109+NOVIEMBRE!H109+DICIEMBRE!H109</f>
        <v>0</v>
      </c>
      <c r="I109" s="2697">
        <f>+'ENERO '!I109+FEBRERO!I109+'MARZO '!I109+ABRIL!I109+MAYO!I109+JUNIO!I109+JULIO!I109+AGOSTO!I109+SEPTIEMBRE!I109+OCTUBRE!I109+NOVIEMBRE!I109+DICIEMBRE!I109</f>
        <v>0</v>
      </c>
      <c r="J109" s="2697">
        <f>+'ENERO '!J109+FEBRERO!J109+'MARZO '!J109+ABRIL!J109+MAYO!J109+JUNIO!J109+JULIO!J109+AGOSTO!J109+SEPTIEMBRE!J109+OCTUBRE!J109+NOVIEMBRE!J109+DICIEMBRE!J109</f>
        <v>0</v>
      </c>
      <c r="K109" s="2697">
        <f>+'ENERO '!K109+FEBRERO!K109+'MARZO '!K109+ABRIL!K109+MAYO!K109+JUNIO!K109+JULIO!K109+AGOSTO!K109+SEPTIEMBRE!K109+OCTUBRE!K109+NOVIEMBRE!K109+DICIEMBRE!K109</f>
        <v>0</v>
      </c>
      <c r="L109" s="2697">
        <f>+'ENERO '!L109+FEBRERO!L109+'MARZO '!L109+ABRIL!L109+MAYO!L109+JUNIO!L109+JULIO!L109+AGOSTO!L109+SEPTIEMBRE!L109+OCTUBRE!L109+NOVIEMBRE!L109+DICIEMBRE!L109</f>
        <v>0</v>
      </c>
      <c r="M109" s="2697">
        <f>+'ENERO '!M109+FEBRERO!M109+'MARZO '!M109+ABRIL!M109+MAYO!M109+JUNIO!M109+JULIO!M109+AGOSTO!M109+SEPTIEMBRE!M109+OCTUBRE!M109+NOVIEMBRE!M109+DICIEMBRE!M109</f>
        <v>0</v>
      </c>
      <c r="N109" s="2697">
        <f>+'ENERO '!N109+FEBRERO!N109+'MARZO '!N109+ABRIL!N109+MAYO!N109+JUNIO!N109+JULIO!N109+AGOSTO!N109+SEPTIEMBRE!N109+OCTUBRE!N109+NOVIEMBRE!N109+DICIEMBRE!N109</f>
        <v>0</v>
      </c>
      <c r="O109" s="2697">
        <f>+'ENERO '!O109+FEBRERO!O109+'MARZO '!O109+ABRIL!O109+MAYO!O109+JUNIO!O109+JULIO!O109+AGOSTO!O109+SEPTIEMBRE!O109+OCTUBRE!O109+NOVIEMBRE!O109+DICIEMBRE!O109</f>
        <v>0</v>
      </c>
      <c r="P109" s="2697">
        <f>+'ENERO '!P109+FEBRERO!P109+'MARZO '!P109+ABRIL!P109+MAYO!P109+JUNIO!P109+JULIO!P109+AGOSTO!P109+SEPTIEMBRE!P109+OCTUBRE!P109+NOVIEMBRE!P109+DICIEMBRE!P109</f>
        <v>0</v>
      </c>
      <c r="Q109" s="134" t="s">
        <v>132</v>
      </c>
      <c r="R109" s="54"/>
      <c r="S109" s="3"/>
      <c r="T109" s="3"/>
      <c r="U109" s="3"/>
      <c r="V109" s="3"/>
      <c r="W109" s="17"/>
      <c r="X109" s="17"/>
      <c r="Y109" s="10"/>
      <c r="Z109" s="10"/>
      <c r="AA109" s="10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40" t="s">
        <v>3</v>
      </c>
      <c r="BB109" s="40" t="s">
        <v>3</v>
      </c>
      <c r="BC109" s="103" t="s">
        <v>3</v>
      </c>
      <c r="BD109" s="139">
        <v>0</v>
      </c>
      <c r="BE109" s="139">
        <v>0</v>
      </c>
      <c r="BF109" s="139" t="s">
        <v>3</v>
      </c>
    </row>
    <row r="110" spans="1:58" x14ac:dyDescent="0.25">
      <c r="A110" s="2844" t="s">
        <v>141</v>
      </c>
      <c r="B110" s="2844"/>
      <c r="C110" s="2844"/>
      <c r="D110" s="2697">
        <f>+'ENERO '!D110+FEBRERO!D110+'MARZO '!D110+ABRIL!D110+MAYO!D110+JUNIO!D110+JULIO!D110+AGOSTO!D110+SEPTIEMBRE!D110+OCTUBRE!D110+NOVIEMBRE!D110+DICIEMBRE!D110</f>
        <v>4</v>
      </c>
      <c r="E110" s="2697">
        <f>+'ENERO '!E110+FEBRERO!E110+'MARZO '!E110+ABRIL!E110+MAYO!E110+JUNIO!E110+JULIO!E110+AGOSTO!E110+SEPTIEMBRE!E110+OCTUBRE!E110+NOVIEMBRE!E110+DICIEMBRE!E110</f>
        <v>0</v>
      </c>
      <c r="F110" s="2697">
        <f>+'ENERO '!F110+FEBRERO!F110+'MARZO '!F110+ABRIL!F110+MAYO!F110+JUNIO!F110+JULIO!F110+AGOSTO!F110+SEPTIEMBRE!F110+OCTUBRE!F110+NOVIEMBRE!F110+DICIEMBRE!F110</f>
        <v>0</v>
      </c>
      <c r="G110" s="2697">
        <f>+'ENERO '!G110+FEBRERO!G110+'MARZO '!G110+ABRIL!G110+MAYO!G110+JUNIO!G110+JULIO!G110+AGOSTO!G110+SEPTIEMBRE!G110+OCTUBRE!G110+NOVIEMBRE!G110+DICIEMBRE!G110</f>
        <v>0</v>
      </c>
      <c r="H110" s="2697">
        <f>+'ENERO '!H110+FEBRERO!H110+'MARZO '!H110+ABRIL!H110+MAYO!H110+JUNIO!H110+JULIO!H110+AGOSTO!H110+SEPTIEMBRE!H110+OCTUBRE!H110+NOVIEMBRE!H110+DICIEMBRE!H110</f>
        <v>0</v>
      </c>
      <c r="I110" s="2697">
        <f>+'ENERO '!I110+FEBRERO!I110+'MARZO '!I110+ABRIL!I110+MAYO!I110+JUNIO!I110+JULIO!I110+AGOSTO!I110+SEPTIEMBRE!I110+OCTUBRE!I110+NOVIEMBRE!I110+DICIEMBRE!I110</f>
        <v>0</v>
      </c>
      <c r="J110" s="2697">
        <f>+'ENERO '!J110+FEBRERO!J110+'MARZO '!J110+ABRIL!J110+MAYO!J110+JUNIO!J110+JULIO!J110+AGOSTO!J110+SEPTIEMBRE!J110+OCTUBRE!J110+NOVIEMBRE!J110+DICIEMBRE!J110</f>
        <v>0</v>
      </c>
      <c r="K110" s="2697">
        <f>+'ENERO '!K110+FEBRERO!K110+'MARZO '!K110+ABRIL!K110+MAYO!K110+JUNIO!K110+JULIO!K110+AGOSTO!K110+SEPTIEMBRE!K110+OCTUBRE!K110+NOVIEMBRE!K110+DICIEMBRE!K110</f>
        <v>2</v>
      </c>
      <c r="L110" s="2697">
        <f>+'ENERO '!L110+FEBRERO!L110+'MARZO '!L110+ABRIL!L110+MAYO!L110+JUNIO!L110+JULIO!L110+AGOSTO!L110+SEPTIEMBRE!L110+OCTUBRE!L110+NOVIEMBRE!L110+DICIEMBRE!L110</f>
        <v>2</v>
      </c>
      <c r="M110" s="2697">
        <f>+'ENERO '!M110+FEBRERO!M110+'MARZO '!M110+ABRIL!M110+MAYO!M110+JUNIO!M110+JULIO!M110+AGOSTO!M110+SEPTIEMBRE!M110+OCTUBRE!M110+NOVIEMBRE!M110+DICIEMBRE!M110</f>
        <v>0</v>
      </c>
      <c r="N110" s="2697">
        <f>+'ENERO '!N110+FEBRERO!N110+'MARZO '!N110+ABRIL!N110+MAYO!N110+JUNIO!N110+JULIO!N110+AGOSTO!N110+SEPTIEMBRE!N110+OCTUBRE!N110+NOVIEMBRE!N110+DICIEMBRE!N110</f>
        <v>4</v>
      </c>
      <c r="O110" s="2697">
        <f>+'ENERO '!O110+FEBRERO!O110+'MARZO '!O110+ABRIL!O110+MAYO!O110+JUNIO!O110+JULIO!O110+AGOSTO!O110+SEPTIEMBRE!O110+OCTUBRE!O110+NOVIEMBRE!O110+DICIEMBRE!O110</f>
        <v>0</v>
      </c>
      <c r="P110" s="2697">
        <f>+'ENERO '!P110+FEBRERO!P110+'MARZO '!P110+ABRIL!P110+MAYO!P110+JUNIO!P110+JULIO!P110+AGOSTO!P110+SEPTIEMBRE!P110+OCTUBRE!P110+NOVIEMBRE!P110+DICIEMBRE!P110</f>
        <v>0</v>
      </c>
      <c r="Q110" s="134" t="s">
        <v>132</v>
      </c>
      <c r="R110" s="54"/>
      <c r="S110" s="3"/>
      <c r="T110" s="3"/>
      <c r="U110" s="3"/>
      <c r="V110" s="3"/>
      <c r="W110" s="17"/>
      <c r="X110" s="17"/>
      <c r="Y110" s="10"/>
      <c r="Z110" s="10"/>
      <c r="AA110" s="10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40" t="s">
        <v>3</v>
      </c>
      <c r="BB110" s="40" t="s">
        <v>3</v>
      </c>
      <c r="BC110" s="103" t="s">
        <v>3</v>
      </c>
      <c r="BD110" s="139">
        <v>0</v>
      </c>
      <c r="BE110" s="139">
        <v>0</v>
      </c>
      <c r="BF110" s="139" t="s">
        <v>3</v>
      </c>
    </row>
    <row r="111" spans="1:58" x14ac:dyDescent="0.25">
      <c r="A111" s="2844" t="s">
        <v>142</v>
      </c>
      <c r="B111" s="2844"/>
      <c r="C111" s="2844"/>
      <c r="D111" s="2697">
        <f>+'ENERO '!D111+FEBRERO!D111+'MARZO '!D111+ABRIL!D111+MAYO!D111+JUNIO!D111+JULIO!D111+AGOSTO!D111+SEPTIEMBRE!D111+OCTUBRE!D111+NOVIEMBRE!D111+DICIEMBRE!D111</f>
        <v>15</v>
      </c>
      <c r="E111" s="2697">
        <f>+'ENERO '!E111+FEBRERO!E111+'MARZO '!E111+ABRIL!E111+MAYO!E111+JUNIO!E111+JULIO!E111+AGOSTO!E111+SEPTIEMBRE!E111+OCTUBRE!E111+NOVIEMBRE!E111+DICIEMBRE!E111</f>
        <v>0</v>
      </c>
      <c r="F111" s="2697">
        <f>+'ENERO '!F111+FEBRERO!F111+'MARZO '!F111+ABRIL!F111+MAYO!F111+JUNIO!F111+JULIO!F111+AGOSTO!F111+SEPTIEMBRE!F111+OCTUBRE!F111+NOVIEMBRE!F111+DICIEMBRE!F111</f>
        <v>0</v>
      </c>
      <c r="G111" s="2697">
        <f>+'ENERO '!G111+FEBRERO!G111+'MARZO '!G111+ABRIL!G111+MAYO!G111+JUNIO!G111+JULIO!G111+AGOSTO!G111+SEPTIEMBRE!G111+OCTUBRE!G111+NOVIEMBRE!G111+DICIEMBRE!G111</f>
        <v>0</v>
      </c>
      <c r="H111" s="2697">
        <f>+'ENERO '!H111+FEBRERO!H111+'MARZO '!H111+ABRIL!H111+MAYO!H111+JUNIO!H111+JULIO!H111+AGOSTO!H111+SEPTIEMBRE!H111+OCTUBRE!H111+NOVIEMBRE!H111+DICIEMBRE!H111</f>
        <v>0</v>
      </c>
      <c r="I111" s="2697">
        <f>+'ENERO '!I111+FEBRERO!I111+'MARZO '!I111+ABRIL!I111+MAYO!I111+JUNIO!I111+JULIO!I111+AGOSTO!I111+SEPTIEMBRE!I111+OCTUBRE!I111+NOVIEMBRE!I111+DICIEMBRE!I111</f>
        <v>0</v>
      </c>
      <c r="J111" s="2697">
        <f>+'ENERO '!J111+FEBRERO!J111+'MARZO '!J111+ABRIL!J111+MAYO!J111+JUNIO!J111+JULIO!J111+AGOSTO!J111+SEPTIEMBRE!J111+OCTUBRE!J111+NOVIEMBRE!J111+DICIEMBRE!J111</f>
        <v>2</v>
      </c>
      <c r="K111" s="2697">
        <f>+'ENERO '!K111+FEBRERO!K111+'MARZO '!K111+ABRIL!K111+MAYO!K111+JUNIO!K111+JULIO!K111+AGOSTO!K111+SEPTIEMBRE!K111+OCTUBRE!K111+NOVIEMBRE!K111+DICIEMBRE!K111</f>
        <v>12</v>
      </c>
      <c r="L111" s="2697">
        <f>+'ENERO '!L111+FEBRERO!L111+'MARZO '!L111+ABRIL!L111+MAYO!L111+JUNIO!L111+JULIO!L111+AGOSTO!L111+SEPTIEMBRE!L111+OCTUBRE!L111+NOVIEMBRE!L111+DICIEMBRE!L111</f>
        <v>0</v>
      </c>
      <c r="M111" s="2697">
        <f>+'ENERO '!M111+FEBRERO!M111+'MARZO '!M111+ABRIL!M111+MAYO!M111+JUNIO!M111+JULIO!M111+AGOSTO!M111+SEPTIEMBRE!M111+OCTUBRE!M111+NOVIEMBRE!M111+DICIEMBRE!M111</f>
        <v>1</v>
      </c>
      <c r="N111" s="2697">
        <f>+'ENERO '!N111+FEBRERO!N111+'MARZO '!N111+ABRIL!N111+MAYO!N111+JUNIO!N111+JULIO!N111+AGOSTO!N111+SEPTIEMBRE!N111+OCTUBRE!N111+NOVIEMBRE!N111+DICIEMBRE!N111</f>
        <v>15</v>
      </c>
      <c r="O111" s="2697">
        <f>+'ENERO '!O111+FEBRERO!O111+'MARZO '!O111+ABRIL!O111+MAYO!O111+JUNIO!O111+JULIO!O111+AGOSTO!O111+SEPTIEMBRE!O111+OCTUBRE!O111+NOVIEMBRE!O111+DICIEMBRE!O111</f>
        <v>0</v>
      </c>
      <c r="P111" s="2697">
        <f>+'ENERO '!P111+FEBRERO!P111+'MARZO '!P111+ABRIL!P111+MAYO!P111+JUNIO!P111+JULIO!P111+AGOSTO!P111+SEPTIEMBRE!P111+OCTUBRE!P111+NOVIEMBRE!P111+DICIEMBRE!P111</f>
        <v>0</v>
      </c>
      <c r="Q111" s="134" t="s">
        <v>132</v>
      </c>
      <c r="R111" s="54"/>
      <c r="S111" s="3"/>
      <c r="T111" s="3"/>
      <c r="U111" s="3"/>
      <c r="V111" s="3"/>
      <c r="W111" s="17"/>
      <c r="X111" s="17"/>
      <c r="Y111" s="10"/>
      <c r="Z111" s="10"/>
      <c r="AA111" s="10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40" t="s">
        <v>3</v>
      </c>
      <c r="BB111" s="40" t="s">
        <v>3</v>
      </c>
      <c r="BC111" s="103" t="s">
        <v>3</v>
      </c>
      <c r="BD111" s="139">
        <v>0</v>
      </c>
      <c r="BE111" s="139">
        <v>0</v>
      </c>
      <c r="BF111" s="139" t="s">
        <v>3</v>
      </c>
    </row>
    <row r="112" spans="1:58" x14ac:dyDescent="0.25">
      <c r="A112" s="2844" t="s">
        <v>143</v>
      </c>
      <c r="B112" s="2844"/>
      <c r="C112" s="2844"/>
      <c r="D112" s="2697">
        <f>+'ENERO '!D112+FEBRERO!D112+'MARZO '!D112+ABRIL!D112+MAYO!D112+JUNIO!D112+JULIO!D112+AGOSTO!D112+SEPTIEMBRE!D112+OCTUBRE!D112+NOVIEMBRE!D112+DICIEMBRE!D112</f>
        <v>0</v>
      </c>
      <c r="E112" s="2697">
        <f>+'ENERO '!E112+FEBRERO!E112+'MARZO '!E112+ABRIL!E112+MAYO!E112+JUNIO!E112+JULIO!E112+AGOSTO!E112+SEPTIEMBRE!E112+OCTUBRE!E112+NOVIEMBRE!E112+DICIEMBRE!E112</f>
        <v>0</v>
      </c>
      <c r="F112" s="2697">
        <f>+'ENERO '!F112+FEBRERO!F112+'MARZO '!F112+ABRIL!F112+MAYO!F112+JUNIO!F112+JULIO!F112+AGOSTO!F112+SEPTIEMBRE!F112+OCTUBRE!F112+NOVIEMBRE!F112+DICIEMBRE!F112</f>
        <v>0</v>
      </c>
      <c r="G112" s="2697">
        <f>+'ENERO '!G112+FEBRERO!G112+'MARZO '!G112+ABRIL!G112+MAYO!G112+JUNIO!G112+JULIO!G112+AGOSTO!G112+SEPTIEMBRE!G112+OCTUBRE!G112+NOVIEMBRE!G112+DICIEMBRE!G112</f>
        <v>0</v>
      </c>
      <c r="H112" s="2697">
        <f>+'ENERO '!H112+FEBRERO!H112+'MARZO '!H112+ABRIL!H112+MAYO!H112+JUNIO!H112+JULIO!H112+AGOSTO!H112+SEPTIEMBRE!H112+OCTUBRE!H112+NOVIEMBRE!H112+DICIEMBRE!H112</f>
        <v>0</v>
      </c>
      <c r="I112" s="2697">
        <f>+'ENERO '!I112+FEBRERO!I112+'MARZO '!I112+ABRIL!I112+MAYO!I112+JUNIO!I112+JULIO!I112+AGOSTO!I112+SEPTIEMBRE!I112+OCTUBRE!I112+NOVIEMBRE!I112+DICIEMBRE!I112</f>
        <v>0</v>
      </c>
      <c r="J112" s="2697">
        <f>+'ENERO '!J112+FEBRERO!J112+'MARZO '!J112+ABRIL!J112+MAYO!J112+JUNIO!J112+JULIO!J112+AGOSTO!J112+SEPTIEMBRE!J112+OCTUBRE!J112+NOVIEMBRE!J112+DICIEMBRE!J112</f>
        <v>0</v>
      </c>
      <c r="K112" s="2697">
        <f>+'ENERO '!K112+FEBRERO!K112+'MARZO '!K112+ABRIL!K112+MAYO!K112+JUNIO!K112+JULIO!K112+AGOSTO!K112+SEPTIEMBRE!K112+OCTUBRE!K112+NOVIEMBRE!K112+DICIEMBRE!K112</f>
        <v>0</v>
      </c>
      <c r="L112" s="2697">
        <f>+'ENERO '!L112+FEBRERO!L112+'MARZO '!L112+ABRIL!L112+MAYO!L112+JUNIO!L112+JULIO!L112+AGOSTO!L112+SEPTIEMBRE!L112+OCTUBRE!L112+NOVIEMBRE!L112+DICIEMBRE!L112</f>
        <v>0</v>
      </c>
      <c r="M112" s="2697">
        <f>+'ENERO '!M112+FEBRERO!M112+'MARZO '!M112+ABRIL!M112+MAYO!M112+JUNIO!M112+JULIO!M112+AGOSTO!M112+SEPTIEMBRE!M112+OCTUBRE!M112+NOVIEMBRE!M112+DICIEMBRE!M112</f>
        <v>0</v>
      </c>
      <c r="N112" s="2697">
        <f>+'ENERO '!N112+FEBRERO!N112+'MARZO '!N112+ABRIL!N112+MAYO!N112+JUNIO!N112+JULIO!N112+AGOSTO!N112+SEPTIEMBRE!N112+OCTUBRE!N112+NOVIEMBRE!N112+DICIEMBRE!N112</f>
        <v>0</v>
      </c>
      <c r="O112" s="2697">
        <f>+'ENERO '!O112+FEBRERO!O112+'MARZO '!O112+ABRIL!O112+MAYO!O112+JUNIO!O112+JULIO!O112+AGOSTO!O112+SEPTIEMBRE!O112+OCTUBRE!O112+NOVIEMBRE!O112+DICIEMBRE!O112</f>
        <v>0</v>
      </c>
      <c r="P112" s="2697">
        <f>+'ENERO '!P112+FEBRERO!P112+'MARZO '!P112+ABRIL!P112+MAYO!P112+JUNIO!P112+JULIO!P112+AGOSTO!P112+SEPTIEMBRE!P112+OCTUBRE!P112+NOVIEMBRE!P112+DICIEMBRE!P112</f>
        <v>0</v>
      </c>
      <c r="Q112" s="134" t="s">
        <v>132</v>
      </c>
      <c r="R112" s="54"/>
      <c r="S112" s="3"/>
      <c r="T112" s="3"/>
      <c r="U112" s="3"/>
      <c r="V112" s="3"/>
      <c r="W112" s="17"/>
      <c r="X112" s="17"/>
      <c r="Y112" s="10"/>
      <c r="Z112" s="10"/>
      <c r="AA112" s="10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40" t="s">
        <v>3</v>
      </c>
      <c r="BB112" s="40" t="s">
        <v>3</v>
      </c>
      <c r="BC112" s="26"/>
      <c r="BD112" s="26"/>
      <c r="BE112" s="139">
        <v>0</v>
      </c>
      <c r="BF112" s="139" t="s">
        <v>3</v>
      </c>
    </row>
    <row r="113" spans="1:58" x14ac:dyDescent="0.25">
      <c r="A113" s="2844" t="s">
        <v>144</v>
      </c>
      <c r="B113" s="2844"/>
      <c r="C113" s="2844"/>
      <c r="D113" s="2697">
        <f>+'ENERO '!D113+FEBRERO!D113+'MARZO '!D113+ABRIL!D113+MAYO!D113+JUNIO!D113+JULIO!D113+AGOSTO!D113+SEPTIEMBRE!D113+OCTUBRE!D113+NOVIEMBRE!D113+DICIEMBRE!D113</f>
        <v>0</v>
      </c>
      <c r="E113" s="2697">
        <f>+'ENERO '!E113+FEBRERO!E113+'MARZO '!E113+ABRIL!E113+MAYO!E113+JUNIO!E113+JULIO!E113+AGOSTO!E113+SEPTIEMBRE!E113+OCTUBRE!E113+NOVIEMBRE!E113+DICIEMBRE!E113</f>
        <v>0</v>
      </c>
      <c r="F113" s="2697">
        <f>+'ENERO '!F113+FEBRERO!F113+'MARZO '!F113+ABRIL!F113+MAYO!F113+JUNIO!F113+JULIO!F113+AGOSTO!F113+SEPTIEMBRE!F113+OCTUBRE!F113+NOVIEMBRE!F113+DICIEMBRE!F113</f>
        <v>0</v>
      </c>
      <c r="G113" s="2697">
        <f>+'ENERO '!G113+FEBRERO!G113+'MARZO '!G113+ABRIL!G113+MAYO!G113+JUNIO!G113+JULIO!G113+AGOSTO!G113+SEPTIEMBRE!G113+OCTUBRE!G113+NOVIEMBRE!G113+DICIEMBRE!G113</f>
        <v>0</v>
      </c>
      <c r="H113" s="2697">
        <f>+'ENERO '!H113+FEBRERO!H113+'MARZO '!H113+ABRIL!H113+MAYO!H113+JUNIO!H113+JULIO!H113+AGOSTO!H113+SEPTIEMBRE!H113+OCTUBRE!H113+NOVIEMBRE!H113+DICIEMBRE!H113</f>
        <v>0</v>
      </c>
      <c r="I113" s="2697">
        <f>+'ENERO '!I113+FEBRERO!I113+'MARZO '!I113+ABRIL!I113+MAYO!I113+JUNIO!I113+JULIO!I113+AGOSTO!I113+SEPTIEMBRE!I113+OCTUBRE!I113+NOVIEMBRE!I113+DICIEMBRE!I113</f>
        <v>0</v>
      </c>
      <c r="J113" s="2697">
        <f>+'ENERO '!J113+FEBRERO!J113+'MARZO '!J113+ABRIL!J113+MAYO!J113+JUNIO!J113+JULIO!J113+AGOSTO!J113+SEPTIEMBRE!J113+OCTUBRE!J113+NOVIEMBRE!J113+DICIEMBRE!J113</f>
        <v>0</v>
      </c>
      <c r="K113" s="2697">
        <f>+'ENERO '!K113+FEBRERO!K113+'MARZO '!K113+ABRIL!K113+MAYO!K113+JUNIO!K113+JULIO!K113+AGOSTO!K113+SEPTIEMBRE!K113+OCTUBRE!K113+NOVIEMBRE!K113+DICIEMBRE!K113</f>
        <v>0</v>
      </c>
      <c r="L113" s="2697">
        <f>+'ENERO '!L113+FEBRERO!L113+'MARZO '!L113+ABRIL!L113+MAYO!L113+JUNIO!L113+JULIO!L113+AGOSTO!L113+SEPTIEMBRE!L113+OCTUBRE!L113+NOVIEMBRE!L113+DICIEMBRE!L113</f>
        <v>0</v>
      </c>
      <c r="M113" s="2697">
        <f>+'ENERO '!M113+FEBRERO!M113+'MARZO '!M113+ABRIL!M113+MAYO!M113+JUNIO!M113+JULIO!M113+AGOSTO!M113+SEPTIEMBRE!M113+OCTUBRE!M113+NOVIEMBRE!M113+DICIEMBRE!M113</f>
        <v>0</v>
      </c>
      <c r="N113" s="2697">
        <f>+'ENERO '!N113+FEBRERO!N113+'MARZO '!N113+ABRIL!N113+MAYO!N113+JUNIO!N113+JULIO!N113+AGOSTO!N113+SEPTIEMBRE!N113+OCTUBRE!N113+NOVIEMBRE!N113+DICIEMBRE!N113</f>
        <v>0</v>
      </c>
      <c r="O113" s="2697">
        <f>+'ENERO '!O113+FEBRERO!O113+'MARZO '!O113+ABRIL!O113+MAYO!O113+JUNIO!O113+JULIO!O113+AGOSTO!O113+SEPTIEMBRE!O113+OCTUBRE!O113+NOVIEMBRE!O113+DICIEMBRE!O113</f>
        <v>0</v>
      </c>
      <c r="P113" s="2697">
        <f>+'ENERO '!P113+FEBRERO!P113+'MARZO '!P113+ABRIL!P113+MAYO!P113+JUNIO!P113+JULIO!P113+AGOSTO!P113+SEPTIEMBRE!P113+OCTUBRE!P113+NOVIEMBRE!P113+DICIEMBRE!P113</f>
        <v>0</v>
      </c>
      <c r="Q113" s="134" t="s">
        <v>132</v>
      </c>
      <c r="R113" s="54"/>
      <c r="S113" s="3"/>
      <c r="T113" s="3"/>
      <c r="U113" s="3"/>
      <c r="V113" s="3"/>
      <c r="W113" s="17"/>
      <c r="X113" s="17"/>
      <c r="Y113" s="10"/>
      <c r="Z113" s="10"/>
      <c r="AA113" s="10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40" t="s">
        <v>3</v>
      </c>
      <c r="BB113" s="40" t="s">
        <v>3</v>
      </c>
      <c r="BC113" s="26"/>
      <c r="BD113" s="26"/>
      <c r="BE113" s="139">
        <v>0</v>
      </c>
      <c r="BF113" s="139" t="s">
        <v>3</v>
      </c>
    </row>
    <row r="114" spans="1:58" x14ac:dyDescent="0.25">
      <c r="A114" s="2844" t="s">
        <v>145</v>
      </c>
      <c r="B114" s="2844"/>
      <c r="C114" s="2844"/>
      <c r="D114" s="2697">
        <f>+'ENERO '!D114+FEBRERO!D114+'MARZO '!D114+ABRIL!D114+MAYO!D114+JUNIO!D114+JULIO!D114+AGOSTO!D114+SEPTIEMBRE!D114+OCTUBRE!D114+NOVIEMBRE!D114+DICIEMBRE!D114</f>
        <v>935</v>
      </c>
      <c r="E114" s="2697">
        <f>+'ENERO '!E114+FEBRERO!E114+'MARZO '!E114+ABRIL!E114+MAYO!E114+JUNIO!E114+JULIO!E114+AGOSTO!E114+SEPTIEMBRE!E114+OCTUBRE!E114+NOVIEMBRE!E114+DICIEMBRE!E114</f>
        <v>0</v>
      </c>
      <c r="F114" s="2697">
        <f>+'ENERO '!F114+FEBRERO!F114+'MARZO '!F114+ABRIL!F114+MAYO!F114+JUNIO!F114+JULIO!F114+AGOSTO!F114+SEPTIEMBRE!F114+OCTUBRE!F114+NOVIEMBRE!F114+DICIEMBRE!F114</f>
        <v>0</v>
      </c>
      <c r="G114" s="2697">
        <f>+'ENERO '!G114+FEBRERO!G114+'MARZO '!G114+ABRIL!G114+MAYO!G114+JUNIO!G114+JULIO!G114+AGOSTO!G114+SEPTIEMBRE!G114+OCTUBRE!G114+NOVIEMBRE!G114+DICIEMBRE!G114</f>
        <v>0</v>
      </c>
      <c r="H114" s="2697">
        <f>+'ENERO '!H114+FEBRERO!H114+'MARZO '!H114+ABRIL!H114+MAYO!H114+JUNIO!H114+JULIO!H114+AGOSTO!H114+SEPTIEMBRE!H114+OCTUBRE!H114+NOVIEMBRE!H114+DICIEMBRE!H114</f>
        <v>105</v>
      </c>
      <c r="I114" s="2697">
        <f>+'ENERO '!I114+FEBRERO!I114+'MARZO '!I114+ABRIL!I114+MAYO!I114+JUNIO!I114+JULIO!I114+AGOSTO!I114+SEPTIEMBRE!I114+OCTUBRE!I114+NOVIEMBRE!I114+DICIEMBRE!I114</f>
        <v>351</v>
      </c>
      <c r="J114" s="2697">
        <f>+'ENERO '!J114+FEBRERO!J114+'MARZO '!J114+ABRIL!J114+MAYO!J114+JUNIO!J114+JULIO!J114+AGOSTO!J114+SEPTIEMBRE!J114+OCTUBRE!J114+NOVIEMBRE!J114+DICIEMBRE!J114</f>
        <v>475</v>
      </c>
      <c r="K114" s="2697">
        <f>+'ENERO '!K114+FEBRERO!K114+'MARZO '!K114+ABRIL!K114+MAYO!K114+JUNIO!K114+JULIO!K114+AGOSTO!K114+SEPTIEMBRE!K114+OCTUBRE!K114+NOVIEMBRE!K114+DICIEMBRE!K114</f>
        <v>4</v>
      </c>
      <c r="L114" s="2697">
        <f>+'ENERO '!L114+FEBRERO!L114+'MARZO '!L114+ABRIL!L114+MAYO!L114+JUNIO!L114+JULIO!L114+AGOSTO!L114+SEPTIEMBRE!L114+OCTUBRE!L114+NOVIEMBRE!L114+DICIEMBRE!L114</f>
        <v>0</v>
      </c>
      <c r="M114" s="2697">
        <f>+'ENERO '!M114+FEBRERO!M114+'MARZO '!M114+ABRIL!M114+MAYO!M114+JUNIO!M114+JULIO!M114+AGOSTO!M114+SEPTIEMBRE!M114+OCTUBRE!M114+NOVIEMBRE!M114+DICIEMBRE!M114</f>
        <v>0</v>
      </c>
      <c r="N114" s="2697">
        <f>+'ENERO '!N114+FEBRERO!N114+'MARZO '!N114+ABRIL!N114+MAYO!N114+JUNIO!N114+JULIO!N114+AGOSTO!N114+SEPTIEMBRE!N114+OCTUBRE!N114+NOVIEMBRE!N114+DICIEMBRE!N114</f>
        <v>935</v>
      </c>
      <c r="O114" s="2697">
        <f>+'ENERO '!O114+FEBRERO!O114+'MARZO '!O114+ABRIL!O114+MAYO!O114+JUNIO!O114+JULIO!O114+AGOSTO!O114+SEPTIEMBRE!O114+OCTUBRE!O114+NOVIEMBRE!O114+DICIEMBRE!O114</f>
        <v>0</v>
      </c>
      <c r="P114" s="2697">
        <f>+'ENERO '!P114+FEBRERO!P114+'MARZO '!P114+ABRIL!P114+MAYO!P114+JUNIO!P114+JULIO!P114+AGOSTO!P114+SEPTIEMBRE!P114+OCTUBRE!P114+NOVIEMBRE!P114+DICIEMBRE!P114</f>
        <v>0</v>
      </c>
      <c r="Q114" s="134" t="s">
        <v>132</v>
      </c>
      <c r="R114" s="54"/>
      <c r="S114" s="3"/>
      <c r="T114" s="3"/>
      <c r="U114" s="3"/>
      <c r="V114" s="3"/>
      <c r="W114" s="17"/>
      <c r="X114" s="17"/>
      <c r="Y114" s="10"/>
      <c r="Z114" s="10"/>
      <c r="AA114" s="10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40" t="s">
        <v>3</v>
      </c>
      <c r="BB114" s="40" t="s">
        <v>3</v>
      </c>
      <c r="BC114" s="103" t="s">
        <v>3</v>
      </c>
      <c r="BD114" s="139">
        <v>0</v>
      </c>
      <c r="BE114" s="139">
        <v>0</v>
      </c>
      <c r="BF114" s="139" t="s">
        <v>3</v>
      </c>
    </row>
    <row r="115" spans="1:58" x14ac:dyDescent="0.25">
      <c r="A115" s="2844" t="s">
        <v>146</v>
      </c>
      <c r="B115" s="2844"/>
      <c r="C115" s="2844"/>
      <c r="D115" s="2697">
        <f>+'ENERO '!D115+FEBRERO!D115+'MARZO '!D115+ABRIL!D115+MAYO!D115+JUNIO!D115+JULIO!D115+AGOSTO!D115+SEPTIEMBRE!D115+OCTUBRE!D115+NOVIEMBRE!D115+DICIEMBRE!D115</f>
        <v>10</v>
      </c>
      <c r="E115" s="2697">
        <f>+'ENERO '!E115+FEBRERO!E115+'MARZO '!E115+ABRIL!E115+MAYO!E115+JUNIO!E115+JULIO!E115+AGOSTO!E115+SEPTIEMBRE!E115+OCTUBRE!E115+NOVIEMBRE!E115+DICIEMBRE!E115</f>
        <v>0</v>
      </c>
      <c r="F115" s="2697">
        <f>+'ENERO '!F115+FEBRERO!F115+'MARZO '!F115+ABRIL!F115+MAYO!F115+JUNIO!F115+JULIO!F115+AGOSTO!F115+SEPTIEMBRE!F115+OCTUBRE!F115+NOVIEMBRE!F115+DICIEMBRE!F115</f>
        <v>0</v>
      </c>
      <c r="G115" s="2697">
        <f>+'ENERO '!G115+FEBRERO!G115+'MARZO '!G115+ABRIL!G115+MAYO!G115+JUNIO!G115+JULIO!G115+AGOSTO!G115+SEPTIEMBRE!G115+OCTUBRE!G115+NOVIEMBRE!G115+DICIEMBRE!G115</f>
        <v>0</v>
      </c>
      <c r="H115" s="2697">
        <f>+'ENERO '!H115+FEBRERO!H115+'MARZO '!H115+ABRIL!H115+MAYO!H115+JUNIO!H115+JULIO!H115+AGOSTO!H115+SEPTIEMBRE!H115+OCTUBRE!H115+NOVIEMBRE!H115+DICIEMBRE!H115</f>
        <v>1</v>
      </c>
      <c r="I115" s="2697">
        <f>+'ENERO '!I115+FEBRERO!I115+'MARZO '!I115+ABRIL!I115+MAYO!I115+JUNIO!I115+JULIO!I115+AGOSTO!I115+SEPTIEMBRE!I115+OCTUBRE!I115+NOVIEMBRE!I115+DICIEMBRE!I115</f>
        <v>4</v>
      </c>
      <c r="J115" s="2697">
        <f>+'ENERO '!J115+FEBRERO!J115+'MARZO '!J115+ABRIL!J115+MAYO!J115+JUNIO!J115+JULIO!J115+AGOSTO!J115+SEPTIEMBRE!J115+OCTUBRE!J115+NOVIEMBRE!J115+DICIEMBRE!J115</f>
        <v>5</v>
      </c>
      <c r="K115" s="2697">
        <f>+'ENERO '!K115+FEBRERO!K115+'MARZO '!K115+ABRIL!K115+MAYO!K115+JUNIO!K115+JULIO!K115+AGOSTO!K115+SEPTIEMBRE!K115+OCTUBRE!K115+NOVIEMBRE!K115+DICIEMBRE!K115</f>
        <v>0</v>
      </c>
      <c r="L115" s="2697">
        <f>+'ENERO '!L115+FEBRERO!L115+'MARZO '!L115+ABRIL!L115+MAYO!L115+JUNIO!L115+JULIO!L115+AGOSTO!L115+SEPTIEMBRE!L115+OCTUBRE!L115+NOVIEMBRE!L115+DICIEMBRE!L115</f>
        <v>0</v>
      </c>
      <c r="M115" s="2697">
        <f>+'ENERO '!M115+FEBRERO!M115+'MARZO '!M115+ABRIL!M115+MAYO!M115+JUNIO!M115+JULIO!M115+AGOSTO!M115+SEPTIEMBRE!M115+OCTUBRE!M115+NOVIEMBRE!M115+DICIEMBRE!M115</f>
        <v>0</v>
      </c>
      <c r="N115" s="2697">
        <f>+'ENERO '!N115+FEBRERO!N115+'MARZO '!N115+ABRIL!N115+MAYO!N115+JUNIO!N115+JULIO!N115+AGOSTO!N115+SEPTIEMBRE!N115+OCTUBRE!N115+NOVIEMBRE!N115+DICIEMBRE!N115</f>
        <v>10</v>
      </c>
      <c r="O115" s="2697">
        <f>+'ENERO '!O115+FEBRERO!O115+'MARZO '!O115+ABRIL!O115+MAYO!O115+JUNIO!O115+JULIO!O115+AGOSTO!O115+SEPTIEMBRE!O115+OCTUBRE!O115+NOVIEMBRE!O115+DICIEMBRE!O115</f>
        <v>0</v>
      </c>
      <c r="P115" s="2697">
        <f>+'ENERO '!P115+FEBRERO!P115+'MARZO '!P115+ABRIL!P115+MAYO!P115+JUNIO!P115+JULIO!P115+AGOSTO!P115+SEPTIEMBRE!P115+OCTUBRE!P115+NOVIEMBRE!P115+DICIEMBRE!P115</f>
        <v>0</v>
      </c>
      <c r="Q115" s="134" t="s">
        <v>132</v>
      </c>
      <c r="R115" s="54"/>
      <c r="S115" s="3"/>
      <c r="T115" s="3"/>
      <c r="U115" s="3"/>
      <c r="V115" s="3"/>
      <c r="W115" s="17"/>
      <c r="X115" s="17"/>
      <c r="Y115" s="10"/>
      <c r="Z115" s="10"/>
      <c r="AA115" s="10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40" t="s">
        <v>3</v>
      </c>
      <c r="BB115" s="40" t="s">
        <v>3</v>
      </c>
      <c r="BC115" s="103" t="s">
        <v>3</v>
      </c>
      <c r="BD115" s="139">
        <v>0</v>
      </c>
      <c r="BE115" s="139">
        <v>0</v>
      </c>
      <c r="BF115" s="139" t="s">
        <v>3</v>
      </c>
    </row>
    <row r="116" spans="1:58" x14ac:dyDescent="0.25">
      <c r="A116" s="2845" t="s">
        <v>147</v>
      </c>
      <c r="B116" s="2846"/>
      <c r="C116" s="2847"/>
      <c r="D116" s="2697">
        <f>+'ENERO '!D116+FEBRERO!D116+'MARZO '!D116+ABRIL!D116+MAYO!D116+JUNIO!D116+JULIO!D116+AGOSTO!D116+SEPTIEMBRE!D116+OCTUBRE!D116+NOVIEMBRE!D116+DICIEMBRE!D116</f>
        <v>0</v>
      </c>
      <c r="E116" s="2697">
        <f>+'ENERO '!E116+FEBRERO!E116+'MARZO '!E116+ABRIL!E116+MAYO!E116+JUNIO!E116+JULIO!E116+AGOSTO!E116+SEPTIEMBRE!E116+OCTUBRE!E116+NOVIEMBRE!E116+DICIEMBRE!E116</f>
        <v>0</v>
      </c>
      <c r="F116" s="2697">
        <f>+'ENERO '!F116+FEBRERO!F116+'MARZO '!F116+ABRIL!F116+MAYO!F116+JUNIO!F116+JULIO!F116+AGOSTO!F116+SEPTIEMBRE!F116+OCTUBRE!F116+NOVIEMBRE!F116+DICIEMBRE!F116</f>
        <v>0</v>
      </c>
      <c r="G116" s="2697">
        <f>+'ENERO '!G116+FEBRERO!G116+'MARZO '!G116+ABRIL!G116+MAYO!G116+JUNIO!G116+JULIO!G116+AGOSTO!G116+SEPTIEMBRE!G116+OCTUBRE!G116+NOVIEMBRE!G116+DICIEMBRE!G116</f>
        <v>0</v>
      </c>
      <c r="H116" s="2697">
        <f>+'ENERO '!H116+FEBRERO!H116+'MARZO '!H116+ABRIL!H116+MAYO!H116+JUNIO!H116+JULIO!H116+AGOSTO!H116+SEPTIEMBRE!H116+OCTUBRE!H116+NOVIEMBRE!H116+DICIEMBRE!H116</f>
        <v>0</v>
      </c>
      <c r="I116" s="2697">
        <f>+'ENERO '!I116+FEBRERO!I116+'MARZO '!I116+ABRIL!I116+MAYO!I116+JUNIO!I116+JULIO!I116+AGOSTO!I116+SEPTIEMBRE!I116+OCTUBRE!I116+NOVIEMBRE!I116+DICIEMBRE!I116</f>
        <v>0</v>
      </c>
      <c r="J116" s="2697">
        <f>+'ENERO '!J116+FEBRERO!J116+'MARZO '!J116+ABRIL!J116+MAYO!J116+JUNIO!J116+JULIO!J116+AGOSTO!J116+SEPTIEMBRE!J116+OCTUBRE!J116+NOVIEMBRE!J116+DICIEMBRE!J116</f>
        <v>0</v>
      </c>
      <c r="K116" s="2697">
        <f>+'ENERO '!K116+FEBRERO!K116+'MARZO '!K116+ABRIL!K116+MAYO!K116+JUNIO!K116+JULIO!K116+AGOSTO!K116+SEPTIEMBRE!K116+OCTUBRE!K116+NOVIEMBRE!K116+DICIEMBRE!K116</f>
        <v>0</v>
      </c>
      <c r="L116" s="2697">
        <f>+'ENERO '!L116+FEBRERO!L116+'MARZO '!L116+ABRIL!L116+MAYO!L116+JUNIO!L116+JULIO!L116+AGOSTO!L116+SEPTIEMBRE!L116+OCTUBRE!L116+NOVIEMBRE!L116+DICIEMBRE!L116</f>
        <v>0</v>
      </c>
      <c r="M116" s="2697">
        <f>+'ENERO '!M116+FEBRERO!M116+'MARZO '!M116+ABRIL!M116+MAYO!M116+JUNIO!M116+JULIO!M116+AGOSTO!M116+SEPTIEMBRE!M116+OCTUBRE!M116+NOVIEMBRE!M116+DICIEMBRE!M116</f>
        <v>0</v>
      </c>
      <c r="N116" s="2697">
        <f>+'ENERO '!N116+FEBRERO!N116+'MARZO '!N116+ABRIL!N116+MAYO!N116+JUNIO!N116+JULIO!N116+AGOSTO!N116+SEPTIEMBRE!N116+OCTUBRE!N116+NOVIEMBRE!N116+DICIEMBRE!N116</f>
        <v>0</v>
      </c>
      <c r="O116" s="2697">
        <f>+'ENERO '!O116+FEBRERO!O116+'MARZO '!O116+ABRIL!O116+MAYO!O116+JUNIO!O116+JULIO!O116+AGOSTO!O116+SEPTIEMBRE!O116+OCTUBRE!O116+NOVIEMBRE!O116+DICIEMBRE!O116</f>
        <v>0</v>
      </c>
      <c r="P116" s="2697">
        <f>+'ENERO '!P116+FEBRERO!P116+'MARZO '!P116+ABRIL!P116+MAYO!P116+JUNIO!P116+JULIO!P116+AGOSTO!P116+SEPTIEMBRE!P116+OCTUBRE!P116+NOVIEMBRE!P116+DICIEMBRE!P116</f>
        <v>0</v>
      </c>
      <c r="Q116" s="134" t="s">
        <v>132</v>
      </c>
      <c r="R116" s="54"/>
      <c r="S116" s="3"/>
      <c r="T116" s="3"/>
      <c r="U116" s="3"/>
      <c r="V116" s="3"/>
      <c r="W116" s="17"/>
      <c r="X116" s="17"/>
      <c r="Y116" s="10"/>
      <c r="Z116" s="10"/>
      <c r="AA116" s="10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40" t="s">
        <v>3</v>
      </c>
      <c r="BB116" s="40" t="s">
        <v>3</v>
      </c>
      <c r="BC116" s="103" t="s">
        <v>3</v>
      </c>
      <c r="BD116" s="139">
        <v>0</v>
      </c>
      <c r="BE116" s="139">
        <v>0</v>
      </c>
      <c r="BF116" s="139" t="s">
        <v>3</v>
      </c>
    </row>
    <row r="117" spans="1:58" x14ac:dyDescent="0.25">
      <c r="A117" s="2844" t="s">
        <v>148</v>
      </c>
      <c r="B117" s="2844"/>
      <c r="C117" s="2844"/>
      <c r="D117" s="2697">
        <f>+'ENERO '!D117+FEBRERO!D117+'MARZO '!D117+ABRIL!D117+MAYO!D117+JUNIO!D117+JULIO!D117+AGOSTO!D117+SEPTIEMBRE!D117+OCTUBRE!D117+NOVIEMBRE!D117+DICIEMBRE!D117</f>
        <v>77</v>
      </c>
      <c r="E117" s="2697">
        <f>+'ENERO '!E117+FEBRERO!E117+'MARZO '!E117+ABRIL!E117+MAYO!E117+JUNIO!E117+JULIO!E117+AGOSTO!E117+SEPTIEMBRE!E117+OCTUBRE!E117+NOVIEMBRE!E117+DICIEMBRE!E117</f>
        <v>0</v>
      </c>
      <c r="F117" s="2697">
        <f>+'ENERO '!F117+FEBRERO!F117+'MARZO '!F117+ABRIL!F117+MAYO!F117+JUNIO!F117+JULIO!F117+AGOSTO!F117+SEPTIEMBRE!F117+OCTUBRE!F117+NOVIEMBRE!F117+DICIEMBRE!F117</f>
        <v>0</v>
      </c>
      <c r="G117" s="2697">
        <f>+'ENERO '!G117+FEBRERO!G117+'MARZO '!G117+ABRIL!G117+MAYO!G117+JUNIO!G117+JULIO!G117+AGOSTO!G117+SEPTIEMBRE!G117+OCTUBRE!G117+NOVIEMBRE!G117+DICIEMBRE!G117</f>
        <v>0</v>
      </c>
      <c r="H117" s="2697">
        <f>+'ENERO '!H117+FEBRERO!H117+'MARZO '!H117+ABRIL!H117+MAYO!H117+JUNIO!H117+JULIO!H117+AGOSTO!H117+SEPTIEMBRE!H117+OCTUBRE!H117+NOVIEMBRE!H117+DICIEMBRE!H117</f>
        <v>0</v>
      </c>
      <c r="I117" s="2697">
        <f>+'ENERO '!I117+FEBRERO!I117+'MARZO '!I117+ABRIL!I117+MAYO!I117+JUNIO!I117+JULIO!I117+AGOSTO!I117+SEPTIEMBRE!I117+OCTUBRE!I117+NOVIEMBRE!I117+DICIEMBRE!I117</f>
        <v>0</v>
      </c>
      <c r="J117" s="2697">
        <f>+'ENERO '!J117+FEBRERO!J117+'MARZO '!J117+ABRIL!J117+MAYO!J117+JUNIO!J117+JULIO!J117+AGOSTO!J117+SEPTIEMBRE!J117+OCTUBRE!J117+NOVIEMBRE!J117+DICIEMBRE!J117</f>
        <v>0</v>
      </c>
      <c r="K117" s="2697">
        <f>+'ENERO '!K117+FEBRERO!K117+'MARZO '!K117+ABRIL!K117+MAYO!K117+JUNIO!K117+JULIO!K117+AGOSTO!K117+SEPTIEMBRE!K117+OCTUBRE!K117+NOVIEMBRE!K117+DICIEMBRE!K117</f>
        <v>33</v>
      </c>
      <c r="L117" s="2697">
        <f>+'ENERO '!L117+FEBRERO!L117+'MARZO '!L117+ABRIL!L117+MAYO!L117+JUNIO!L117+JULIO!L117+AGOSTO!L117+SEPTIEMBRE!L117+OCTUBRE!L117+NOVIEMBRE!L117+DICIEMBRE!L117</f>
        <v>44</v>
      </c>
      <c r="M117" s="2697">
        <f>+'ENERO '!M117+FEBRERO!M117+'MARZO '!M117+ABRIL!M117+MAYO!M117+JUNIO!M117+JULIO!M117+AGOSTO!M117+SEPTIEMBRE!M117+OCTUBRE!M117+NOVIEMBRE!M117+DICIEMBRE!M117</f>
        <v>0</v>
      </c>
      <c r="N117" s="2697">
        <f>+'ENERO '!N117+FEBRERO!N117+'MARZO '!N117+ABRIL!N117+MAYO!N117+JUNIO!N117+JULIO!N117+AGOSTO!N117+SEPTIEMBRE!N117+OCTUBRE!N117+NOVIEMBRE!N117+DICIEMBRE!N117</f>
        <v>77</v>
      </c>
      <c r="O117" s="2697">
        <f>+'ENERO '!O117+FEBRERO!O117+'MARZO '!O117+ABRIL!O117+MAYO!O117+JUNIO!O117+JULIO!O117+AGOSTO!O117+SEPTIEMBRE!O117+OCTUBRE!O117+NOVIEMBRE!O117+DICIEMBRE!O117</f>
        <v>2</v>
      </c>
      <c r="P117" s="2697">
        <f>+'ENERO '!P117+FEBRERO!P117+'MARZO '!P117+ABRIL!P117+MAYO!P117+JUNIO!P117+JULIO!P117+AGOSTO!P117+SEPTIEMBRE!P117+OCTUBRE!P117+NOVIEMBRE!P117+DICIEMBRE!P117</f>
        <v>0</v>
      </c>
      <c r="Q117" s="134" t="s">
        <v>132</v>
      </c>
      <c r="R117" s="54"/>
      <c r="S117" s="3"/>
      <c r="T117" s="3"/>
      <c r="U117" s="3"/>
      <c r="V117" s="3"/>
      <c r="W117" s="17"/>
      <c r="X117" s="17"/>
      <c r="Y117" s="10"/>
      <c r="Z117" s="10"/>
      <c r="AA117" s="10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40" t="s">
        <v>3</v>
      </c>
      <c r="BB117" s="40" t="s">
        <v>3</v>
      </c>
      <c r="BC117" s="103" t="s">
        <v>3</v>
      </c>
      <c r="BD117" s="139">
        <v>0</v>
      </c>
      <c r="BE117" s="139">
        <v>0</v>
      </c>
      <c r="BF117" s="139" t="s">
        <v>3</v>
      </c>
    </row>
    <row r="118" spans="1:58" x14ac:dyDescent="0.25">
      <c r="A118" s="2844" t="s">
        <v>81</v>
      </c>
      <c r="B118" s="2844"/>
      <c r="C118" s="2844"/>
      <c r="D118" s="2697">
        <f>+'ENERO '!D118+FEBRERO!D118+'MARZO '!D118+ABRIL!D118+MAYO!D118+JUNIO!D118+JULIO!D118+AGOSTO!D118+SEPTIEMBRE!D118+OCTUBRE!D118+NOVIEMBRE!D118+DICIEMBRE!D118</f>
        <v>14</v>
      </c>
      <c r="E118" s="2697">
        <f>+'ENERO '!E118+FEBRERO!E118+'MARZO '!E118+ABRIL!E118+MAYO!E118+JUNIO!E118+JULIO!E118+AGOSTO!E118+SEPTIEMBRE!E118+OCTUBRE!E118+NOVIEMBRE!E118+DICIEMBRE!E118</f>
        <v>0</v>
      </c>
      <c r="F118" s="2697">
        <f>+'ENERO '!F118+FEBRERO!F118+'MARZO '!F118+ABRIL!F118+MAYO!F118+JUNIO!F118+JULIO!F118+AGOSTO!F118+SEPTIEMBRE!F118+OCTUBRE!F118+NOVIEMBRE!F118+DICIEMBRE!F118</f>
        <v>0</v>
      </c>
      <c r="G118" s="2697">
        <f>+'ENERO '!G118+FEBRERO!G118+'MARZO '!G118+ABRIL!G118+MAYO!G118+JUNIO!G118+JULIO!G118+AGOSTO!G118+SEPTIEMBRE!G118+OCTUBRE!G118+NOVIEMBRE!G118+DICIEMBRE!G118</f>
        <v>0</v>
      </c>
      <c r="H118" s="2697">
        <f>+'ENERO '!H118+FEBRERO!H118+'MARZO '!H118+ABRIL!H118+MAYO!H118+JUNIO!H118+JULIO!H118+AGOSTO!H118+SEPTIEMBRE!H118+OCTUBRE!H118+NOVIEMBRE!H118+DICIEMBRE!H118</f>
        <v>0</v>
      </c>
      <c r="I118" s="2697">
        <f>+'ENERO '!I118+FEBRERO!I118+'MARZO '!I118+ABRIL!I118+MAYO!I118+JUNIO!I118+JULIO!I118+AGOSTO!I118+SEPTIEMBRE!I118+OCTUBRE!I118+NOVIEMBRE!I118+DICIEMBRE!I118</f>
        <v>0</v>
      </c>
      <c r="J118" s="2697">
        <f>+'ENERO '!J118+FEBRERO!J118+'MARZO '!J118+ABRIL!J118+MAYO!J118+JUNIO!J118+JULIO!J118+AGOSTO!J118+SEPTIEMBRE!J118+OCTUBRE!J118+NOVIEMBRE!J118+DICIEMBRE!J118</f>
        <v>2</v>
      </c>
      <c r="K118" s="2697">
        <f>+'ENERO '!K118+FEBRERO!K118+'MARZO '!K118+ABRIL!K118+MAYO!K118+JUNIO!K118+JULIO!K118+AGOSTO!K118+SEPTIEMBRE!K118+OCTUBRE!K118+NOVIEMBRE!K118+DICIEMBRE!K118</f>
        <v>7</v>
      </c>
      <c r="L118" s="2697">
        <f>+'ENERO '!L118+FEBRERO!L118+'MARZO '!L118+ABRIL!L118+MAYO!L118+JUNIO!L118+JULIO!L118+AGOSTO!L118+SEPTIEMBRE!L118+OCTUBRE!L118+NOVIEMBRE!L118+DICIEMBRE!L118</f>
        <v>5</v>
      </c>
      <c r="M118" s="2697">
        <f>+'ENERO '!M118+FEBRERO!M118+'MARZO '!M118+ABRIL!M118+MAYO!M118+JUNIO!M118+JULIO!M118+AGOSTO!M118+SEPTIEMBRE!M118+OCTUBRE!M118+NOVIEMBRE!M118+DICIEMBRE!M118</f>
        <v>0</v>
      </c>
      <c r="N118" s="2697">
        <f>+'ENERO '!N118+FEBRERO!N118+'MARZO '!N118+ABRIL!N118+MAYO!N118+JUNIO!N118+JULIO!N118+AGOSTO!N118+SEPTIEMBRE!N118+OCTUBRE!N118+NOVIEMBRE!N118+DICIEMBRE!N118</f>
        <v>14</v>
      </c>
      <c r="O118" s="2697">
        <f>+'ENERO '!O118+FEBRERO!O118+'MARZO '!O118+ABRIL!O118+MAYO!O118+JUNIO!O118+JULIO!O118+AGOSTO!O118+SEPTIEMBRE!O118+OCTUBRE!O118+NOVIEMBRE!O118+DICIEMBRE!O118</f>
        <v>0</v>
      </c>
      <c r="P118" s="2697">
        <f>+'ENERO '!P118+FEBRERO!P118+'MARZO '!P118+ABRIL!P118+MAYO!P118+JUNIO!P118+JULIO!P118+AGOSTO!P118+SEPTIEMBRE!P118+OCTUBRE!P118+NOVIEMBRE!P118+DICIEMBRE!P118</f>
        <v>0</v>
      </c>
      <c r="Q118" s="134" t="s">
        <v>132</v>
      </c>
      <c r="R118" s="54"/>
      <c r="S118" s="3"/>
      <c r="T118" s="3"/>
      <c r="U118" s="3"/>
      <c r="V118" s="3"/>
      <c r="W118" s="17"/>
      <c r="X118" s="17"/>
      <c r="Y118" s="10"/>
      <c r="Z118" s="10"/>
      <c r="AA118" s="10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40" t="s">
        <v>3</v>
      </c>
      <c r="BB118" s="40" t="s">
        <v>3</v>
      </c>
      <c r="BC118" s="26"/>
      <c r="BD118" s="26"/>
      <c r="BE118" s="139">
        <v>0</v>
      </c>
      <c r="BF118" s="139" t="s">
        <v>3</v>
      </c>
    </row>
    <row r="119" spans="1:58" x14ac:dyDescent="0.25">
      <c r="A119" s="2844" t="s">
        <v>149</v>
      </c>
      <c r="B119" s="2844"/>
      <c r="C119" s="2844"/>
      <c r="D119" s="2697">
        <f>+'ENERO '!D119+FEBRERO!D119+'MARZO '!D119+ABRIL!D119+MAYO!D119+JUNIO!D119+JULIO!D119+AGOSTO!D119+SEPTIEMBRE!D119+OCTUBRE!D119+NOVIEMBRE!D119+DICIEMBRE!D119</f>
        <v>11</v>
      </c>
      <c r="E119" s="2697">
        <f>+'ENERO '!E119+FEBRERO!E119+'MARZO '!E119+ABRIL!E119+MAYO!E119+JUNIO!E119+JULIO!E119+AGOSTO!E119+SEPTIEMBRE!E119+OCTUBRE!E119+NOVIEMBRE!E119+DICIEMBRE!E119</f>
        <v>0</v>
      </c>
      <c r="F119" s="2697">
        <f>+'ENERO '!F119+FEBRERO!F119+'MARZO '!F119+ABRIL!F119+MAYO!F119+JUNIO!F119+JULIO!F119+AGOSTO!F119+SEPTIEMBRE!F119+OCTUBRE!F119+NOVIEMBRE!F119+DICIEMBRE!F119</f>
        <v>0</v>
      </c>
      <c r="G119" s="2697">
        <f>+'ENERO '!G119+FEBRERO!G119+'MARZO '!G119+ABRIL!G119+MAYO!G119+JUNIO!G119+JULIO!G119+AGOSTO!G119+SEPTIEMBRE!G119+OCTUBRE!G119+NOVIEMBRE!G119+DICIEMBRE!G119</f>
        <v>0</v>
      </c>
      <c r="H119" s="2697">
        <f>+'ENERO '!H119+FEBRERO!H119+'MARZO '!H119+ABRIL!H119+MAYO!H119+JUNIO!H119+JULIO!H119+AGOSTO!H119+SEPTIEMBRE!H119+OCTUBRE!H119+NOVIEMBRE!H119+DICIEMBRE!H119</f>
        <v>0</v>
      </c>
      <c r="I119" s="2697">
        <f>+'ENERO '!I119+FEBRERO!I119+'MARZO '!I119+ABRIL!I119+MAYO!I119+JUNIO!I119+JULIO!I119+AGOSTO!I119+SEPTIEMBRE!I119+OCTUBRE!I119+NOVIEMBRE!I119+DICIEMBRE!I119</f>
        <v>0</v>
      </c>
      <c r="J119" s="2697">
        <f>+'ENERO '!J119+FEBRERO!J119+'MARZO '!J119+ABRIL!J119+MAYO!J119+JUNIO!J119+JULIO!J119+AGOSTO!J119+SEPTIEMBRE!J119+OCTUBRE!J119+NOVIEMBRE!J119+DICIEMBRE!J119</f>
        <v>0</v>
      </c>
      <c r="K119" s="2697">
        <f>+'ENERO '!K119+FEBRERO!K119+'MARZO '!K119+ABRIL!K119+MAYO!K119+JUNIO!K119+JULIO!K119+AGOSTO!K119+SEPTIEMBRE!K119+OCTUBRE!K119+NOVIEMBRE!K119+DICIEMBRE!K119</f>
        <v>9</v>
      </c>
      <c r="L119" s="2697">
        <f>+'ENERO '!L119+FEBRERO!L119+'MARZO '!L119+ABRIL!L119+MAYO!L119+JUNIO!L119+JULIO!L119+AGOSTO!L119+SEPTIEMBRE!L119+OCTUBRE!L119+NOVIEMBRE!L119+DICIEMBRE!L119</f>
        <v>1</v>
      </c>
      <c r="M119" s="2697">
        <f>+'ENERO '!M119+FEBRERO!M119+'MARZO '!M119+ABRIL!M119+MAYO!M119+JUNIO!M119+JULIO!M119+AGOSTO!M119+SEPTIEMBRE!M119+OCTUBRE!M119+NOVIEMBRE!M119+DICIEMBRE!M119</f>
        <v>1</v>
      </c>
      <c r="N119" s="2697">
        <f>+'ENERO '!N119+FEBRERO!N119+'MARZO '!N119+ABRIL!N119+MAYO!N119+JUNIO!N119+JULIO!N119+AGOSTO!N119+SEPTIEMBRE!N119+OCTUBRE!N119+NOVIEMBRE!N119+DICIEMBRE!N119</f>
        <v>11</v>
      </c>
      <c r="O119" s="2697">
        <f>+'ENERO '!O119+FEBRERO!O119+'MARZO '!O119+ABRIL!O119+MAYO!O119+JUNIO!O119+JULIO!O119+AGOSTO!O119+SEPTIEMBRE!O119+OCTUBRE!O119+NOVIEMBRE!O119+DICIEMBRE!O119</f>
        <v>0</v>
      </c>
      <c r="P119" s="2697">
        <f>+'ENERO '!P119+FEBRERO!P119+'MARZO '!P119+ABRIL!P119+MAYO!P119+JUNIO!P119+JULIO!P119+AGOSTO!P119+SEPTIEMBRE!P119+OCTUBRE!P119+NOVIEMBRE!P119+DICIEMBRE!P119</f>
        <v>0</v>
      </c>
      <c r="Q119" s="134" t="s">
        <v>132</v>
      </c>
      <c r="R119" s="54"/>
      <c r="S119" s="3"/>
      <c r="T119" s="3"/>
      <c r="U119" s="3"/>
      <c r="V119" s="3"/>
      <c r="W119" s="17"/>
      <c r="X119" s="17"/>
      <c r="Y119" s="10"/>
      <c r="Z119" s="10"/>
      <c r="AA119" s="10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40" t="s">
        <v>3</v>
      </c>
      <c r="BB119" s="40" t="s">
        <v>3</v>
      </c>
      <c r="BC119" s="103" t="s">
        <v>3</v>
      </c>
      <c r="BD119" s="139">
        <v>0</v>
      </c>
      <c r="BE119" s="139">
        <v>0</v>
      </c>
      <c r="BF119" s="139" t="s">
        <v>3</v>
      </c>
    </row>
    <row r="120" spans="1:58" x14ac:dyDescent="0.25">
      <c r="A120" s="2844" t="s">
        <v>150</v>
      </c>
      <c r="B120" s="2844"/>
      <c r="C120" s="2844"/>
      <c r="D120" s="2697">
        <f>+'ENERO '!D120+FEBRERO!D120+'MARZO '!D120+ABRIL!D120+MAYO!D120+JUNIO!D120+JULIO!D120+AGOSTO!D120+SEPTIEMBRE!D120+OCTUBRE!D120+NOVIEMBRE!D120+DICIEMBRE!D120</f>
        <v>137</v>
      </c>
      <c r="E120" s="2697">
        <f>+'ENERO '!E120+FEBRERO!E120+'MARZO '!E120+ABRIL!E120+MAYO!E120+JUNIO!E120+JULIO!E120+AGOSTO!E120+SEPTIEMBRE!E120+OCTUBRE!E120+NOVIEMBRE!E120+DICIEMBRE!E120</f>
        <v>10</v>
      </c>
      <c r="F120" s="2697">
        <f>+'ENERO '!F120+FEBRERO!F120+'MARZO '!F120+ABRIL!F120+MAYO!F120+JUNIO!F120+JULIO!F120+AGOSTO!F120+SEPTIEMBRE!F120+OCTUBRE!F120+NOVIEMBRE!F120+DICIEMBRE!F120</f>
        <v>0</v>
      </c>
      <c r="G120" s="2697">
        <f>+'ENERO '!G120+FEBRERO!G120+'MARZO '!G120+ABRIL!G120+MAYO!G120+JUNIO!G120+JULIO!G120+AGOSTO!G120+SEPTIEMBRE!G120+OCTUBRE!G120+NOVIEMBRE!G120+DICIEMBRE!G120</f>
        <v>0</v>
      </c>
      <c r="H120" s="2697">
        <f>+'ENERO '!H120+FEBRERO!H120+'MARZO '!H120+ABRIL!H120+MAYO!H120+JUNIO!H120+JULIO!H120+AGOSTO!H120+SEPTIEMBRE!H120+OCTUBRE!H120+NOVIEMBRE!H120+DICIEMBRE!H120</f>
        <v>1</v>
      </c>
      <c r="I120" s="2697">
        <f>+'ENERO '!I120+FEBRERO!I120+'MARZO '!I120+ABRIL!I120+MAYO!I120+JUNIO!I120+JULIO!I120+AGOSTO!I120+SEPTIEMBRE!I120+OCTUBRE!I120+NOVIEMBRE!I120+DICIEMBRE!I120</f>
        <v>15</v>
      </c>
      <c r="J120" s="2697">
        <f>+'ENERO '!J120+FEBRERO!J120+'MARZO '!J120+ABRIL!J120+MAYO!J120+JUNIO!J120+JULIO!J120+AGOSTO!J120+SEPTIEMBRE!J120+OCTUBRE!J120+NOVIEMBRE!J120+DICIEMBRE!J120</f>
        <v>28</v>
      </c>
      <c r="K120" s="2697">
        <f>+'ENERO '!K120+FEBRERO!K120+'MARZO '!K120+ABRIL!K120+MAYO!K120+JUNIO!K120+JULIO!K120+AGOSTO!K120+SEPTIEMBRE!K120+OCTUBRE!K120+NOVIEMBRE!K120+DICIEMBRE!K120</f>
        <v>80</v>
      </c>
      <c r="L120" s="2697">
        <f>+'ENERO '!L120+FEBRERO!L120+'MARZO '!L120+ABRIL!L120+MAYO!L120+JUNIO!L120+JULIO!L120+AGOSTO!L120+SEPTIEMBRE!L120+OCTUBRE!L120+NOVIEMBRE!L120+DICIEMBRE!L120</f>
        <v>3</v>
      </c>
      <c r="M120" s="2697">
        <f>+'ENERO '!M120+FEBRERO!M120+'MARZO '!M120+ABRIL!M120+MAYO!M120+JUNIO!M120+JULIO!M120+AGOSTO!M120+SEPTIEMBRE!M120+OCTUBRE!M120+NOVIEMBRE!M120+DICIEMBRE!M120</f>
        <v>0</v>
      </c>
      <c r="N120" s="2697">
        <f>+'ENERO '!N120+FEBRERO!N120+'MARZO '!N120+ABRIL!N120+MAYO!N120+JUNIO!N120+JULIO!N120+AGOSTO!N120+SEPTIEMBRE!N120+OCTUBRE!N120+NOVIEMBRE!N120+DICIEMBRE!N120</f>
        <v>137</v>
      </c>
      <c r="O120" s="2697">
        <f>+'ENERO '!O120+FEBRERO!O120+'MARZO '!O120+ABRIL!O120+MAYO!O120+JUNIO!O120+JULIO!O120+AGOSTO!O120+SEPTIEMBRE!O120+OCTUBRE!O120+NOVIEMBRE!O120+DICIEMBRE!O120</f>
        <v>4</v>
      </c>
      <c r="P120" s="2697">
        <f>+'ENERO '!P120+FEBRERO!P120+'MARZO '!P120+ABRIL!P120+MAYO!P120+JUNIO!P120+JULIO!P120+AGOSTO!P120+SEPTIEMBRE!P120+OCTUBRE!P120+NOVIEMBRE!P120+DICIEMBRE!P120</f>
        <v>0</v>
      </c>
      <c r="Q120" s="134" t="s">
        <v>132</v>
      </c>
      <c r="R120" s="54"/>
      <c r="S120" s="3"/>
      <c r="T120" s="3"/>
      <c r="U120" s="3"/>
      <c r="V120" s="3"/>
      <c r="W120" s="17"/>
      <c r="X120" s="17"/>
      <c r="Y120" s="10"/>
      <c r="Z120" s="10"/>
      <c r="AA120" s="10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40" t="s">
        <v>3</v>
      </c>
      <c r="BB120" s="40" t="s">
        <v>3</v>
      </c>
      <c r="BC120" s="103" t="s">
        <v>3</v>
      </c>
      <c r="BD120" s="139">
        <v>0</v>
      </c>
      <c r="BE120" s="139">
        <v>0</v>
      </c>
      <c r="BF120" s="139" t="s">
        <v>3</v>
      </c>
    </row>
    <row r="121" spans="1:58" x14ac:dyDescent="0.25">
      <c r="A121" s="2844" t="s">
        <v>151</v>
      </c>
      <c r="B121" s="2844"/>
      <c r="C121" s="2844"/>
      <c r="D121" s="2697">
        <f>+'ENERO '!D121+FEBRERO!D121+'MARZO '!D121+ABRIL!D121+MAYO!D121+JUNIO!D121+JULIO!D121+AGOSTO!D121+SEPTIEMBRE!D121+OCTUBRE!D121+NOVIEMBRE!D121+DICIEMBRE!D121</f>
        <v>155</v>
      </c>
      <c r="E121" s="2697">
        <f>+'ENERO '!E121+FEBRERO!E121+'MARZO '!E121+ABRIL!E121+MAYO!E121+JUNIO!E121+JULIO!E121+AGOSTO!E121+SEPTIEMBRE!E121+OCTUBRE!E121+NOVIEMBRE!E121+DICIEMBRE!E121</f>
        <v>15</v>
      </c>
      <c r="F121" s="2697">
        <f>+'ENERO '!F121+FEBRERO!F121+'MARZO '!F121+ABRIL!F121+MAYO!F121+JUNIO!F121+JULIO!F121+AGOSTO!F121+SEPTIEMBRE!F121+OCTUBRE!F121+NOVIEMBRE!F121+DICIEMBRE!F121</f>
        <v>6</v>
      </c>
      <c r="G121" s="2697">
        <f>+'ENERO '!G121+FEBRERO!G121+'MARZO '!G121+ABRIL!G121+MAYO!G121+JUNIO!G121+JULIO!G121+AGOSTO!G121+SEPTIEMBRE!G121+OCTUBRE!G121+NOVIEMBRE!G121+DICIEMBRE!G121</f>
        <v>1</v>
      </c>
      <c r="H121" s="2697">
        <f>+'ENERO '!H121+FEBRERO!H121+'MARZO '!H121+ABRIL!H121+MAYO!H121+JUNIO!H121+JULIO!H121+AGOSTO!H121+SEPTIEMBRE!H121+OCTUBRE!H121+NOVIEMBRE!H121+DICIEMBRE!H121</f>
        <v>1</v>
      </c>
      <c r="I121" s="2697">
        <f>+'ENERO '!I121+FEBRERO!I121+'MARZO '!I121+ABRIL!I121+MAYO!I121+JUNIO!I121+JULIO!I121+AGOSTO!I121+SEPTIEMBRE!I121+OCTUBRE!I121+NOVIEMBRE!I121+DICIEMBRE!I121</f>
        <v>10</v>
      </c>
      <c r="J121" s="2697">
        <f>+'ENERO '!J121+FEBRERO!J121+'MARZO '!J121+ABRIL!J121+MAYO!J121+JUNIO!J121+JULIO!J121+AGOSTO!J121+SEPTIEMBRE!J121+OCTUBRE!J121+NOVIEMBRE!J121+DICIEMBRE!J121</f>
        <v>20</v>
      </c>
      <c r="K121" s="2697">
        <f>+'ENERO '!K121+FEBRERO!K121+'MARZO '!K121+ABRIL!K121+MAYO!K121+JUNIO!K121+JULIO!K121+AGOSTO!K121+SEPTIEMBRE!K121+OCTUBRE!K121+NOVIEMBRE!K121+DICIEMBRE!K121</f>
        <v>89</v>
      </c>
      <c r="L121" s="2697">
        <f>+'ENERO '!L121+FEBRERO!L121+'MARZO '!L121+ABRIL!L121+MAYO!L121+JUNIO!L121+JULIO!L121+AGOSTO!L121+SEPTIEMBRE!L121+OCTUBRE!L121+NOVIEMBRE!L121+DICIEMBRE!L121</f>
        <v>13</v>
      </c>
      <c r="M121" s="2697">
        <f>+'ENERO '!M121+FEBRERO!M121+'MARZO '!M121+ABRIL!M121+MAYO!M121+JUNIO!M121+JULIO!M121+AGOSTO!M121+SEPTIEMBRE!M121+OCTUBRE!M121+NOVIEMBRE!M121+DICIEMBRE!M121</f>
        <v>0</v>
      </c>
      <c r="N121" s="2697">
        <f>+'ENERO '!N121+FEBRERO!N121+'MARZO '!N121+ABRIL!N121+MAYO!N121+JUNIO!N121+JULIO!N121+AGOSTO!N121+SEPTIEMBRE!N121+OCTUBRE!N121+NOVIEMBRE!N121+DICIEMBRE!N121</f>
        <v>155</v>
      </c>
      <c r="O121" s="2697">
        <f>+'ENERO '!O121+FEBRERO!O121+'MARZO '!O121+ABRIL!O121+MAYO!O121+JUNIO!O121+JULIO!O121+AGOSTO!O121+SEPTIEMBRE!O121+OCTUBRE!O121+NOVIEMBRE!O121+DICIEMBRE!O121</f>
        <v>0</v>
      </c>
      <c r="P121" s="2697">
        <f>+'ENERO '!P121+FEBRERO!P121+'MARZO '!P121+ABRIL!P121+MAYO!P121+JUNIO!P121+JULIO!P121+AGOSTO!P121+SEPTIEMBRE!P121+OCTUBRE!P121+NOVIEMBRE!P121+DICIEMBRE!P121</f>
        <v>0</v>
      </c>
      <c r="Q121" s="134" t="s">
        <v>132</v>
      </c>
      <c r="R121" s="54"/>
      <c r="S121" s="3"/>
      <c r="T121" s="3"/>
      <c r="U121" s="3"/>
      <c r="V121" s="3"/>
      <c r="W121" s="17"/>
      <c r="X121" s="17"/>
      <c r="Y121" s="10"/>
      <c r="Z121" s="10"/>
      <c r="AA121" s="10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40" t="s">
        <v>3</v>
      </c>
      <c r="BB121" s="40" t="s">
        <v>3</v>
      </c>
      <c r="BC121" s="103" t="s">
        <v>3</v>
      </c>
      <c r="BD121" s="139">
        <v>0</v>
      </c>
      <c r="BE121" s="139">
        <v>0</v>
      </c>
      <c r="BF121" s="139" t="s">
        <v>3</v>
      </c>
    </row>
    <row r="122" spans="1:58" x14ac:dyDescent="0.25">
      <c r="A122" s="2844" t="s">
        <v>152</v>
      </c>
      <c r="B122" s="2844"/>
      <c r="C122" s="2844"/>
      <c r="D122" s="2697">
        <f>+'ENERO '!D122+FEBRERO!D122+'MARZO '!D122+ABRIL!D122+MAYO!D122+JUNIO!D122+JULIO!D122+AGOSTO!D122+SEPTIEMBRE!D122+OCTUBRE!D122+NOVIEMBRE!D122+DICIEMBRE!D122</f>
        <v>14</v>
      </c>
      <c r="E122" s="2697">
        <f>+'ENERO '!E122+FEBRERO!E122+'MARZO '!E122+ABRIL!E122+MAYO!E122+JUNIO!E122+JULIO!E122+AGOSTO!E122+SEPTIEMBRE!E122+OCTUBRE!E122+NOVIEMBRE!E122+DICIEMBRE!E122</f>
        <v>0</v>
      </c>
      <c r="F122" s="2697">
        <f>+'ENERO '!F122+FEBRERO!F122+'MARZO '!F122+ABRIL!F122+MAYO!F122+JUNIO!F122+JULIO!F122+AGOSTO!F122+SEPTIEMBRE!F122+OCTUBRE!F122+NOVIEMBRE!F122+DICIEMBRE!F122</f>
        <v>0</v>
      </c>
      <c r="G122" s="2697">
        <f>+'ENERO '!G122+FEBRERO!G122+'MARZO '!G122+ABRIL!G122+MAYO!G122+JUNIO!G122+JULIO!G122+AGOSTO!G122+SEPTIEMBRE!G122+OCTUBRE!G122+NOVIEMBRE!G122+DICIEMBRE!G122</f>
        <v>0</v>
      </c>
      <c r="H122" s="2697">
        <f>+'ENERO '!H122+FEBRERO!H122+'MARZO '!H122+ABRIL!H122+MAYO!H122+JUNIO!H122+JULIO!H122+AGOSTO!H122+SEPTIEMBRE!H122+OCTUBRE!H122+NOVIEMBRE!H122+DICIEMBRE!H122</f>
        <v>0</v>
      </c>
      <c r="I122" s="2697">
        <f>+'ENERO '!I122+FEBRERO!I122+'MARZO '!I122+ABRIL!I122+MAYO!I122+JUNIO!I122+JULIO!I122+AGOSTO!I122+SEPTIEMBRE!I122+OCTUBRE!I122+NOVIEMBRE!I122+DICIEMBRE!I122</f>
        <v>0</v>
      </c>
      <c r="J122" s="2697">
        <f>+'ENERO '!J122+FEBRERO!J122+'MARZO '!J122+ABRIL!J122+MAYO!J122+JUNIO!J122+JULIO!J122+AGOSTO!J122+SEPTIEMBRE!J122+OCTUBRE!J122+NOVIEMBRE!J122+DICIEMBRE!J122</f>
        <v>0</v>
      </c>
      <c r="K122" s="2697">
        <f>+'ENERO '!K122+FEBRERO!K122+'MARZO '!K122+ABRIL!K122+MAYO!K122+JUNIO!K122+JULIO!K122+AGOSTO!K122+SEPTIEMBRE!K122+OCTUBRE!K122+NOVIEMBRE!K122+DICIEMBRE!K122</f>
        <v>13</v>
      </c>
      <c r="L122" s="2697">
        <f>+'ENERO '!L122+FEBRERO!L122+'MARZO '!L122+ABRIL!L122+MAYO!L122+JUNIO!L122+JULIO!L122+AGOSTO!L122+SEPTIEMBRE!L122+OCTUBRE!L122+NOVIEMBRE!L122+DICIEMBRE!L122</f>
        <v>1</v>
      </c>
      <c r="M122" s="2697">
        <f>+'ENERO '!M122+FEBRERO!M122+'MARZO '!M122+ABRIL!M122+MAYO!M122+JUNIO!M122+JULIO!M122+AGOSTO!M122+SEPTIEMBRE!M122+OCTUBRE!M122+NOVIEMBRE!M122+DICIEMBRE!M122</f>
        <v>0</v>
      </c>
      <c r="N122" s="2697">
        <f>+'ENERO '!N122+FEBRERO!N122+'MARZO '!N122+ABRIL!N122+MAYO!N122+JUNIO!N122+JULIO!N122+AGOSTO!N122+SEPTIEMBRE!N122+OCTUBRE!N122+NOVIEMBRE!N122+DICIEMBRE!N122</f>
        <v>14</v>
      </c>
      <c r="O122" s="2697">
        <f>+'ENERO '!O122+FEBRERO!O122+'MARZO '!O122+ABRIL!O122+MAYO!O122+JUNIO!O122+JULIO!O122+AGOSTO!O122+SEPTIEMBRE!O122+OCTUBRE!O122+NOVIEMBRE!O122+DICIEMBRE!O122</f>
        <v>0</v>
      </c>
      <c r="P122" s="2697">
        <f>+'ENERO '!P122+FEBRERO!P122+'MARZO '!P122+ABRIL!P122+MAYO!P122+JUNIO!P122+JULIO!P122+AGOSTO!P122+SEPTIEMBRE!P122+OCTUBRE!P122+NOVIEMBRE!P122+DICIEMBRE!P122</f>
        <v>0</v>
      </c>
      <c r="Q122" s="134" t="s">
        <v>132</v>
      </c>
      <c r="R122" s="54"/>
      <c r="S122" s="3"/>
      <c r="T122" s="3"/>
      <c r="U122" s="3"/>
      <c r="V122" s="3"/>
      <c r="W122" s="17"/>
      <c r="X122" s="17"/>
      <c r="Y122" s="10"/>
      <c r="Z122" s="10"/>
      <c r="AA122" s="10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40" t="s">
        <v>3</v>
      </c>
      <c r="BB122" s="40" t="s">
        <v>3</v>
      </c>
      <c r="BC122" s="103" t="s">
        <v>3</v>
      </c>
      <c r="BD122" s="139">
        <v>0</v>
      </c>
      <c r="BE122" s="139">
        <v>0</v>
      </c>
      <c r="BF122" s="139" t="s">
        <v>3</v>
      </c>
    </row>
    <row r="123" spans="1:58" x14ac:dyDescent="0.25">
      <c r="A123" s="2850" t="s">
        <v>153</v>
      </c>
      <c r="B123" s="2850"/>
      <c r="C123" s="2850"/>
      <c r="D123" s="2697">
        <f>+'ENERO '!D123+FEBRERO!D123+'MARZO '!D123+ABRIL!D123+MAYO!D123+JUNIO!D123+JULIO!D123+AGOSTO!D123+SEPTIEMBRE!D123+OCTUBRE!D123+NOVIEMBRE!D123+DICIEMBRE!D123</f>
        <v>0</v>
      </c>
      <c r="E123" s="2697">
        <f>+'ENERO '!E123+FEBRERO!E123+'MARZO '!E123+ABRIL!E123+MAYO!E123+JUNIO!E123+JULIO!E123+AGOSTO!E123+SEPTIEMBRE!E123+OCTUBRE!E123+NOVIEMBRE!E123+DICIEMBRE!E123</f>
        <v>0</v>
      </c>
      <c r="F123" s="2697">
        <f>+'ENERO '!F123+FEBRERO!F123+'MARZO '!F123+ABRIL!F123+MAYO!F123+JUNIO!F123+JULIO!F123+AGOSTO!F123+SEPTIEMBRE!F123+OCTUBRE!F123+NOVIEMBRE!F123+DICIEMBRE!F123</f>
        <v>0</v>
      </c>
      <c r="G123" s="2697">
        <f>+'ENERO '!G123+FEBRERO!G123+'MARZO '!G123+ABRIL!G123+MAYO!G123+JUNIO!G123+JULIO!G123+AGOSTO!G123+SEPTIEMBRE!G123+OCTUBRE!G123+NOVIEMBRE!G123+DICIEMBRE!G123</f>
        <v>0</v>
      </c>
      <c r="H123" s="2697">
        <f>+'ENERO '!H123+FEBRERO!H123+'MARZO '!H123+ABRIL!H123+MAYO!H123+JUNIO!H123+JULIO!H123+AGOSTO!H123+SEPTIEMBRE!H123+OCTUBRE!H123+NOVIEMBRE!H123+DICIEMBRE!H123</f>
        <v>0</v>
      </c>
      <c r="I123" s="2697">
        <f>+'ENERO '!I123+FEBRERO!I123+'MARZO '!I123+ABRIL!I123+MAYO!I123+JUNIO!I123+JULIO!I123+AGOSTO!I123+SEPTIEMBRE!I123+OCTUBRE!I123+NOVIEMBRE!I123+DICIEMBRE!I123</f>
        <v>0</v>
      </c>
      <c r="J123" s="2697">
        <f>+'ENERO '!J123+FEBRERO!J123+'MARZO '!J123+ABRIL!J123+MAYO!J123+JUNIO!J123+JULIO!J123+AGOSTO!J123+SEPTIEMBRE!J123+OCTUBRE!J123+NOVIEMBRE!J123+DICIEMBRE!J123</f>
        <v>0</v>
      </c>
      <c r="K123" s="2697">
        <f>+'ENERO '!K123+FEBRERO!K123+'MARZO '!K123+ABRIL!K123+MAYO!K123+JUNIO!K123+JULIO!K123+AGOSTO!K123+SEPTIEMBRE!K123+OCTUBRE!K123+NOVIEMBRE!K123+DICIEMBRE!K123</f>
        <v>0</v>
      </c>
      <c r="L123" s="2697">
        <f>+'ENERO '!L123+FEBRERO!L123+'MARZO '!L123+ABRIL!L123+MAYO!L123+JUNIO!L123+JULIO!L123+AGOSTO!L123+SEPTIEMBRE!L123+OCTUBRE!L123+NOVIEMBRE!L123+DICIEMBRE!L123</f>
        <v>0</v>
      </c>
      <c r="M123" s="2697">
        <f>+'ENERO '!M123+FEBRERO!M123+'MARZO '!M123+ABRIL!M123+MAYO!M123+JUNIO!M123+JULIO!M123+AGOSTO!M123+SEPTIEMBRE!M123+OCTUBRE!M123+NOVIEMBRE!M123+DICIEMBRE!M123</f>
        <v>0</v>
      </c>
      <c r="N123" s="2697">
        <f>+'ENERO '!N123+FEBRERO!N123+'MARZO '!N123+ABRIL!N123+MAYO!N123+JUNIO!N123+JULIO!N123+AGOSTO!N123+SEPTIEMBRE!N123+OCTUBRE!N123+NOVIEMBRE!N123+DICIEMBRE!N123</f>
        <v>0</v>
      </c>
      <c r="O123" s="2697">
        <f>+'ENERO '!O123+FEBRERO!O123+'MARZO '!O123+ABRIL!O123+MAYO!O123+JUNIO!O123+JULIO!O123+AGOSTO!O123+SEPTIEMBRE!O123+OCTUBRE!O123+NOVIEMBRE!O123+DICIEMBRE!O123</f>
        <v>0</v>
      </c>
      <c r="P123" s="2697">
        <f>+'ENERO '!P123+FEBRERO!P123+'MARZO '!P123+ABRIL!P123+MAYO!P123+JUNIO!P123+JULIO!P123+AGOSTO!P123+SEPTIEMBRE!P123+OCTUBRE!P123+NOVIEMBRE!P123+DICIEMBRE!P123</f>
        <v>0</v>
      </c>
      <c r="Q123" s="134" t="s">
        <v>132</v>
      </c>
      <c r="R123" s="54"/>
      <c r="S123" s="3"/>
      <c r="T123" s="3"/>
      <c r="U123" s="3"/>
      <c r="V123" s="3"/>
      <c r="W123" s="17"/>
      <c r="X123" s="17"/>
      <c r="Y123" s="10"/>
      <c r="Z123" s="10"/>
      <c r="AA123" s="10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40" t="s">
        <v>3</v>
      </c>
      <c r="BB123" s="40" t="s">
        <v>3</v>
      </c>
      <c r="BC123" s="103" t="s">
        <v>3</v>
      </c>
      <c r="BD123" s="139">
        <v>0</v>
      </c>
      <c r="BE123" s="139">
        <v>0</v>
      </c>
      <c r="BF123" s="139" t="s">
        <v>3</v>
      </c>
    </row>
    <row r="124" spans="1:58" x14ac:dyDescent="0.25">
      <c r="A124" s="2797" t="s">
        <v>154</v>
      </c>
      <c r="B124" s="2803"/>
      <c r="C124" s="2798"/>
      <c r="D124" s="2697">
        <f>+'ENERO '!D124+FEBRERO!D124+'MARZO '!D124+ABRIL!D124+MAYO!D124+JUNIO!D124+JULIO!D124+AGOSTO!D124+SEPTIEMBRE!D124+OCTUBRE!D124+NOVIEMBRE!D124+DICIEMBRE!D124</f>
        <v>3282</v>
      </c>
      <c r="E124" s="2697">
        <f>+'ENERO '!E124+FEBRERO!E124+'MARZO '!E124+ABRIL!E124+MAYO!E124+JUNIO!E124+JULIO!E124+AGOSTO!E124+SEPTIEMBRE!E124+OCTUBRE!E124+NOVIEMBRE!E124+DICIEMBRE!E124</f>
        <v>127</v>
      </c>
      <c r="F124" s="2697">
        <f>+'ENERO '!F124+FEBRERO!F124+'MARZO '!F124+ABRIL!F124+MAYO!F124+JUNIO!F124+JULIO!F124+AGOSTO!F124+SEPTIEMBRE!F124+OCTUBRE!F124+NOVIEMBRE!F124+DICIEMBRE!F124</f>
        <v>45</v>
      </c>
      <c r="G124" s="2697">
        <f>+'ENERO '!G124+FEBRERO!G124+'MARZO '!G124+ABRIL!G124+MAYO!G124+JUNIO!G124+JULIO!G124+AGOSTO!G124+SEPTIEMBRE!G124+OCTUBRE!G124+NOVIEMBRE!G124+DICIEMBRE!G124</f>
        <v>38</v>
      </c>
      <c r="H124" s="2697">
        <f>+'ENERO '!H124+FEBRERO!H124+'MARZO '!H124+ABRIL!H124+MAYO!H124+JUNIO!H124+JULIO!H124+AGOSTO!H124+SEPTIEMBRE!H124+OCTUBRE!H124+NOVIEMBRE!H124+DICIEMBRE!H124</f>
        <v>134</v>
      </c>
      <c r="I124" s="2697">
        <f>+'ENERO '!I124+FEBRERO!I124+'MARZO '!I124+ABRIL!I124+MAYO!I124+JUNIO!I124+JULIO!I124+AGOSTO!I124+SEPTIEMBRE!I124+OCTUBRE!I124+NOVIEMBRE!I124+DICIEMBRE!I124</f>
        <v>507</v>
      </c>
      <c r="J124" s="2697">
        <f>+'ENERO '!J124+FEBRERO!J124+'MARZO '!J124+ABRIL!J124+MAYO!J124+JUNIO!J124+JULIO!J124+AGOSTO!J124+SEPTIEMBRE!J124+OCTUBRE!J124+NOVIEMBRE!J124+DICIEMBRE!J124</f>
        <v>608</v>
      </c>
      <c r="K124" s="2697">
        <f>+'ENERO '!K124+FEBRERO!K124+'MARZO '!K124+ABRIL!K124+MAYO!K124+JUNIO!K124+JULIO!K124+AGOSTO!K124+SEPTIEMBRE!K124+OCTUBRE!K124+NOVIEMBRE!K124+DICIEMBRE!K124</f>
        <v>1421</v>
      </c>
      <c r="L124" s="2697">
        <f>+'ENERO '!L124+FEBRERO!L124+'MARZO '!L124+ABRIL!L124+MAYO!L124+JUNIO!L124+JULIO!L124+AGOSTO!L124+SEPTIEMBRE!L124+OCTUBRE!L124+NOVIEMBRE!L124+DICIEMBRE!L124</f>
        <v>268</v>
      </c>
      <c r="M124" s="2697">
        <f>+'ENERO '!M124+FEBRERO!M124+'MARZO '!M124+ABRIL!M124+MAYO!M124+JUNIO!M124+JULIO!M124+AGOSTO!M124+SEPTIEMBRE!M124+OCTUBRE!M124+NOVIEMBRE!M124+DICIEMBRE!M124</f>
        <v>134</v>
      </c>
      <c r="N124" s="2697">
        <f>+'ENERO '!N124+FEBRERO!N124+'MARZO '!N124+ABRIL!N124+MAYO!N124+JUNIO!N124+JULIO!N124+AGOSTO!N124+SEPTIEMBRE!N124+OCTUBRE!N124+NOVIEMBRE!N124+DICIEMBRE!N124</f>
        <v>3192</v>
      </c>
      <c r="O124" s="2697">
        <f>+'ENERO '!O124+FEBRERO!O124+'MARZO '!O124+ABRIL!O124+MAYO!O124+JUNIO!O124+JULIO!O124+AGOSTO!O124+SEPTIEMBRE!O124+OCTUBRE!O124+NOVIEMBRE!O124+DICIEMBRE!O124</f>
        <v>41</v>
      </c>
      <c r="P124" s="2697">
        <f>+'ENERO '!P124+FEBRERO!P124+'MARZO '!P124+ABRIL!P124+MAYO!P124+JUNIO!P124+JULIO!P124+AGOSTO!P124+SEPTIEMBRE!P124+OCTUBRE!P124+NOVIEMBRE!P124+DICIEMBRE!P124</f>
        <v>0</v>
      </c>
      <c r="Q124" s="134" t="s">
        <v>132</v>
      </c>
      <c r="R124" s="54"/>
      <c r="S124" s="3"/>
      <c r="T124" s="3"/>
      <c r="U124" s="3"/>
      <c r="V124" s="3"/>
      <c r="W124" s="10"/>
      <c r="X124" s="17"/>
      <c r="Y124" s="17"/>
      <c r="Z124" s="10"/>
      <c r="AA124" s="10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40" t="s">
        <v>3</v>
      </c>
      <c r="BB124" s="40" t="s">
        <v>3</v>
      </c>
      <c r="BC124" s="103" t="s">
        <v>3</v>
      </c>
      <c r="BD124" s="139">
        <v>0</v>
      </c>
      <c r="BE124" s="139">
        <v>0</v>
      </c>
      <c r="BF124" s="139" t="s">
        <v>3</v>
      </c>
    </row>
    <row r="125" spans="1:58" x14ac:dyDescent="0.25">
      <c r="A125" s="2851" t="s">
        <v>155</v>
      </c>
      <c r="B125" s="2851"/>
      <c r="C125" s="2851"/>
      <c r="D125" s="82"/>
      <c r="E125" s="82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47"/>
      <c r="R125" s="46"/>
      <c r="S125" s="3"/>
      <c r="T125" s="3"/>
      <c r="U125" s="3"/>
      <c r="V125" s="3"/>
      <c r="W125" s="3"/>
      <c r="X125" s="3"/>
      <c r="Y125" s="3"/>
      <c r="Z125" s="3"/>
      <c r="AA125" s="3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3"/>
      <c r="BB125" s="3"/>
      <c r="BC125" s="3"/>
      <c r="BD125" s="3"/>
      <c r="BE125" s="6"/>
      <c r="BF125" s="6"/>
    </row>
    <row r="126" spans="1:58" x14ac:dyDescent="0.25">
      <c r="A126" s="2810" t="s">
        <v>156</v>
      </c>
      <c r="B126" s="2811"/>
      <c r="C126" s="2812"/>
      <c r="D126" s="2697">
        <f>+'ENERO '!D126+FEBRERO!D126+'MARZO '!D126+ABRIL!D126+MAYO!D126+JUNIO!D126+JULIO!D126+AGOSTO!D126+SEPTIEMBRE!D126+OCTUBRE!D126+NOVIEMBRE!D126+DICIEMBRE!D126</f>
        <v>1392</v>
      </c>
      <c r="E126" s="2697">
        <f>+'ENERO '!E126+FEBRERO!E126+'MARZO '!E126+ABRIL!E126+MAYO!E126+JUNIO!E126+JULIO!E126+AGOSTO!E126+SEPTIEMBRE!E126+OCTUBRE!E126+NOVIEMBRE!E126+DICIEMBRE!E126</f>
        <v>50</v>
      </c>
      <c r="F126" s="2697">
        <f>+'ENERO '!F126+FEBRERO!F126+'MARZO '!F126+ABRIL!F126+MAYO!F126+JUNIO!F126+JULIO!F126+AGOSTO!F126+SEPTIEMBRE!F126+OCTUBRE!F126+NOVIEMBRE!F126+DICIEMBRE!F126</f>
        <v>71</v>
      </c>
      <c r="G126" s="2697">
        <f>+'ENERO '!G126+FEBRERO!G126+'MARZO '!G126+ABRIL!G126+MAYO!G126+JUNIO!G126+JULIO!G126+AGOSTO!G126+SEPTIEMBRE!G126+OCTUBRE!G126+NOVIEMBRE!G126+DICIEMBRE!G126</f>
        <v>32</v>
      </c>
      <c r="H126" s="2697">
        <f>+'ENERO '!H126+FEBRERO!H126+'MARZO '!H126+ABRIL!H126+MAYO!H126+JUNIO!H126+JULIO!H126+AGOSTO!H126+SEPTIEMBRE!H126+OCTUBRE!H126+NOVIEMBRE!H126+DICIEMBRE!H126</f>
        <v>31</v>
      </c>
      <c r="I126" s="2697">
        <f>+'ENERO '!I126+FEBRERO!I126+'MARZO '!I126+ABRIL!I126+MAYO!I126+JUNIO!I126+JULIO!I126+AGOSTO!I126+SEPTIEMBRE!I126+OCTUBRE!I126+NOVIEMBRE!I126+DICIEMBRE!I126</f>
        <v>135</v>
      </c>
      <c r="J126" s="2697">
        <f>+'ENERO '!J126+FEBRERO!J126+'MARZO '!J126+ABRIL!J126+MAYO!J126+JUNIO!J126+JULIO!J126+AGOSTO!J126+SEPTIEMBRE!J126+OCTUBRE!J126+NOVIEMBRE!J126+DICIEMBRE!J126</f>
        <v>119</v>
      </c>
      <c r="K126" s="2697">
        <f>+'ENERO '!K126+FEBRERO!K126+'MARZO '!K126+ABRIL!K126+MAYO!K126+JUNIO!K126+JULIO!K126+AGOSTO!K126+SEPTIEMBRE!K126+OCTUBRE!K126+NOVIEMBRE!K126+DICIEMBRE!K126</f>
        <v>803</v>
      </c>
      <c r="L126" s="2697">
        <f>+'ENERO '!L126+FEBRERO!L126+'MARZO '!L126+ABRIL!L126+MAYO!L126+JUNIO!L126+JULIO!L126+AGOSTO!L126+SEPTIEMBRE!L126+OCTUBRE!L126+NOVIEMBRE!L126+DICIEMBRE!L126</f>
        <v>42</v>
      </c>
      <c r="M126" s="2697">
        <f>+'ENERO '!M126+FEBRERO!M126+'MARZO '!M126+ABRIL!M126+MAYO!M126+JUNIO!M126+JULIO!M126+AGOSTO!M126+SEPTIEMBRE!M126+OCTUBRE!M126+NOVIEMBRE!M126+DICIEMBRE!M126</f>
        <v>109</v>
      </c>
      <c r="N126" s="2697">
        <f>+'ENERO '!N126+FEBRERO!N126+'MARZO '!N126+ABRIL!N126+MAYO!N126+JUNIO!N126+JULIO!N126+AGOSTO!N126+SEPTIEMBRE!N126+OCTUBRE!N126+NOVIEMBRE!N126+DICIEMBRE!N126</f>
        <v>1392</v>
      </c>
      <c r="O126" s="2697">
        <f>+'ENERO '!O126+FEBRERO!O126+'MARZO '!O126+ABRIL!O126+MAYO!O126+JUNIO!O126+JULIO!O126+AGOSTO!O126+SEPTIEMBRE!O126+OCTUBRE!O126+NOVIEMBRE!O126+DICIEMBRE!O126</f>
        <v>46</v>
      </c>
      <c r="P126" s="2697">
        <f>+'ENERO '!P126+FEBRERO!P126+'MARZO '!P126+ABRIL!P126+MAYO!P126+JUNIO!P126+JULIO!P126+AGOSTO!P126+SEPTIEMBRE!P126+OCTUBRE!P126+NOVIEMBRE!P126+DICIEMBRE!P126</f>
        <v>0</v>
      </c>
      <c r="Q126" s="134" t="s">
        <v>6</v>
      </c>
      <c r="R126" s="54"/>
      <c r="S126" s="3"/>
      <c r="T126" s="3"/>
      <c r="U126" s="3"/>
      <c r="V126" s="3"/>
      <c r="W126" s="17"/>
      <c r="X126" s="17"/>
      <c r="Y126" s="10"/>
      <c r="Z126" s="10"/>
      <c r="AA126" s="10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40" t="s">
        <v>3</v>
      </c>
      <c r="BB126" s="40" t="s">
        <v>3</v>
      </c>
      <c r="BC126" s="103" t="s">
        <v>3</v>
      </c>
      <c r="BD126" s="139">
        <v>0</v>
      </c>
      <c r="BE126" s="139">
        <v>0</v>
      </c>
      <c r="BF126" s="139" t="s">
        <v>3</v>
      </c>
    </row>
    <row r="127" spans="1:58" x14ac:dyDescent="0.25">
      <c r="A127" s="2813" t="s">
        <v>157</v>
      </c>
      <c r="B127" s="2814"/>
      <c r="C127" s="2815"/>
      <c r="D127" s="2697">
        <f>+'ENERO '!D127+FEBRERO!D127+'MARZO '!D127+ABRIL!D127+MAYO!D127+JUNIO!D127+JULIO!D127+AGOSTO!D127+SEPTIEMBRE!D127+OCTUBRE!D127+NOVIEMBRE!D127+DICIEMBRE!D127</f>
        <v>0</v>
      </c>
      <c r="E127" s="2697">
        <f>+'ENERO '!E127+FEBRERO!E127+'MARZO '!E127+ABRIL!E127+MAYO!E127+JUNIO!E127+JULIO!E127+AGOSTO!E127+SEPTIEMBRE!E127+OCTUBRE!E127+NOVIEMBRE!E127+DICIEMBRE!E127</f>
        <v>0</v>
      </c>
      <c r="F127" s="2697">
        <f>+'ENERO '!F127+FEBRERO!F127+'MARZO '!F127+ABRIL!F127+MAYO!F127+JUNIO!F127+JULIO!F127+AGOSTO!F127+SEPTIEMBRE!F127+OCTUBRE!F127+NOVIEMBRE!F127+DICIEMBRE!F127</f>
        <v>0</v>
      </c>
      <c r="G127" s="2697">
        <f>+'ENERO '!G127+FEBRERO!G127+'MARZO '!G127+ABRIL!G127+MAYO!G127+JUNIO!G127+JULIO!G127+AGOSTO!G127+SEPTIEMBRE!G127+OCTUBRE!G127+NOVIEMBRE!G127+DICIEMBRE!G127</f>
        <v>0</v>
      </c>
      <c r="H127" s="2697">
        <f>+'ENERO '!H127+FEBRERO!H127+'MARZO '!H127+ABRIL!H127+MAYO!H127+JUNIO!H127+JULIO!H127+AGOSTO!H127+SEPTIEMBRE!H127+OCTUBRE!H127+NOVIEMBRE!H127+DICIEMBRE!H127</f>
        <v>0</v>
      </c>
      <c r="I127" s="2697">
        <f>+'ENERO '!I127+FEBRERO!I127+'MARZO '!I127+ABRIL!I127+MAYO!I127+JUNIO!I127+JULIO!I127+AGOSTO!I127+SEPTIEMBRE!I127+OCTUBRE!I127+NOVIEMBRE!I127+DICIEMBRE!I127</f>
        <v>0</v>
      </c>
      <c r="J127" s="2697">
        <f>+'ENERO '!J127+FEBRERO!J127+'MARZO '!J127+ABRIL!J127+MAYO!J127+JUNIO!J127+JULIO!J127+AGOSTO!J127+SEPTIEMBRE!J127+OCTUBRE!J127+NOVIEMBRE!J127+DICIEMBRE!J127</f>
        <v>0</v>
      </c>
      <c r="K127" s="2697">
        <f>+'ENERO '!K127+FEBRERO!K127+'MARZO '!K127+ABRIL!K127+MAYO!K127+JUNIO!K127+JULIO!K127+AGOSTO!K127+SEPTIEMBRE!K127+OCTUBRE!K127+NOVIEMBRE!K127+DICIEMBRE!K127</f>
        <v>0</v>
      </c>
      <c r="L127" s="2697">
        <f>+'ENERO '!L127+FEBRERO!L127+'MARZO '!L127+ABRIL!L127+MAYO!L127+JUNIO!L127+JULIO!L127+AGOSTO!L127+SEPTIEMBRE!L127+OCTUBRE!L127+NOVIEMBRE!L127+DICIEMBRE!L127</f>
        <v>0</v>
      </c>
      <c r="M127" s="2697">
        <f>+'ENERO '!M127+FEBRERO!M127+'MARZO '!M127+ABRIL!M127+MAYO!M127+JUNIO!M127+JULIO!M127+AGOSTO!M127+SEPTIEMBRE!M127+OCTUBRE!M127+NOVIEMBRE!M127+DICIEMBRE!M127</f>
        <v>0</v>
      </c>
      <c r="N127" s="2697">
        <f>+'ENERO '!N127+FEBRERO!N127+'MARZO '!N127+ABRIL!N127+MAYO!N127+JUNIO!N127+JULIO!N127+AGOSTO!N127+SEPTIEMBRE!N127+OCTUBRE!N127+NOVIEMBRE!N127+DICIEMBRE!N127</f>
        <v>0</v>
      </c>
      <c r="O127" s="2697">
        <f>+'ENERO '!O127+FEBRERO!O127+'MARZO '!O127+ABRIL!O127+MAYO!O127+JUNIO!O127+JULIO!O127+AGOSTO!O127+SEPTIEMBRE!O127+OCTUBRE!O127+NOVIEMBRE!O127+DICIEMBRE!O127</f>
        <v>0</v>
      </c>
      <c r="P127" s="2697">
        <f>+'ENERO '!P127+FEBRERO!P127+'MARZO '!P127+ABRIL!P127+MAYO!P127+JUNIO!P127+JULIO!P127+AGOSTO!P127+SEPTIEMBRE!P127+OCTUBRE!P127+NOVIEMBRE!P127+DICIEMBRE!P127</f>
        <v>0</v>
      </c>
      <c r="Q127" s="134" t="s">
        <v>6</v>
      </c>
      <c r="R127" s="54"/>
      <c r="S127" s="3"/>
      <c r="T127" s="3"/>
      <c r="U127" s="3"/>
      <c r="V127" s="3"/>
      <c r="W127" s="23"/>
      <c r="X127" s="23"/>
      <c r="Y127" s="10"/>
      <c r="Z127" s="10"/>
      <c r="AA127" s="10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40" t="s">
        <v>3</v>
      </c>
      <c r="BB127" s="40" t="s">
        <v>3</v>
      </c>
      <c r="BC127" s="103" t="s">
        <v>3</v>
      </c>
      <c r="BD127" s="139">
        <v>0</v>
      </c>
      <c r="BE127" s="139">
        <v>0</v>
      </c>
      <c r="BF127" s="139" t="s">
        <v>3</v>
      </c>
    </row>
    <row r="128" spans="1:58" x14ac:dyDescent="0.25">
      <c r="A128" s="2797" t="s">
        <v>154</v>
      </c>
      <c r="B128" s="2803"/>
      <c r="C128" s="2798"/>
      <c r="D128" s="2697">
        <f>+'ENERO '!D128+FEBRERO!D128+'MARZO '!D128+ABRIL!D128+MAYO!D128+JUNIO!D128+JULIO!D128+AGOSTO!D128+SEPTIEMBRE!D128+OCTUBRE!D128+NOVIEMBRE!D128+DICIEMBRE!D128</f>
        <v>1392</v>
      </c>
      <c r="E128" s="2697">
        <f>+'ENERO '!E128+FEBRERO!E128+'MARZO '!E128+ABRIL!E128+MAYO!E128+JUNIO!E128+JULIO!E128+AGOSTO!E128+SEPTIEMBRE!E128+OCTUBRE!E128+NOVIEMBRE!E128+DICIEMBRE!E128</f>
        <v>50</v>
      </c>
      <c r="F128" s="2697">
        <f>+'ENERO '!F128+FEBRERO!F128+'MARZO '!F128+ABRIL!F128+MAYO!F128+JUNIO!F128+JULIO!F128+AGOSTO!F128+SEPTIEMBRE!F128+OCTUBRE!F128+NOVIEMBRE!F128+DICIEMBRE!F128</f>
        <v>71</v>
      </c>
      <c r="G128" s="2697">
        <f>+'ENERO '!G128+FEBRERO!G128+'MARZO '!G128+ABRIL!G128+MAYO!G128+JUNIO!G128+JULIO!G128+AGOSTO!G128+SEPTIEMBRE!G128+OCTUBRE!G128+NOVIEMBRE!G128+DICIEMBRE!G128</f>
        <v>32</v>
      </c>
      <c r="H128" s="2697">
        <f>+'ENERO '!H128+FEBRERO!H128+'MARZO '!H128+ABRIL!H128+MAYO!H128+JUNIO!H128+JULIO!H128+AGOSTO!H128+SEPTIEMBRE!H128+OCTUBRE!H128+NOVIEMBRE!H128+DICIEMBRE!H128</f>
        <v>31</v>
      </c>
      <c r="I128" s="2697">
        <f>+'ENERO '!I128+FEBRERO!I128+'MARZO '!I128+ABRIL!I128+MAYO!I128+JUNIO!I128+JULIO!I128+AGOSTO!I128+SEPTIEMBRE!I128+OCTUBRE!I128+NOVIEMBRE!I128+DICIEMBRE!I128</f>
        <v>135</v>
      </c>
      <c r="J128" s="2697">
        <f>+'ENERO '!J128+FEBRERO!J128+'MARZO '!J128+ABRIL!J128+MAYO!J128+JUNIO!J128+JULIO!J128+AGOSTO!J128+SEPTIEMBRE!J128+OCTUBRE!J128+NOVIEMBRE!J128+DICIEMBRE!J128</f>
        <v>119</v>
      </c>
      <c r="K128" s="2697">
        <f>+'ENERO '!K128+FEBRERO!K128+'MARZO '!K128+ABRIL!K128+MAYO!K128+JUNIO!K128+JULIO!K128+AGOSTO!K128+SEPTIEMBRE!K128+OCTUBRE!K128+NOVIEMBRE!K128+DICIEMBRE!K128</f>
        <v>803</v>
      </c>
      <c r="L128" s="2697">
        <f>+'ENERO '!L128+FEBRERO!L128+'MARZO '!L128+ABRIL!L128+MAYO!L128+JUNIO!L128+JULIO!L128+AGOSTO!L128+SEPTIEMBRE!L128+OCTUBRE!L128+NOVIEMBRE!L128+DICIEMBRE!L128</f>
        <v>42</v>
      </c>
      <c r="M128" s="2697">
        <f>+'ENERO '!M128+FEBRERO!M128+'MARZO '!M128+ABRIL!M128+MAYO!M128+JUNIO!M128+JULIO!M128+AGOSTO!M128+SEPTIEMBRE!M128+OCTUBRE!M128+NOVIEMBRE!M128+DICIEMBRE!M128</f>
        <v>109</v>
      </c>
      <c r="N128" s="2697">
        <f>+'ENERO '!N128+FEBRERO!N128+'MARZO '!N128+ABRIL!N128+MAYO!N128+JUNIO!N128+JULIO!N128+AGOSTO!N128+SEPTIEMBRE!N128+OCTUBRE!N128+NOVIEMBRE!N128+DICIEMBRE!N128</f>
        <v>1392</v>
      </c>
      <c r="O128" s="2697">
        <f>+'ENERO '!O128+FEBRERO!O128+'MARZO '!O128+ABRIL!O128+MAYO!O128+JUNIO!O128+JULIO!O128+AGOSTO!O128+SEPTIEMBRE!O128+OCTUBRE!O128+NOVIEMBRE!O128+DICIEMBRE!O128</f>
        <v>46</v>
      </c>
      <c r="P128" s="2697">
        <f>+'ENERO '!P128+FEBRERO!P128+'MARZO '!P128+ABRIL!P128+MAYO!P128+JUNIO!P128+JULIO!P128+AGOSTO!P128+SEPTIEMBRE!P128+OCTUBRE!P128+NOVIEMBRE!P128+DICIEMBRE!P128</f>
        <v>0</v>
      </c>
      <c r="Q128" s="134" t="s">
        <v>6</v>
      </c>
      <c r="R128" s="54"/>
      <c r="S128" s="3"/>
      <c r="T128" s="3"/>
      <c r="U128" s="3"/>
      <c r="V128" s="3"/>
      <c r="W128" s="10"/>
      <c r="X128" s="23"/>
      <c r="Y128" s="23"/>
      <c r="Z128" s="10"/>
      <c r="AA128" s="10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40" t="s">
        <v>3</v>
      </c>
      <c r="BB128" s="40" t="s">
        <v>3</v>
      </c>
      <c r="BC128" s="103" t="s">
        <v>3</v>
      </c>
      <c r="BD128" s="139">
        <v>0</v>
      </c>
      <c r="BE128" s="139">
        <v>0</v>
      </c>
      <c r="BF128" s="139" t="s">
        <v>3</v>
      </c>
    </row>
    <row r="129" spans="1:57" ht="15.75" x14ac:dyDescent="0.25">
      <c r="A129" s="59" t="s">
        <v>158</v>
      </c>
      <c r="B129" s="72"/>
      <c r="C129" s="72"/>
      <c r="D129" s="9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20"/>
      <c r="Q129" s="20"/>
      <c r="R129" s="50"/>
      <c r="S129" s="16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x14ac:dyDescent="0.2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3"/>
      <c r="BB130" s="3"/>
      <c r="BC130" s="3"/>
      <c r="BD130" s="3"/>
      <c r="BE130" s="6"/>
    </row>
    <row r="131" spans="1:57" ht="21" x14ac:dyDescent="0.25">
      <c r="A131" s="2807"/>
      <c r="B131" s="2808"/>
      <c r="C131" s="2809"/>
      <c r="D131" s="2831"/>
      <c r="E131" s="52" t="s">
        <v>33</v>
      </c>
      <c r="F131" s="18" t="s">
        <v>34</v>
      </c>
      <c r="G131" s="18" t="s">
        <v>35</v>
      </c>
      <c r="H131" s="18" t="s">
        <v>22</v>
      </c>
      <c r="I131" s="18" t="s">
        <v>23</v>
      </c>
      <c r="J131" s="18" t="s">
        <v>24</v>
      </c>
      <c r="K131" s="18" t="s">
        <v>25</v>
      </c>
      <c r="L131" s="18" t="s">
        <v>26</v>
      </c>
      <c r="M131" s="37" t="s">
        <v>27</v>
      </c>
      <c r="N131" s="15" t="s">
        <v>1</v>
      </c>
      <c r="O131" s="37" t="s">
        <v>2</v>
      </c>
      <c r="P131" s="2800"/>
      <c r="Q131" s="2849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3"/>
      <c r="BB131" s="3"/>
      <c r="BC131" s="3"/>
      <c r="BD131" s="3"/>
      <c r="BE131" s="6"/>
    </row>
    <row r="132" spans="1:57" x14ac:dyDescent="0.25">
      <c r="A132" s="2799" t="s">
        <v>160</v>
      </c>
      <c r="B132" s="2799" t="s">
        <v>161</v>
      </c>
      <c r="C132" s="95" t="s">
        <v>162</v>
      </c>
      <c r="D132" s="2697">
        <f>+'ENERO '!D132+FEBRERO!D132+'MARZO '!D132+ABRIL!D132+MAYO!D132+JUNIO!D132+JULIO!D132+AGOSTO!D132+SEPTIEMBRE!D132+OCTUBRE!D132+NOVIEMBRE!D132+DICIEMBRE!D132</f>
        <v>0</v>
      </c>
      <c r="E132" s="2697">
        <f>+'ENERO '!E132+FEBRERO!E132+'MARZO '!E132+ABRIL!E132+MAYO!E132+JUNIO!E132+JULIO!E132+AGOSTO!E132+SEPTIEMBRE!E132+OCTUBRE!E132+NOVIEMBRE!E132+DICIEMBRE!E132</f>
        <v>0</v>
      </c>
      <c r="F132" s="2697">
        <f>+'ENERO '!F132+FEBRERO!F132+'MARZO '!F132+ABRIL!F132+MAYO!F132+JUNIO!F132+JULIO!F132+AGOSTO!F132+SEPTIEMBRE!F132+OCTUBRE!F132+NOVIEMBRE!F132+DICIEMBRE!F132</f>
        <v>0</v>
      </c>
      <c r="G132" s="2697">
        <f>+'ENERO '!G132+FEBRERO!G132+'MARZO '!G132+ABRIL!G132+MAYO!G132+JUNIO!G132+JULIO!G132+AGOSTO!G132+SEPTIEMBRE!G132+OCTUBRE!G132+NOVIEMBRE!G132+DICIEMBRE!G132</f>
        <v>0</v>
      </c>
      <c r="H132" s="2697">
        <f>+'ENERO '!H132+FEBRERO!H132+'MARZO '!H132+ABRIL!H132+MAYO!H132+JUNIO!H132+JULIO!H132+AGOSTO!H132+SEPTIEMBRE!H132+OCTUBRE!H132+NOVIEMBRE!H132+DICIEMBRE!H132</f>
        <v>0</v>
      </c>
      <c r="I132" s="2697">
        <f>+'ENERO '!I132+FEBRERO!I132+'MARZO '!I132+ABRIL!I132+MAYO!I132+JUNIO!I132+JULIO!I132+AGOSTO!I132+SEPTIEMBRE!I132+OCTUBRE!I132+NOVIEMBRE!I132+DICIEMBRE!I132</f>
        <v>0</v>
      </c>
      <c r="J132" s="2697">
        <f>+'ENERO '!J132+FEBRERO!J132+'MARZO '!J132+ABRIL!J132+MAYO!J132+JUNIO!J132+JULIO!J132+AGOSTO!J132+SEPTIEMBRE!J132+OCTUBRE!J132+NOVIEMBRE!J132+DICIEMBRE!J132</f>
        <v>0</v>
      </c>
      <c r="K132" s="2697">
        <f>+'ENERO '!K132+FEBRERO!K132+'MARZO '!K132+ABRIL!K132+MAYO!K132+JUNIO!K132+JULIO!K132+AGOSTO!K132+SEPTIEMBRE!K132+OCTUBRE!K132+NOVIEMBRE!K132+DICIEMBRE!K132</f>
        <v>0</v>
      </c>
      <c r="L132" s="2697">
        <f>+'ENERO '!L132+FEBRERO!L132+'MARZO '!L132+ABRIL!L132+MAYO!L132+JUNIO!L132+JULIO!L132+AGOSTO!L132+SEPTIEMBRE!L132+OCTUBRE!L132+NOVIEMBRE!L132+DICIEMBRE!L132</f>
        <v>0</v>
      </c>
      <c r="M132" s="2697">
        <f>+'ENERO '!M132+FEBRERO!M132+'MARZO '!M132+ABRIL!M132+MAYO!M132+JUNIO!M132+JULIO!M132+AGOSTO!M132+SEPTIEMBRE!M132+OCTUBRE!M132+NOVIEMBRE!M132+DICIEMBRE!M132</f>
        <v>0</v>
      </c>
      <c r="N132" s="2697">
        <f>+'ENERO '!N132+FEBRERO!N132+'MARZO '!N132+ABRIL!N132+MAYO!N132+JUNIO!N132+JULIO!N132+AGOSTO!N132+SEPTIEMBRE!N132+OCTUBRE!N132+NOVIEMBRE!N132+DICIEMBRE!N132</f>
        <v>0</v>
      </c>
      <c r="O132" s="2697">
        <f>+'ENERO '!O132+FEBRERO!O132+'MARZO '!O132+ABRIL!O132+MAYO!O132+JUNIO!O132+JULIO!O132+AGOSTO!O132+SEPTIEMBRE!O132+OCTUBRE!O132+NOVIEMBRE!O132+DICIEMBRE!O132</f>
        <v>0</v>
      </c>
      <c r="P132" s="2697">
        <f>+'ENERO '!P132+FEBRERO!P132+'MARZO '!P132+ABRIL!P132+MAYO!P132+JUNIO!P132+JULIO!P132+AGOSTO!P132+SEPTIEMBRE!P132+OCTUBRE!P132+NOVIEMBRE!P132+DICIEMBRE!P132</f>
        <v>0</v>
      </c>
      <c r="Q132" s="2697">
        <f>+'ENERO '!Q132+FEBRERO!Q132+'MARZO '!Q132+ABRIL!Q132+MAYO!Q132+JUNIO!Q132+JULIO!Q132+AGOSTO!Q132+SEPTIEMBRE!Q132+OCTUBRE!Q132+NOVIEMBRE!Q132+DICIEMBRE!Q132</f>
        <v>0</v>
      </c>
      <c r="R132" s="134" t="s">
        <v>6</v>
      </c>
      <c r="S132" s="3"/>
      <c r="T132" s="3"/>
      <c r="U132" s="3"/>
      <c r="V132" s="3"/>
      <c r="W132" s="10"/>
      <c r="X132" s="17"/>
      <c r="Y132" s="17"/>
      <c r="Z132" s="10"/>
      <c r="AA132" s="10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103" t="s">
        <v>3</v>
      </c>
      <c r="BB132" s="103" t="s">
        <v>3</v>
      </c>
      <c r="BC132" s="6"/>
      <c r="BD132" s="137">
        <v>0</v>
      </c>
      <c r="BE132" s="137">
        <v>0</v>
      </c>
    </row>
    <row r="133" spans="1:57" x14ac:dyDescent="0.25">
      <c r="A133" s="2816"/>
      <c r="B133" s="2800"/>
      <c r="C133" s="32" t="s">
        <v>163</v>
      </c>
      <c r="D133" s="2697">
        <f>+'ENERO '!D133+FEBRERO!D133+'MARZO '!D133+ABRIL!D133+MAYO!D133+JUNIO!D133+JULIO!D133+AGOSTO!D133+SEPTIEMBRE!D133+OCTUBRE!D133+NOVIEMBRE!D133+DICIEMBRE!D133</f>
        <v>0</v>
      </c>
      <c r="E133" s="2697">
        <f>+'ENERO '!E133+FEBRERO!E133+'MARZO '!E133+ABRIL!E133+MAYO!E133+JUNIO!E133+JULIO!E133+AGOSTO!E133+SEPTIEMBRE!E133+OCTUBRE!E133+NOVIEMBRE!E133+DICIEMBRE!E133</f>
        <v>0</v>
      </c>
      <c r="F133" s="2697">
        <f>+'ENERO '!F133+FEBRERO!F133+'MARZO '!F133+ABRIL!F133+MAYO!F133+JUNIO!F133+JULIO!F133+AGOSTO!F133+SEPTIEMBRE!F133+OCTUBRE!F133+NOVIEMBRE!F133+DICIEMBRE!F133</f>
        <v>0</v>
      </c>
      <c r="G133" s="2697">
        <f>+'ENERO '!G133+FEBRERO!G133+'MARZO '!G133+ABRIL!G133+MAYO!G133+JUNIO!G133+JULIO!G133+AGOSTO!G133+SEPTIEMBRE!G133+OCTUBRE!G133+NOVIEMBRE!G133+DICIEMBRE!G133</f>
        <v>0</v>
      </c>
      <c r="H133" s="2697">
        <f>+'ENERO '!H133+FEBRERO!H133+'MARZO '!H133+ABRIL!H133+MAYO!H133+JUNIO!H133+JULIO!H133+AGOSTO!H133+SEPTIEMBRE!H133+OCTUBRE!H133+NOVIEMBRE!H133+DICIEMBRE!H133</f>
        <v>0</v>
      </c>
      <c r="I133" s="2697">
        <f>+'ENERO '!I133+FEBRERO!I133+'MARZO '!I133+ABRIL!I133+MAYO!I133+JUNIO!I133+JULIO!I133+AGOSTO!I133+SEPTIEMBRE!I133+OCTUBRE!I133+NOVIEMBRE!I133+DICIEMBRE!I133</f>
        <v>0</v>
      </c>
      <c r="J133" s="2697">
        <f>+'ENERO '!J133+FEBRERO!J133+'MARZO '!J133+ABRIL!J133+MAYO!J133+JUNIO!J133+JULIO!J133+AGOSTO!J133+SEPTIEMBRE!J133+OCTUBRE!J133+NOVIEMBRE!J133+DICIEMBRE!J133</f>
        <v>0</v>
      </c>
      <c r="K133" s="2697">
        <f>+'ENERO '!K133+FEBRERO!K133+'MARZO '!K133+ABRIL!K133+MAYO!K133+JUNIO!K133+JULIO!K133+AGOSTO!K133+SEPTIEMBRE!K133+OCTUBRE!K133+NOVIEMBRE!K133+DICIEMBRE!K133</f>
        <v>0</v>
      </c>
      <c r="L133" s="2697">
        <f>+'ENERO '!L133+FEBRERO!L133+'MARZO '!L133+ABRIL!L133+MAYO!L133+JUNIO!L133+JULIO!L133+AGOSTO!L133+SEPTIEMBRE!L133+OCTUBRE!L133+NOVIEMBRE!L133+DICIEMBRE!L133</f>
        <v>0</v>
      </c>
      <c r="M133" s="2697">
        <f>+'ENERO '!M133+FEBRERO!M133+'MARZO '!M133+ABRIL!M133+MAYO!M133+JUNIO!M133+JULIO!M133+AGOSTO!M133+SEPTIEMBRE!M133+OCTUBRE!M133+NOVIEMBRE!M133+DICIEMBRE!M133</f>
        <v>0</v>
      </c>
      <c r="N133" s="2697">
        <f>+'ENERO '!N133+FEBRERO!N133+'MARZO '!N133+ABRIL!N133+MAYO!N133+JUNIO!N133+JULIO!N133+AGOSTO!N133+SEPTIEMBRE!N133+OCTUBRE!N133+NOVIEMBRE!N133+DICIEMBRE!N133</f>
        <v>0</v>
      </c>
      <c r="O133" s="2697">
        <f>+'ENERO '!O133+FEBRERO!O133+'MARZO '!O133+ABRIL!O133+MAYO!O133+JUNIO!O133+JULIO!O133+AGOSTO!O133+SEPTIEMBRE!O133+OCTUBRE!O133+NOVIEMBRE!O133+DICIEMBRE!O133</f>
        <v>0</v>
      </c>
      <c r="P133" s="2697">
        <f>+'ENERO '!P133+FEBRERO!P133+'MARZO '!P133+ABRIL!P133+MAYO!P133+JUNIO!P133+JULIO!P133+AGOSTO!P133+SEPTIEMBRE!P133+OCTUBRE!P133+NOVIEMBRE!P133+DICIEMBRE!P133</f>
        <v>0</v>
      </c>
      <c r="Q133" s="2697">
        <f>+'ENERO '!Q133+FEBRERO!Q133+'MARZO '!Q133+ABRIL!Q133+MAYO!Q133+JUNIO!Q133+JULIO!Q133+AGOSTO!Q133+SEPTIEMBRE!Q133+OCTUBRE!Q133+NOVIEMBRE!Q133+DICIEMBRE!Q133</f>
        <v>0</v>
      </c>
      <c r="R133" s="134" t="s">
        <v>3</v>
      </c>
      <c r="S133" s="3"/>
      <c r="T133" s="3"/>
      <c r="U133" s="3"/>
      <c r="V133" s="3"/>
      <c r="W133" s="10"/>
      <c r="X133" s="17"/>
      <c r="Y133" s="17"/>
      <c r="Z133" s="10"/>
      <c r="AA133" s="10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26"/>
      <c r="BB133" s="103" t="s">
        <v>3</v>
      </c>
      <c r="BC133" s="6"/>
      <c r="BD133" s="147"/>
      <c r="BE133" s="137">
        <v>0</v>
      </c>
    </row>
    <row r="134" spans="1:57" x14ac:dyDescent="0.25">
      <c r="A134" s="2816"/>
      <c r="B134" s="2799" t="s">
        <v>164</v>
      </c>
      <c r="C134" s="95" t="s">
        <v>162</v>
      </c>
      <c r="D134" s="2697">
        <f>+'ENERO '!D134+FEBRERO!D134+'MARZO '!D134+ABRIL!D134+MAYO!D134+JUNIO!D134+JULIO!D134+AGOSTO!D134+SEPTIEMBRE!D134+OCTUBRE!D134+NOVIEMBRE!D134+DICIEMBRE!D134</f>
        <v>0</v>
      </c>
      <c r="E134" s="2697">
        <f>+'ENERO '!E134+FEBRERO!E134+'MARZO '!E134+ABRIL!E134+MAYO!E134+JUNIO!E134+JULIO!E134+AGOSTO!E134+SEPTIEMBRE!E134+OCTUBRE!E134+NOVIEMBRE!E134+DICIEMBRE!E134</f>
        <v>0</v>
      </c>
      <c r="F134" s="2697">
        <f>+'ENERO '!F134+FEBRERO!F134+'MARZO '!F134+ABRIL!F134+MAYO!F134+JUNIO!F134+JULIO!F134+AGOSTO!F134+SEPTIEMBRE!F134+OCTUBRE!F134+NOVIEMBRE!F134+DICIEMBRE!F134</f>
        <v>0</v>
      </c>
      <c r="G134" s="2697">
        <f>+'ENERO '!G134+FEBRERO!G134+'MARZO '!G134+ABRIL!G134+MAYO!G134+JUNIO!G134+JULIO!G134+AGOSTO!G134+SEPTIEMBRE!G134+OCTUBRE!G134+NOVIEMBRE!G134+DICIEMBRE!G134</f>
        <v>0</v>
      </c>
      <c r="H134" s="2697">
        <f>+'ENERO '!H134+FEBRERO!H134+'MARZO '!H134+ABRIL!H134+MAYO!H134+JUNIO!H134+JULIO!H134+AGOSTO!H134+SEPTIEMBRE!H134+OCTUBRE!H134+NOVIEMBRE!H134+DICIEMBRE!H134</f>
        <v>0</v>
      </c>
      <c r="I134" s="2697">
        <f>+'ENERO '!I134+FEBRERO!I134+'MARZO '!I134+ABRIL!I134+MAYO!I134+JUNIO!I134+JULIO!I134+AGOSTO!I134+SEPTIEMBRE!I134+OCTUBRE!I134+NOVIEMBRE!I134+DICIEMBRE!I134</f>
        <v>0</v>
      </c>
      <c r="J134" s="2697">
        <f>+'ENERO '!J134+FEBRERO!J134+'MARZO '!J134+ABRIL!J134+MAYO!J134+JUNIO!J134+JULIO!J134+AGOSTO!J134+SEPTIEMBRE!J134+OCTUBRE!J134+NOVIEMBRE!J134+DICIEMBRE!J134</f>
        <v>0</v>
      </c>
      <c r="K134" s="2697">
        <f>+'ENERO '!K134+FEBRERO!K134+'MARZO '!K134+ABRIL!K134+MAYO!K134+JUNIO!K134+JULIO!K134+AGOSTO!K134+SEPTIEMBRE!K134+OCTUBRE!K134+NOVIEMBRE!K134+DICIEMBRE!K134</f>
        <v>0</v>
      </c>
      <c r="L134" s="2697">
        <f>+'ENERO '!L134+FEBRERO!L134+'MARZO '!L134+ABRIL!L134+MAYO!L134+JUNIO!L134+JULIO!L134+AGOSTO!L134+SEPTIEMBRE!L134+OCTUBRE!L134+NOVIEMBRE!L134+DICIEMBRE!L134</f>
        <v>0</v>
      </c>
      <c r="M134" s="2697">
        <f>+'ENERO '!M134+FEBRERO!M134+'MARZO '!M134+ABRIL!M134+MAYO!M134+JUNIO!M134+JULIO!M134+AGOSTO!M134+SEPTIEMBRE!M134+OCTUBRE!M134+NOVIEMBRE!M134+DICIEMBRE!M134</f>
        <v>0</v>
      </c>
      <c r="N134" s="2697">
        <f>+'ENERO '!N134+FEBRERO!N134+'MARZO '!N134+ABRIL!N134+MAYO!N134+JUNIO!N134+JULIO!N134+AGOSTO!N134+SEPTIEMBRE!N134+OCTUBRE!N134+NOVIEMBRE!N134+DICIEMBRE!N134</f>
        <v>0</v>
      </c>
      <c r="O134" s="2697">
        <f>+'ENERO '!O134+FEBRERO!O134+'MARZO '!O134+ABRIL!O134+MAYO!O134+JUNIO!O134+JULIO!O134+AGOSTO!O134+SEPTIEMBRE!O134+OCTUBRE!O134+NOVIEMBRE!O134+DICIEMBRE!O134</f>
        <v>0</v>
      </c>
      <c r="P134" s="2697">
        <f>+'ENERO '!P134+FEBRERO!P134+'MARZO '!P134+ABRIL!P134+MAYO!P134+JUNIO!P134+JULIO!P134+AGOSTO!P134+SEPTIEMBRE!P134+OCTUBRE!P134+NOVIEMBRE!P134+DICIEMBRE!P134</f>
        <v>0</v>
      </c>
      <c r="Q134" s="2697">
        <f>+'ENERO '!Q134+FEBRERO!Q134+'MARZO '!Q134+ABRIL!Q134+MAYO!Q134+JUNIO!Q134+JULIO!Q134+AGOSTO!Q134+SEPTIEMBRE!Q134+OCTUBRE!Q134+NOVIEMBRE!Q134+DICIEMBRE!Q134</f>
        <v>0</v>
      </c>
      <c r="R134" s="134" t="s">
        <v>6</v>
      </c>
      <c r="S134" s="3"/>
      <c r="T134" s="3"/>
      <c r="U134" s="3"/>
      <c r="V134" s="3"/>
      <c r="W134" s="10"/>
      <c r="X134" s="17"/>
      <c r="Y134" s="17"/>
      <c r="Z134" s="10"/>
      <c r="AA134" s="10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103" t="s">
        <v>3</v>
      </c>
      <c r="BB134" s="103" t="s">
        <v>3</v>
      </c>
      <c r="BC134" s="6"/>
      <c r="BD134" s="137">
        <v>0</v>
      </c>
      <c r="BE134" s="137">
        <v>0</v>
      </c>
    </row>
    <row r="135" spans="1:57" x14ac:dyDescent="0.25">
      <c r="A135" s="2800"/>
      <c r="B135" s="2800"/>
      <c r="C135" s="33" t="s">
        <v>163</v>
      </c>
      <c r="D135" s="2697">
        <f>+'ENERO '!D135+FEBRERO!D135+'MARZO '!D135+ABRIL!D135+MAYO!D135+JUNIO!D135+JULIO!D135+AGOSTO!D135+SEPTIEMBRE!D135+OCTUBRE!D135+NOVIEMBRE!D135+DICIEMBRE!D135</f>
        <v>0</v>
      </c>
      <c r="E135" s="2697">
        <f>+'ENERO '!E135+FEBRERO!E135+'MARZO '!E135+ABRIL!E135+MAYO!E135+JUNIO!E135+JULIO!E135+AGOSTO!E135+SEPTIEMBRE!E135+OCTUBRE!E135+NOVIEMBRE!E135+DICIEMBRE!E135</f>
        <v>0</v>
      </c>
      <c r="F135" s="2697">
        <f>+'ENERO '!F135+FEBRERO!F135+'MARZO '!F135+ABRIL!F135+MAYO!F135+JUNIO!F135+JULIO!F135+AGOSTO!F135+SEPTIEMBRE!F135+OCTUBRE!F135+NOVIEMBRE!F135+DICIEMBRE!F135</f>
        <v>0</v>
      </c>
      <c r="G135" s="2697">
        <f>+'ENERO '!G135+FEBRERO!G135+'MARZO '!G135+ABRIL!G135+MAYO!G135+JUNIO!G135+JULIO!G135+AGOSTO!G135+SEPTIEMBRE!G135+OCTUBRE!G135+NOVIEMBRE!G135+DICIEMBRE!G135</f>
        <v>0</v>
      </c>
      <c r="H135" s="2697">
        <f>+'ENERO '!H135+FEBRERO!H135+'MARZO '!H135+ABRIL!H135+MAYO!H135+JUNIO!H135+JULIO!H135+AGOSTO!H135+SEPTIEMBRE!H135+OCTUBRE!H135+NOVIEMBRE!H135+DICIEMBRE!H135</f>
        <v>0</v>
      </c>
      <c r="I135" s="2697">
        <f>+'ENERO '!I135+FEBRERO!I135+'MARZO '!I135+ABRIL!I135+MAYO!I135+JUNIO!I135+JULIO!I135+AGOSTO!I135+SEPTIEMBRE!I135+OCTUBRE!I135+NOVIEMBRE!I135+DICIEMBRE!I135</f>
        <v>0</v>
      </c>
      <c r="J135" s="2697">
        <f>+'ENERO '!J135+FEBRERO!J135+'MARZO '!J135+ABRIL!J135+MAYO!J135+JUNIO!J135+JULIO!J135+AGOSTO!J135+SEPTIEMBRE!J135+OCTUBRE!J135+NOVIEMBRE!J135+DICIEMBRE!J135</f>
        <v>0</v>
      </c>
      <c r="K135" s="2697">
        <f>+'ENERO '!K135+FEBRERO!K135+'MARZO '!K135+ABRIL!K135+MAYO!K135+JUNIO!K135+JULIO!K135+AGOSTO!K135+SEPTIEMBRE!K135+OCTUBRE!K135+NOVIEMBRE!K135+DICIEMBRE!K135</f>
        <v>0</v>
      </c>
      <c r="L135" s="2697">
        <f>+'ENERO '!L135+FEBRERO!L135+'MARZO '!L135+ABRIL!L135+MAYO!L135+JUNIO!L135+JULIO!L135+AGOSTO!L135+SEPTIEMBRE!L135+OCTUBRE!L135+NOVIEMBRE!L135+DICIEMBRE!L135</f>
        <v>0</v>
      </c>
      <c r="M135" s="2697">
        <f>+'ENERO '!M135+FEBRERO!M135+'MARZO '!M135+ABRIL!M135+MAYO!M135+JUNIO!M135+JULIO!M135+AGOSTO!M135+SEPTIEMBRE!M135+OCTUBRE!M135+NOVIEMBRE!M135+DICIEMBRE!M135</f>
        <v>0</v>
      </c>
      <c r="N135" s="2697">
        <f>+'ENERO '!N135+FEBRERO!N135+'MARZO '!N135+ABRIL!N135+MAYO!N135+JUNIO!N135+JULIO!N135+AGOSTO!N135+SEPTIEMBRE!N135+OCTUBRE!N135+NOVIEMBRE!N135+DICIEMBRE!N135</f>
        <v>0</v>
      </c>
      <c r="O135" s="2697">
        <f>+'ENERO '!O135+FEBRERO!O135+'MARZO '!O135+ABRIL!O135+MAYO!O135+JUNIO!O135+JULIO!O135+AGOSTO!O135+SEPTIEMBRE!O135+OCTUBRE!O135+NOVIEMBRE!O135+DICIEMBRE!O135</f>
        <v>0</v>
      </c>
      <c r="P135" s="2697">
        <f>+'ENERO '!P135+FEBRERO!P135+'MARZO '!P135+ABRIL!P135+MAYO!P135+JUNIO!P135+JULIO!P135+AGOSTO!P135+SEPTIEMBRE!P135+OCTUBRE!P135+NOVIEMBRE!P135+DICIEMBRE!P135</f>
        <v>0</v>
      </c>
      <c r="Q135" s="2697">
        <f>+'ENERO '!Q135+FEBRERO!Q135+'MARZO '!Q135+ABRIL!Q135+MAYO!Q135+JUNIO!Q135+JULIO!Q135+AGOSTO!Q135+SEPTIEMBRE!Q135+OCTUBRE!Q135+NOVIEMBRE!Q135+DICIEMBRE!Q135</f>
        <v>0</v>
      </c>
      <c r="R135" s="134" t="s">
        <v>3</v>
      </c>
      <c r="S135" s="3"/>
      <c r="T135" s="3"/>
      <c r="U135" s="3"/>
      <c r="V135" s="3"/>
      <c r="W135" s="10"/>
      <c r="X135" s="17"/>
      <c r="Y135" s="17"/>
      <c r="Z135" s="10"/>
      <c r="AA135" s="10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26"/>
      <c r="BB135" s="103" t="s">
        <v>3</v>
      </c>
      <c r="BC135" s="6"/>
      <c r="BD135" s="147"/>
      <c r="BE135" s="137">
        <v>0</v>
      </c>
    </row>
    <row r="136" spans="1:57" x14ac:dyDescent="0.25">
      <c r="A136" s="2799" t="s">
        <v>165</v>
      </c>
      <c r="B136" s="2810" t="s">
        <v>166</v>
      </c>
      <c r="C136" s="2835"/>
      <c r="D136" s="2697">
        <f>+'ENERO '!D136+FEBRERO!D136+'MARZO '!D136+ABRIL!D136+MAYO!D136+JUNIO!D136+JULIO!D136+AGOSTO!D136+SEPTIEMBRE!D136+OCTUBRE!D136+NOVIEMBRE!D136+DICIEMBRE!D136</f>
        <v>0</v>
      </c>
      <c r="E136" s="2697">
        <f>+'ENERO '!E136+FEBRERO!E136+'MARZO '!E136+ABRIL!E136+MAYO!E136+JUNIO!E136+JULIO!E136+AGOSTO!E136+SEPTIEMBRE!E136+OCTUBRE!E136+NOVIEMBRE!E136+DICIEMBRE!E136</f>
        <v>0</v>
      </c>
      <c r="F136" s="2697">
        <f>+'ENERO '!F136+FEBRERO!F136+'MARZO '!F136+ABRIL!F136+MAYO!F136+JUNIO!F136+JULIO!F136+AGOSTO!F136+SEPTIEMBRE!F136+OCTUBRE!F136+NOVIEMBRE!F136+DICIEMBRE!F136</f>
        <v>0</v>
      </c>
      <c r="G136" s="2697">
        <f>+'ENERO '!G136+FEBRERO!G136+'MARZO '!G136+ABRIL!G136+MAYO!G136+JUNIO!G136+JULIO!G136+AGOSTO!G136+SEPTIEMBRE!G136+OCTUBRE!G136+NOVIEMBRE!G136+DICIEMBRE!G136</f>
        <v>0</v>
      </c>
      <c r="H136" s="2697">
        <f>+'ENERO '!H136+FEBRERO!H136+'MARZO '!H136+ABRIL!H136+MAYO!H136+JUNIO!H136+JULIO!H136+AGOSTO!H136+SEPTIEMBRE!H136+OCTUBRE!H136+NOVIEMBRE!H136+DICIEMBRE!H136</f>
        <v>0</v>
      </c>
      <c r="I136" s="2697">
        <f>+'ENERO '!I136+FEBRERO!I136+'MARZO '!I136+ABRIL!I136+MAYO!I136+JUNIO!I136+JULIO!I136+AGOSTO!I136+SEPTIEMBRE!I136+OCTUBRE!I136+NOVIEMBRE!I136+DICIEMBRE!I136</f>
        <v>0</v>
      </c>
      <c r="J136" s="2697">
        <f>+'ENERO '!J136+FEBRERO!J136+'MARZO '!J136+ABRIL!J136+MAYO!J136+JUNIO!J136+JULIO!J136+AGOSTO!J136+SEPTIEMBRE!J136+OCTUBRE!J136+NOVIEMBRE!J136+DICIEMBRE!J136</f>
        <v>0</v>
      </c>
      <c r="K136" s="2697">
        <f>+'ENERO '!K136+FEBRERO!K136+'MARZO '!K136+ABRIL!K136+MAYO!K136+JUNIO!K136+JULIO!K136+AGOSTO!K136+SEPTIEMBRE!K136+OCTUBRE!K136+NOVIEMBRE!K136+DICIEMBRE!K136</f>
        <v>0</v>
      </c>
      <c r="L136" s="2697">
        <f>+'ENERO '!L136+FEBRERO!L136+'MARZO '!L136+ABRIL!L136+MAYO!L136+JUNIO!L136+JULIO!L136+AGOSTO!L136+SEPTIEMBRE!L136+OCTUBRE!L136+NOVIEMBRE!L136+DICIEMBRE!L136</f>
        <v>0</v>
      </c>
      <c r="M136" s="2697">
        <f>+'ENERO '!M136+FEBRERO!M136+'MARZO '!M136+ABRIL!M136+MAYO!M136+JUNIO!M136+JULIO!M136+AGOSTO!M136+SEPTIEMBRE!M136+OCTUBRE!M136+NOVIEMBRE!M136+DICIEMBRE!M136</f>
        <v>0</v>
      </c>
      <c r="N136" s="2697">
        <f>+'ENERO '!N136+FEBRERO!N136+'MARZO '!N136+ABRIL!N136+MAYO!N136+JUNIO!N136+JULIO!N136+AGOSTO!N136+SEPTIEMBRE!N136+OCTUBRE!N136+NOVIEMBRE!N136+DICIEMBRE!N136</f>
        <v>0</v>
      </c>
      <c r="O136" s="2697">
        <f>+'ENERO '!O136+FEBRERO!O136+'MARZO '!O136+ABRIL!O136+MAYO!O136+JUNIO!O136+JULIO!O136+AGOSTO!O136+SEPTIEMBRE!O136+OCTUBRE!O136+NOVIEMBRE!O136+DICIEMBRE!O136</f>
        <v>0</v>
      </c>
      <c r="P136" s="2697">
        <f>+'ENERO '!P136+FEBRERO!P136+'MARZO '!P136+ABRIL!P136+MAYO!P136+JUNIO!P136+JULIO!P136+AGOSTO!P136+SEPTIEMBRE!P136+OCTUBRE!P136+NOVIEMBRE!P136+DICIEMBRE!P136</f>
        <v>0</v>
      </c>
      <c r="Q136" s="2697">
        <f>+'ENERO '!Q136+FEBRERO!Q136+'MARZO '!Q136+ABRIL!Q136+MAYO!Q136+JUNIO!Q136+JULIO!Q136+AGOSTO!Q136+SEPTIEMBRE!Q136+OCTUBRE!Q136+NOVIEMBRE!Q136+DICIEMBRE!Q136</f>
        <v>0</v>
      </c>
      <c r="R136" s="134" t="s">
        <v>6</v>
      </c>
      <c r="S136" s="3"/>
      <c r="T136" s="3"/>
      <c r="U136" s="3"/>
      <c r="V136" s="3"/>
      <c r="W136" s="10"/>
      <c r="X136" s="10"/>
      <c r="Y136" s="17"/>
      <c r="Z136" s="10"/>
      <c r="AA136" s="10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26"/>
      <c r="BB136" s="26"/>
      <c r="BC136" s="6"/>
      <c r="BD136" s="147"/>
      <c r="BE136" s="147"/>
    </row>
    <row r="137" spans="1:57" x14ac:dyDescent="0.25">
      <c r="A137" s="2816"/>
      <c r="B137" s="2813" t="s">
        <v>167</v>
      </c>
      <c r="C137" s="2836"/>
      <c r="D137" s="2697">
        <f>+'ENERO '!D137+FEBRERO!D137+'MARZO '!D137+ABRIL!D137+MAYO!D137+JUNIO!D137+JULIO!D137+AGOSTO!D137+SEPTIEMBRE!D137+OCTUBRE!D137+NOVIEMBRE!D137+DICIEMBRE!D137</f>
        <v>0</v>
      </c>
      <c r="E137" s="2697">
        <f>+'ENERO '!E137+FEBRERO!E137+'MARZO '!E137+ABRIL!E137+MAYO!E137+JUNIO!E137+JULIO!E137+AGOSTO!E137+SEPTIEMBRE!E137+OCTUBRE!E137+NOVIEMBRE!E137+DICIEMBRE!E137</f>
        <v>0</v>
      </c>
      <c r="F137" s="2697">
        <f>+'ENERO '!F137+FEBRERO!F137+'MARZO '!F137+ABRIL!F137+MAYO!F137+JUNIO!F137+JULIO!F137+AGOSTO!F137+SEPTIEMBRE!F137+OCTUBRE!F137+NOVIEMBRE!F137+DICIEMBRE!F137</f>
        <v>0</v>
      </c>
      <c r="G137" s="2697">
        <f>+'ENERO '!G137+FEBRERO!G137+'MARZO '!G137+ABRIL!G137+MAYO!G137+JUNIO!G137+JULIO!G137+AGOSTO!G137+SEPTIEMBRE!G137+OCTUBRE!G137+NOVIEMBRE!G137+DICIEMBRE!G137</f>
        <v>0</v>
      </c>
      <c r="H137" s="2697">
        <f>+'ENERO '!H137+FEBRERO!H137+'MARZO '!H137+ABRIL!H137+MAYO!H137+JUNIO!H137+JULIO!H137+AGOSTO!H137+SEPTIEMBRE!H137+OCTUBRE!H137+NOVIEMBRE!H137+DICIEMBRE!H137</f>
        <v>0</v>
      </c>
      <c r="I137" s="2697">
        <f>+'ENERO '!I137+FEBRERO!I137+'MARZO '!I137+ABRIL!I137+MAYO!I137+JUNIO!I137+JULIO!I137+AGOSTO!I137+SEPTIEMBRE!I137+OCTUBRE!I137+NOVIEMBRE!I137+DICIEMBRE!I137</f>
        <v>0</v>
      </c>
      <c r="J137" s="2697">
        <f>+'ENERO '!J137+FEBRERO!J137+'MARZO '!J137+ABRIL!J137+MAYO!J137+JUNIO!J137+JULIO!J137+AGOSTO!J137+SEPTIEMBRE!J137+OCTUBRE!J137+NOVIEMBRE!J137+DICIEMBRE!J137</f>
        <v>0</v>
      </c>
      <c r="K137" s="2697">
        <f>+'ENERO '!K137+FEBRERO!K137+'MARZO '!K137+ABRIL!K137+MAYO!K137+JUNIO!K137+JULIO!K137+AGOSTO!K137+SEPTIEMBRE!K137+OCTUBRE!K137+NOVIEMBRE!K137+DICIEMBRE!K137</f>
        <v>0</v>
      </c>
      <c r="L137" s="2697">
        <f>+'ENERO '!L137+FEBRERO!L137+'MARZO '!L137+ABRIL!L137+MAYO!L137+JUNIO!L137+JULIO!L137+AGOSTO!L137+SEPTIEMBRE!L137+OCTUBRE!L137+NOVIEMBRE!L137+DICIEMBRE!L137</f>
        <v>0</v>
      </c>
      <c r="M137" s="2697">
        <f>+'ENERO '!M137+FEBRERO!M137+'MARZO '!M137+ABRIL!M137+MAYO!M137+JUNIO!M137+JULIO!M137+AGOSTO!M137+SEPTIEMBRE!M137+OCTUBRE!M137+NOVIEMBRE!M137+DICIEMBRE!M137</f>
        <v>0</v>
      </c>
      <c r="N137" s="2697">
        <f>+'ENERO '!N137+FEBRERO!N137+'MARZO '!N137+ABRIL!N137+MAYO!N137+JUNIO!N137+JULIO!N137+AGOSTO!N137+SEPTIEMBRE!N137+OCTUBRE!N137+NOVIEMBRE!N137+DICIEMBRE!N137</f>
        <v>0</v>
      </c>
      <c r="O137" s="2697">
        <f>+'ENERO '!O137+FEBRERO!O137+'MARZO '!O137+ABRIL!O137+MAYO!O137+JUNIO!O137+JULIO!O137+AGOSTO!O137+SEPTIEMBRE!O137+OCTUBRE!O137+NOVIEMBRE!O137+DICIEMBRE!O137</f>
        <v>0</v>
      </c>
      <c r="P137" s="2697">
        <f>+'ENERO '!P137+FEBRERO!P137+'MARZO '!P137+ABRIL!P137+MAYO!P137+JUNIO!P137+JULIO!P137+AGOSTO!P137+SEPTIEMBRE!P137+OCTUBRE!P137+NOVIEMBRE!P137+DICIEMBRE!P137</f>
        <v>0</v>
      </c>
      <c r="Q137" s="2697">
        <f>+'ENERO '!Q137+FEBRERO!Q137+'MARZO '!Q137+ABRIL!Q137+MAYO!Q137+JUNIO!Q137+JULIO!Q137+AGOSTO!Q137+SEPTIEMBRE!Q137+OCTUBRE!Q137+NOVIEMBRE!Q137+DICIEMBRE!Q137</f>
        <v>0</v>
      </c>
      <c r="R137" s="134" t="s">
        <v>3</v>
      </c>
      <c r="S137" s="3"/>
      <c r="T137" s="3"/>
      <c r="U137" s="3"/>
      <c r="V137" s="3"/>
      <c r="W137" s="10"/>
      <c r="X137" s="10"/>
      <c r="Y137" s="17"/>
      <c r="Z137" s="10"/>
      <c r="AA137" s="10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26"/>
      <c r="BB137" s="103" t="s">
        <v>3</v>
      </c>
      <c r="BC137" s="6"/>
      <c r="BD137" s="147"/>
      <c r="BE137" s="137">
        <v>0</v>
      </c>
    </row>
    <row r="138" spans="1:57" x14ac:dyDescent="0.25">
      <c r="A138" s="2816"/>
      <c r="B138" s="2824" t="s">
        <v>168</v>
      </c>
      <c r="C138" s="2837"/>
      <c r="D138" s="2697">
        <f>+'ENERO '!D138+FEBRERO!D138+'MARZO '!D138+ABRIL!D138+MAYO!D138+JUNIO!D138+JULIO!D138+AGOSTO!D138+SEPTIEMBRE!D138+OCTUBRE!D138+NOVIEMBRE!D138+DICIEMBRE!D138</f>
        <v>0</v>
      </c>
      <c r="E138" s="2697">
        <f>+'ENERO '!E138+FEBRERO!E138+'MARZO '!E138+ABRIL!E138+MAYO!E138+JUNIO!E138+JULIO!E138+AGOSTO!E138+SEPTIEMBRE!E138+OCTUBRE!E138+NOVIEMBRE!E138+DICIEMBRE!E138</f>
        <v>0</v>
      </c>
      <c r="F138" s="2697">
        <f>+'ENERO '!F138+FEBRERO!F138+'MARZO '!F138+ABRIL!F138+MAYO!F138+JUNIO!F138+JULIO!F138+AGOSTO!F138+SEPTIEMBRE!F138+OCTUBRE!F138+NOVIEMBRE!F138+DICIEMBRE!F138</f>
        <v>0</v>
      </c>
      <c r="G138" s="2697">
        <f>+'ENERO '!G138+FEBRERO!G138+'MARZO '!G138+ABRIL!G138+MAYO!G138+JUNIO!G138+JULIO!G138+AGOSTO!G138+SEPTIEMBRE!G138+OCTUBRE!G138+NOVIEMBRE!G138+DICIEMBRE!G138</f>
        <v>0</v>
      </c>
      <c r="H138" s="2697">
        <f>+'ENERO '!H138+FEBRERO!H138+'MARZO '!H138+ABRIL!H138+MAYO!H138+JUNIO!H138+JULIO!H138+AGOSTO!H138+SEPTIEMBRE!H138+OCTUBRE!H138+NOVIEMBRE!H138+DICIEMBRE!H138</f>
        <v>0</v>
      </c>
      <c r="I138" s="2697">
        <f>+'ENERO '!I138+FEBRERO!I138+'MARZO '!I138+ABRIL!I138+MAYO!I138+JUNIO!I138+JULIO!I138+AGOSTO!I138+SEPTIEMBRE!I138+OCTUBRE!I138+NOVIEMBRE!I138+DICIEMBRE!I138</f>
        <v>0</v>
      </c>
      <c r="J138" s="2697">
        <f>+'ENERO '!J138+FEBRERO!J138+'MARZO '!J138+ABRIL!J138+MAYO!J138+JUNIO!J138+JULIO!J138+AGOSTO!J138+SEPTIEMBRE!J138+OCTUBRE!J138+NOVIEMBRE!J138+DICIEMBRE!J138</f>
        <v>0</v>
      </c>
      <c r="K138" s="2697">
        <f>+'ENERO '!K138+FEBRERO!K138+'MARZO '!K138+ABRIL!K138+MAYO!K138+JUNIO!K138+JULIO!K138+AGOSTO!K138+SEPTIEMBRE!K138+OCTUBRE!K138+NOVIEMBRE!K138+DICIEMBRE!K138</f>
        <v>0</v>
      </c>
      <c r="L138" s="2697">
        <f>+'ENERO '!L138+FEBRERO!L138+'MARZO '!L138+ABRIL!L138+MAYO!L138+JUNIO!L138+JULIO!L138+AGOSTO!L138+SEPTIEMBRE!L138+OCTUBRE!L138+NOVIEMBRE!L138+DICIEMBRE!L138</f>
        <v>0</v>
      </c>
      <c r="M138" s="2697">
        <f>+'ENERO '!M138+FEBRERO!M138+'MARZO '!M138+ABRIL!M138+MAYO!M138+JUNIO!M138+JULIO!M138+AGOSTO!M138+SEPTIEMBRE!M138+OCTUBRE!M138+NOVIEMBRE!M138+DICIEMBRE!M138</f>
        <v>0</v>
      </c>
      <c r="N138" s="2697">
        <f>+'ENERO '!N138+FEBRERO!N138+'MARZO '!N138+ABRIL!N138+MAYO!N138+JUNIO!N138+JULIO!N138+AGOSTO!N138+SEPTIEMBRE!N138+OCTUBRE!N138+NOVIEMBRE!N138+DICIEMBRE!N138</f>
        <v>0</v>
      </c>
      <c r="O138" s="2697">
        <f>+'ENERO '!O138+FEBRERO!O138+'MARZO '!O138+ABRIL!O138+MAYO!O138+JUNIO!O138+JULIO!O138+AGOSTO!O138+SEPTIEMBRE!O138+OCTUBRE!O138+NOVIEMBRE!O138+DICIEMBRE!O138</f>
        <v>0</v>
      </c>
      <c r="P138" s="2697">
        <f>+'ENERO '!P138+FEBRERO!P138+'MARZO '!P138+ABRIL!P138+MAYO!P138+JUNIO!P138+JULIO!P138+AGOSTO!P138+SEPTIEMBRE!P138+OCTUBRE!P138+NOVIEMBRE!P138+DICIEMBRE!P138</f>
        <v>0</v>
      </c>
      <c r="Q138" s="2697">
        <f>+'ENERO '!Q138+FEBRERO!Q138+'MARZO '!Q138+ABRIL!Q138+MAYO!Q138+JUNIO!Q138+JULIO!Q138+AGOSTO!Q138+SEPTIEMBRE!Q138+OCTUBRE!Q138+NOVIEMBRE!Q138+DICIEMBRE!Q138</f>
        <v>0</v>
      </c>
      <c r="R138" s="134" t="s">
        <v>6</v>
      </c>
      <c r="S138" s="3"/>
      <c r="T138" s="3"/>
      <c r="U138" s="3"/>
      <c r="V138" s="3"/>
      <c r="W138" s="10"/>
      <c r="X138" s="10"/>
      <c r="Y138" s="17"/>
      <c r="Z138" s="10"/>
      <c r="AA138" s="10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103" t="s">
        <v>3</v>
      </c>
      <c r="BB138" s="103" t="s">
        <v>3</v>
      </c>
      <c r="BC138" s="6"/>
      <c r="BD138" s="137">
        <v>0</v>
      </c>
      <c r="BE138" s="137">
        <v>0</v>
      </c>
    </row>
    <row r="139" spans="1:57" x14ac:dyDescent="0.25">
      <c r="A139" s="2816"/>
      <c r="B139" s="2799" t="s">
        <v>161</v>
      </c>
      <c r="C139" s="109" t="s">
        <v>4</v>
      </c>
      <c r="D139" s="2697">
        <f>+'ENERO '!D139+FEBRERO!D139+'MARZO '!D139+ABRIL!D139+MAYO!D139+JUNIO!D139+JULIO!D139+AGOSTO!D139+SEPTIEMBRE!D139+OCTUBRE!D139+NOVIEMBRE!D139+DICIEMBRE!D139</f>
        <v>0</v>
      </c>
      <c r="E139" s="2697">
        <f>+'ENERO '!E139+FEBRERO!E139+'MARZO '!E139+ABRIL!E139+MAYO!E139+JUNIO!E139+JULIO!E139+AGOSTO!E139+SEPTIEMBRE!E139+OCTUBRE!E139+NOVIEMBRE!E139+DICIEMBRE!E139</f>
        <v>0</v>
      </c>
      <c r="F139" s="2697">
        <f>+'ENERO '!F139+FEBRERO!F139+'MARZO '!F139+ABRIL!F139+MAYO!F139+JUNIO!F139+JULIO!F139+AGOSTO!F139+SEPTIEMBRE!F139+OCTUBRE!F139+NOVIEMBRE!F139+DICIEMBRE!F139</f>
        <v>0</v>
      </c>
      <c r="G139" s="2697">
        <f>+'ENERO '!G139+FEBRERO!G139+'MARZO '!G139+ABRIL!G139+MAYO!G139+JUNIO!G139+JULIO!G139+AGOSTO!G139+SEPTIEMBRE!G139+OCTUBRE!G139+NOVIEMBRE!G139+DICIEMBRE!G139</f>
        <v>0</v>
      </c>
      <c r="H139" s="2697">
        <f>+'ENERO '!H139+FEBRERO!H139+'MARZO '!H139+ABRIL!H139+MAYO!H139+JUNIO!H139+JULIO!H139+AGOSTO!H139+SEPTIEMBRE!H139+OCTUBRE!H139+NOVIEMBRE!H139+DICIEMBRE!H139</f>
        <v>0</v>
      </c>
      <c r="I139" s="2697">
        <f>+'ENERO '!I139+FEBRERO!I139+'MARZO '!I139+ABRIL!I139+MAYO!I139+JUNIO!I139+JULIO!I139+AGOSTO!I139+SEPTIEMBRE!I139+OCTUBRE!I139+NOVIEMBRE!I139+DICIEMBRE!I139</f>
        <v>0</v>
      </c>
      <c r="J139" s="2697">
        <f>+'ENERO '!J139+FEBRERO!J139+'MARZO '!J139+ABRIL!J139+MAYO!J139+JUNIO!J139+JULIO!J139+AGOSTO!J139+SEPTIEMBRE!J139+OCTUBRE!J139+NOVIEMBRE!J139+DICIEMBRE!J139</f>
        <v>0</v>
      </c>
      <c r="K139" s="2697">
        <f>+'ENERO '!K139+FEBRERO!K139+'MARZO '!K139+ABRIL!K139+MAYO!K139+JUNIO!K139+JULIO!K139+AGOSTO!K139+SEPTIEMBRE!K139+OCTUBRE!K139+NOVIEMBRE!K139+DICIEMBRE!K139</f>
        <v>0</v>
      </c>
      <c r="L139" s="2697">
        <f>+'ENERO '!L139+FEBRERO!L139+'MARZO '!L139+ABRIL!L139+MAYO!L139+JUNIO!L139+JULIO!L139+AGOSTO!L139+SEPTIEMBRE!L139+OCTUBRE!L139+NOVIEMBRE!L139+DICIEMBRE!L139</f>
        <v>0</v>
      </c>
      <c r="M139" s="2697">
        <f>+'ENERO '!M139+FEBRERO!M139+'MARZO '!M139+ABRIL!M139+MAYO!M139+JUNIO!M139+JULIO!M139+AGOSTO!M139+SEPTIEMBRE!M139+OCTUBRE!M139+NOVIEMBRE!M139+DICIEMBRE!M139</f>
        <v>0</v>
      </c>
      <c r="N139" s="2697">
        <f>+'ENERO '!N139+FEBRERO!N139+'MARZO '!N139+ABRIL!N139+MAYO!N139+JUNIO!N139+JULIO!N139+AGOSTO!N139+SEPTIEMBRE!N139+OCTUBRE!N139+NOVIEMBRE!N139+DICIEMBRE!N139</f>
        <v>0</v>
      </c>
      <c r="O139" s="2697">
        <f>+'ENERO '!O139+FEBRERO!O139+'MARZO '!O139+ABRIL!O139+MAYO!O139+JUNIO!O139+JULIO!O139+AGOSTO!O139+SEPTIEMBRE!O139+OCTUBRE!O139+NOVIEMBRE!O139+DICIEMBRE!O139</f>
        <v>0</v>
      </c>
      <c r="P139" s="2697">
        <f>+'ENERO '!P139+FEBRERO!P139+'MARZO '!P139+ABRIL!P139+MAYO!P139+JUNIO!P139+JULIO!P139+AGOSTO!P139+SEPTIEMBRE!P139+OCTUBRE!P139+NOVIEMBRE!P139+DICIEMBRE!P139</f>
        <v>0</v>
      </c>
      <c r="Q139" s="2697">
        <f>+'ENERO '!Q139+FEBRERO!Q139+'MARZO '!Q139+ABRIL!Q139+MAYO!Q139+JUNIO!Q139+JULIO!Q139+AGOSTO!Q139+SEPTIEMBRE!Q139+OCTUBRE!Q139+NOVIEMBRE!Q139+DICIEMBRE!Q139</f>
        <v>0</v>
      </c>
      <c r="R139" s="134" t="s">
        <v>6</v>
      </c>
      <c r="S139" s="3"/>
      <c r="T139" s="3"/>
      <c r="U139" s="3"/>
      <c r="V139" s="3"/>
      <c r="W139" s="10"/>
      <c r="X139" s="10"/>
      <c r="Y139" s="17"/>
      <c r="Z139" s="10"/>
      <c r="AA139" s="10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103" t="s">
        <v>3</v>
      </c>
      <c r="BB139" s="103" t="s">
        <v>3</v>
      </c>
      <c r="BC139" s="6"/>
      <c r="BD139" s="137">
        <v>0</v>
      </c>
      <c r="BE139" s="137">
        <v>0</v>
      </c>
    </row>
    <row r="140" spans="1:57" x14ac:dyDescent="0.25">
      <c r="A140" s="2816"/>
      <c r="B140" s="2816"/>
      <c r="C140" s="96" t="s">
        <v>169</v>
      </c>
      <c r="D140" s="2697">
        <f>+'ENERO '!D140+FEBRERO!D140+'MARZO '!D140+ABRIL!D140+MAYO!D140+JUNIO!D140+JULIO!D140+AGOSTO!D140+SEPTIEMBRE!D140+OCTUBRE!D140+NOVIEMBRE!D140+DICIEMBRE!D140</f>
        <v>0</v>
      </c>
      <c r="E140" s="2697">
        <f>+'ENERO '!E140+FEBRERO!E140+'MARZO '!E140+ABRIL!E140+MAYO!E140+JUNIO!E140+JULIO!E140+AGOSTO!E140+SEPTIEMBRE!E140+OCTUBRE!E140+NOVIEMBRE!E140+DICIEMBRE!E140</f>
        <v>0</v>
      </c>
      <c r="F140" s="2697">
        <f>+'ENERO '!F140+FEBRERO!F140+'MARZO '!F140+ABRIL!F140+MAYO!F140+JUNIO!F140+JULIO!F140+AGOSTO!F140+SEPTIEMBRE!F140+OCTUBRE!F140+NOVIEMBRE!F140+DICIEMBRE!F140</f>
        <v>0</v>
      </c>
      <c r="G140" s="2697">
        <f>+'ENERO '!G140+FEBRERO!G140+'MARZO '!G140+ABRIL!G140+MAYO!G140+JUNIO!G140+JULIO!G140+AGOSTO!G140+SEPTIEMBRE!G140+OCTUBRE!G140+NOVIEMBRE!G140+DICIEMBRE!G140</f>
        <v>0</v>
      </c>
      <c r="H140" s="2697">
        <f>+'ENERO '!H140+FEBRERO!H140+'MARZO '!H140+ABRIL!H140+MAYO!H140+JUNIO!H140+JULIO!H140+AGOSTO!H140+SEPTIEMBRE!H140+OCTUBRE!H140+NOVIEMBRE!H140+DICIEMBRE!H140</f>
        <v>0</v>
      </c>
      <c r="I140" s="2697">
        <f>+'ENERO '!I140+FEBRERO!I140+'MARZO '!I140+ABRIL!I140+MAYO!I140+JUNIO!I140+JULIO!I140+AGOSTO!I140+SEPTIEMBRE!I140+OCTUBRE!I140+NOVIEMBRE!I140+DICIEMBRE!I140</f>
        <v>0</v>
      </c>
      <c r="J140" s="2697">
        <f>+'ENERO '!J140+FEBRERO!J140+'MARZO '!J140+ABRIL!J140+MAYO!J140+JUNIO!J140+JULIO!J140+AGOSTO!J140+SEPTIEMBRE!J140+OCTUBRE!J140+NOVIEMBRE!J140+DICIEMBRE!J140</f>
        <v>0</v>
      </c>
      <c r="K140" s="2697">
        <f>+'ENERO '!K140+FEBRERO!K140+'MARZO '!K140+ABRIL!K140+MAYO!K140+JUNIO!K140+JULIO!K140+AGOSTO!K140+SEPTIEMBRE!K140+OCTUBRE!K140+NOVIEMBRE!K140+DICIEMBRE!K140</f>
        <v>0</v>
      </c>
      <c r="L140" s="2697">
        <f>+'ENERO '!L140+FEBRERO!L140+'MARZO '!L140+ABRIL!L140+MAYO!L140+JUNIO!L140+JULIO!L140+AGOSTO!L140+SEPTIEMBRE!L140+OCTUBRE!L140+NOVIEMBRE!L140+DICIEMBRE!L140</f>
        <v>0</v>
      </c>
      <c r="M140" s="2697">
        <f>+'ENERO '!M140+FEBRERO!M140+'MARZO '!M140+ABRIL!M140+MAYO!M140+JUNIO!M140+JULIO!M140+AGOSTO!M140+SEPTIEMBRE!M140+OCTUBRE!M140+NOVIEMBRE!M140+DICIEMBRE!M140</f>
        <v>0</v>
      </c>
      <c r="N140" s="2697">
        <f>+'ENERO '!N140+FEBRERO!N140+'MARZO '!N140+ABRIL!N140+MAYO!N140+JUNIO!N140+JULIO!N140+AGOSTO!N140+SEPTIEMBRE!N140+OCTUBRE!N140+NOVIEMBRE!N140+DICIEMBRE!N140</f>
        <v>0</v>
      </c>
      <c r="O140" s="2697">
        <f>+'ENERO '!O140+FEBRERO!O140+'MARZO '!O140+ABRIL!O140+MAYO!O140+JUNIO!O140+JULIO!O140+AGOSTO!O140+SEPTIEMBRE!O140+OCTUBRE!O140+NOVIEMBRE!O140+DICIEMBRE!O140</f>
        <v>0</v>
      </c>
      <c r="P140" s="2697">
        <f>+'ENERO '!P140+FEBRERO!P140+'MARZO '!P140+ABRIL!P140+MAYO!P140+JUNIO!P140+JULIO!P140+AGOSTO!P140+SEPTIEMBRE!P140+OCTUBRE!P140+NOVIEMBRE!P140+DICIEMBRE!P140</f>
        <v>0</v>
      </c>
      <c r="Q140" s="2697">
        <f>+'ENERO '!Q140+FEBRERO!Q140+'MARZO '!Q140+ABRIL!Q140+MAYO!Q140+JUNIO!Q140+JULIO!Q140+AGOSTO!Q140+SEPTIEMBRE!Q140+OCTUBRE!Q140+NOVIEMBRE!Q140+DICIEMBRE!Q140</f>
        <v>0</v>
      </c>
      <c r="R140" s="134" t="s">
        <v>6</v>
      </c>
      <c r="S140" s="3"/>
      <c r="T140" s="3"/>
      <c r="U140" s="3"/>
      <c r="V140" s="3"/>
      <c r="W140" s="10"/>
      <c r="X140" s="10"/>
      <c r="Y140" s="17"/>
      <c r="Z140" s="10"/>
      <c r="AA140" s="10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103" t="s">
        <v>3</v>
      </c>
      <c r="BB140" s="103" t="s">
        <v>3</v>
      </c>
      <c r="BC140" s="6"/>
      <c r="BD140" s="137">
        <v>0</v>
      </c>
      <c r="BE140" s="137">
        <v>0</v>
      </c>
    </row>
    <row r="141" spans="1:57" x14ac:dyDescent="0.25">
      <c r="A141" s="2816"/>
      <c r="B141" s="2816"/>
      <c r="C141" s="41" t="s">
        <v>170</v>
      </c>
      <c r="D141" s="2697">
        <f>+'ENERO '!D141+FEBRERO!D141+'MARZO '!D141+ABRIL!D141+MAYO!D141+JUNIO!D141+JULIO!D141+AGOSTO!D141+SEPTIEMBRE!D141+OCTUBRE!D141+NOVIEMBRE!D141+DICIEMBRE!D141</f>
        <v>0</v>
      </c>
      <c r="E141" s="2697">
        <f>+'ENERO '!E141+FEBRERO!E141+'MARZO '!E141+ABRIL!E141+MAYO!E141+JUNIO!E141+JULIO!E141+AGOSTO!E141+SEPTIEMBRE!E141+OCTUBRE!E141+NOVIEMBRE!E141+DICIEMBRE!E141</f>
        <v>0</v>
      </c>
      <c r="F141" s="2697">
        <f>+'ENERO '!F141+FEBRERO!F141+'MARZO '!F141+ABRIL!F141+MAYO!F141+JUNIO!F141+JULIO!F141+AGOSTO!F141+SEPTIEMBRE!F141+OCTUBRE!F141+NOVIEMBRE!F141+DICIEMBRE!F141</f>
        <v>0</v>
      </c>
      <c r="G141" s="2697">
        <f>+'ENERO '!G141+FEBRERO!G141+'MARZO '!G141+ABRIL!G141+MAYO!G141+JUNIO!G141+JULIO!G141+AGOSTO!G141+SEPTIEMBRE!G141+OCTUBRE!G141+NOVIEMBRE!G141+DICIEMBRE!G141</f>
        <v>0</v>
      </c>
      <c r="H141" s="2697">
        <f>+'ENERO '!H141+FEBRERO!H141+'MARZO '!H141+ABRIL!H141+MAYO!H141+JUNIO!H141+JULIO!H141+AGOSTO!H141+SEPTIEMBRE!H141+OCTUBRE!H141+NOVIEMBRE!H141+DICIEMBRE!H141</f>
        <v>0</v>
      </c>
      <c r="I141" s="2697">
        <f>+'ENERO '!I141+FEBRERO!I141+'MARZO '!I141+ABRIL!I141+MAYO!I141+JUNIO!I141+JULIO!I141+AGOSTO!I141+SEPTIEMBRE!I141+OCTUBRE!I141+NOVIEMBRE!I141+DICIEMBRE!I141</f>
        <v>0</v>
      </c>
      <c r="J141" s="2697">
        <f>+'ENERO '!J141+FEBRERO!J141+'MARZO '!J141+ABRIL!J141+MAYO!J141+JUNIO!J141+JULIO!J141+AGOSTO!J141+SEPTIEMBRE!J141+OCTUBRE!J141+NOVIEMBRE!J141+DICIEMBRE!J141</f>
        <v>0</v>
      </c>
      <c r="K141" s="2697">
        <f>+'ENERO '!K141+FEBRERO!K141+'MARZO '!K141+ABRIL!K141+MAYO!K141+JUNIO!K141+JULIO!K141+AGOSTO!K141+SEPTIEMBRE!K141+OCTUBRE!K141+NOVIEMBRE!K141+DICIEMBRE!K141</f>
        <v>0</v>
      </c>
      <c r="L141" s="2697">
        <f>+'ENERO '!L141+FEBRERO!L141+'MARZO '!L141+ABRIL!L141+MAYO!L141+JUNIO!L141+JULIO!L141+AGOSTO!L141+SEPTIEMBRE!L141+OCTUBRE!L141+NOVIEMBRE!L141+DICIEMBRE!L141</f>
        <v>0</v>
      </c>
      <c r="M141" s="2697">
        <f>+'ENERO '!M141+FEBRERO!M141+'MARZO '!M141+ABRIL!M141+MAYO!M141+JUNIO!M141+JULIO!M141+AGOSTO!M141+SEPTIEMBRE!M141+OCTUBRE!M141+NOVIEMBRE!M141+DICIEMBRE!M141</f>
        <v>0</v>
      </c>
      <c r="N141" s="2697">
        <f>+'ENERO '!N141+FEBRERO!N141+'MARZO '!N141+ABRIL!N141+MAYO!N141+JUNIO!N141+JULIO!N141+AGOSTO!N141+SEPTIEMBRE!N141+OCTUBRE!N141+NOVIEMBRE!N141+DICIEMBRE!N141</f>
        <v>0</v>
      </c>
      <c r="O141" s="2697">
        <f>+'ENERO '!O141+FEBRERO!O141+'MARZO '!O141+ABRIL!O141+MAYO!O141+JUNIO!O141+JULIO!O141+AGOSTO!O141+SEPTIEMBRE!O141+OCTUBRE!O141+NOVIEMBRE!O141+DICIEMBRE!O141</f>
        <v>0</v>
      </c>
      <c r="P141" s="2697">
        <f>+'ENERO '!P141+FEBRERO!P141+'MARZO '!P141+ABRIL!P141+MAYO!P141+JUNIO!P141+JULIO!P141+AGOSTO!P141+SEPTIEMBRE!P141+OCTUBRE!P141+NOVIEMBRE!P141+DICIEMBRE!P141</f>
        <v>0</v>
      </c>
      <c r="Q141" s="2697">
        <f>+'ENERO '!Q141+FEBRERO!Q141+'MARZO '!Q141+ABRIL!Q141+MAYO!Q141+JUNIO!Q141+JULIO!Q141+AGOSTO!Q141+SEPTIEMBRE!Q141+OCTUBRE!Q141+NOVIEMBRE!Q141+DICIEMBRE!Q141</f>
        <v>0</v>
      </c>
      <c r="R141" s="134" t="s">
        <v>6</v>
      </c>
      <c r="S141" s="3"/>
      <c r="T141" s="3"/>
      <c r="U141" s="3"/>
      <c r="V141" s="3"/>
      <c r="W141" s="10"/>
      <c r="X141" s="10"/>
      <c r="Y141" s="17"/>
      <c r="Z141" s="10"/>
      <c r="AA141" s="10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103" t="s">
        <v>3</v>
      </c>
      <c r="BB141" s="103" t="s">
        <v>3</v>
      </c>
      <c r="BC141" s="6"/>
      <c r="BD141" s="137">
        <v>0</v>
      </c>
      <c r="BE141" s="137">
        <v>0</v>
      </c>
    </row>
    <row r="142" spans="1:57" x14ac:dyDescent="0.25">
      <c r="A142" s="2816"/>
      <c r="B142" s="2816"/>
      <c r="C142" s="55" t="s">
        <v>171</v>
      </c>
      <c r="D142" s="2697">
        <f>+'ENERO '!D142+FEBRERO!D142+'MARZO '!D142+ABRIL!D142+MAYO!D142+JUNIO!D142+JULIO!D142+AGOSTO!D142+SEPTIEMBRE!D142+OCTUBRE!D142+NOVIEMBRE!D142+DICIEMBRE!D142</f>
        <v>0</v>
      </c>
      <c r="E142" s="2697">
        <f>+'ENERO '!E142+FEBRERO!E142+'MARZO '!E142+ABRIL!E142+MAYO!E142+JUNIO!E142+JULIO!E142+AGOSTO!E142+SEPTIEMBRE!E142+OCTUBRE!E142+NOVIEMBRE!E142+DICIEMBRE!E142</f>
        <v>0</v>
      </c>
      <c r="F142" s="2697">
        <f>+'ENERO '!F142+FEBRERO!F142+'MARZO '!F142+ABRIL!F142+MAYO!F142+JUNIO!F142+JULIO!F142+AGOSTO!F142+SEPTIEMBRE!F142+OCTUBRE!F142+NOVIEMBRE!F142+DICIEMBRE!F142</f>
        <v>0</v>
      </c>
      <c r="G142" s="2697">
        <f>+'ENERO '!G142+FEBRERO!G142+'MARZO '!G142+ABRIL!G142+MAYO!G142+JUNIO!G142+JULIO!G142+AGOSTO!G142+SEPTIEMBRE!G142+OCTUBRE!G142+NOVIEMBRE!G142+DICIEMBRE!G142</f>
        <v>0</v>
      </c>
      <c r="H142" s="2697">
        <f>+'ENERO '!H142+FEBRERO!H142+'MARZO '!H142+ABRIL!H142+MAYO!H142+JUNIO!H142+JULIO!H142+AGOSTO!H142+SEPTIEMBRE!H142+OCTUBRE!H142+NOVIEMBRE!H142+DICIEMBRE!H142</f>
        <v>0</v>
      </c>
      <c r="I142" s="2697">
        <f>+'ENERO '!I142+FEBRERO!I142+'MARZO '!I142+ABRIL!I142+MAYO!I142+JUNIO!I142+JULIO!I142+AGOSTO!I142+SEPTIEMBRE!I142+OCTUBRE!I142+NOVIEMBRE!I142+DICIEMBRE!I142</f>
        <v>0</v>
      </c>
      <c r="J142" s="2697">
        <f>+'ENERO '!J142+FEBRERO!J142+'MARZO '!J142+ABRIL!J142+MAYO!J142+JUNIO!J142+JULIO!J142+AGOSTO!J142+SEPTIEMBRE!J142+OCTUBRE!J142+NOVIEMBRE!J142+DICIEMBRE!J142</f>
        <v>0</v>
      </c>
      <c r="K142" s="2697">
        <f>+'ENERO '!K142+FEBRERO!K142+'MARZO '!K142+ABRIL!K142+MAYO!K142+JUNIO!K142+JULIO!K142+AGOSTO!K142+SEPTIEMBRE!K142+OCTUBRE!K142+NOVIEMBRE!K142+DICIEMBRE!K142</f>
        <v>0</v>
      </c>
      <c r="L142" s="2697">
        <f>+'ENERO '!L142+FEBRERO!L142+'MARZO '!L142+ABRIL!L142+MAYO!L142+JUNIO!L142+JULIO!L142+AGOSTO!L142+SEPTIEMBRE!L142+OCTUBRE!L142+NOVIEMBRE!L142+DICIEMBRE!L142</f>
        <v>0</v>
      </c>
      <c r="M142" s="2697">
        <f>+'ENERO '!M142+FEBRERO!M142+'MARZO '!M142+ABRIL!M142+MAYO!M142+JUNIO!M142+JULIO!M142+AGOSTO!M142+SEPTIEMBRE!M142+OCTUBRE!M142+NOVIEMBRE!M142+DICIEMBRE!M142</f>
        <v>0</v>
      </c>
      <c r="N142" s="2697">
        <f>+'ENERO '!N142+FEBRERO!N142+'MARZO '!N142+ABRIL!N142+MAYO!N142+JUNIO!N142+JULIO!N142+AGOSTO!N142+SEPTIEMBRE!N142+OCTUBRE!N142+NOVIEMBRE!N142+DICIEMBRE!N142</f>
        <v>0</v>
      </c>
      <c r="O142" s="2697">
        <f>+'ENERO '!O142+FEBRERO!O142+'MARZO '!O142+ABRIL!O142+MAYO!O142+JUNIO!O142+JULIO!O142+AGOSTO!O142+SEPTIEMBRE!O142+OCTUBRE!O142+NOVIEMBRE!O142+DICIEMBRE!O142</f>
        <v>0</v>
      </c>
      <c r="P142" s="2697">
        <f>+'ENERO '!P142+FEBRERO!P142+'MARZO '!P142+ABRIL!P142+MAYO!P142+JUNIO!P142+JULIO!P142+AGOSTO!P142+SEPTIEMBRE!P142+OCTUBRE!P142+NOVIEMBRE!P142+DICIEMBRE!P142</f>
        <v>0</v>
      </c>
      <c r="Q142" s="2697">
        <f>+'ENERO '!Q142+FEBRERO!Q142+'MARZO '!Q142+ABRIL!Q142+MAYO!Q142+JUNIO!Q142+JULIO!Q142+AGOSTO!Q142+SEPTIEMBRE!Q142+OCTUBRE!Q142+NOVIEMBRE!Q142+DICIEMBRE!Q142</f>
        <v>0</v>
      </c>
      <c r="R142" s="134" t="s">
        <v>6</v>
      </c>
      <c r="S142" s="3"/>
      <c r="T142" s="3"/>
      <c r="U142" s="3"/>
      <c r="V142" s="3"/>
      <c r="W142" s="10"/>
      <c r="X142" s="10"/>
      <c r="Y142" s="17"/>
      <c r="Z142" s="10"/>
      <c r="AA142" s="10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103" t="s">
        <v>3</v>
      </c>
      <c r="BB142" s="103" t="s">
        <v>3</v>
      </c>
      <c r="BC142" s="6"/>
      <c r="BD142" s="137">
        <v>0</v>
      </c>
      <c r="BE142" s="137">
        <v>0</v>
      </c>
    </row>
    <row r="143" spans="1:57" x14ac:dyDescent="0.25">
      <c r="A143" s="2800"/>
      <c r="B143" s="2800"/>
      <c r="C143" s="56" t="s">
        <v>172</v>
      </c>
      <c r="D143" s="2697">
        <f>+'ENERO '!D143+FEBRERO!D143+'MARZO '!D143+ABRIL!D143+MAYO!D143+JUNIO!D143+JULIO!D143+AGOSTO!D143+SEPTIEMBRE!D143+OCTUBRE!D143+NOVIEMBRE!D143+DICIEMBRE!D143</f>
        <v>0</v>
      </c>
      <c r="E143" s="2697">
        <f>+'ENERO '!E143+FEBRERO!E143+'MARZO '!E143+ABRIL!E143+MAYO!E143+JUNIO!E143+JULIO!E143+AGOSTO!E143+SEPTIEMBRE!E143+OCTUBRE!E143+NOVIEMBRE!E143+DICIEMBRE!E143</f>
        <v>0</v>
      </c>
      <c r="F143" s="2697">
        <f>+'ENERO '!F143+FEBRERO!F143+'MARZO '!F143+ABRIL!F143+MAYO!F143+JUNIO!F143+JULIO!F143+AGOSTO!F143+SEPTIEMBRE!F143+OCTUBRE!F143+NOVIEMBRE!F143+DICIEMBRE!F143</f>
        <v>0</v>
      </c>
      <c r="G143" s="2697">
        <f>+'ENERO '!G143+FEBRERO!G143+'MARZO '!G143+ABRIL!G143+MAYO!G143+JUNIO!G143+JULIO!G143+AGOSTO!G143+SEPTIEMBRE!G143+OCTUBRE!G143+NOVIEMBRE!G143+DICIEMBRE!G143</f>
        <v>0</v>
      </c>
      <c r="H143" s="2697">
        <f>+'ENERO '!H143+FEBRERO!H143+'MARZO '!H143+ABRIL!H143+MAYO!H143+JUNIO!H143+JULIO!H143+AGOSTO!H143+SEPTIEMBRE!H143+OCTUBRE!H143+NOVIEMBRE!H143+DICIEMBRE!H143</f>
        <v>0</v>
      </c>
      <c r="I143" s="2697">
        <f>+'ENERO '!I143+FEBRERO!I143+'MARZO '!I143+ABRIL!I143+MAYO!I143+JUNIO!I143+JULIO!I143+AGOSTO!I143+SEPTIEMBRE!I143+OCTUBRE!I143+NOVIEMBRE!I143+DICIEMBRE!I143</f>
        <v>0</v>
      </c>
      <c r="J143" s="2697">
        <f>+'ENERO '!J143+FEBRERO!J143+'MARZO '!J143+ABRIL!J143+MAYO!J143+JUNIO!J143+JULIO!J143+AGOSTO!J143+SEPTIEMBRE!J143+OCTUBRE!J143+NOVIEMBRE!J143+DICIEMBRE!J143</f>
        <v>0</v>
      </c>
      <c r="K143" s="2697">
        <f>+'ENERO '!K143+FEBRERO!K143+'MARZO '!K143+ABRIL!K143+MAYO!K143+JUNIO!K143+JULIO!K143+AGOSTO!K143+SEPTIEMBRE!K143+OCTUBRE!K143+NOVIEMBRE!K143+DICIEMBRE!K143</f>
        <v>0</v>
      </c>
      <c r="L143" s="2697">
        <f>+'ENERO '!L143+FEBRERO!L143+'MARZO '!L143+ABRIL!L143+MAYO!L143+JUNIO!L143+JULIO!L143+AGOSTO!L143+SEPTIEMBRE!L143+OCTUBRE!L143+NOVIEMBRE!L143+DICIEMBRE!L143</f>
        <v>0</v>
      </c>
      <c r="M143" s="2697">
        <f>+'ENERO '!M143+FEBRERO!M143+'MARZO '!M143+ABRIL!M143+MAYO!M143+JUNIO!M143+JULIO!M143+AGOSTO!M143+SEPTIEMBRE!M143+OCTUBRE!M143+NOVIEMBRE!M143+DICIEMBRE!M143</f>
        <v>0</v>
      </c>
      <c r="N143" s="2697">
        <f>+'ENERO '!N143+FEBRERO!N143+'MARZO '!N143+ABRIL!N143+MAYO!N143+JUNIO!N143+JULIO!N143+AGOSTO!N143+SEPTIEMBRE!N143+OCTUBRE!N143+NOVIEMBRE!N143+DICIEMBRE!N143</f>
        <v>0</v>
      </c>
      <c r="O143" s="2697">
        <f>+'ENERO '!O143+FEBRERO!O143+'MARZO '!O143+ABRIL!O143+MAYO!O143+JUNIO!O143+JULIO!O143+AGOSTO!O143+SEPTIEMBRE!O143+OCTUBRE!O143+NOVIEMBRE!O143+DICIEMBRE!O143</f>
        <v>0</v>
      </c>
      <c r="P143" s="2697">
        <f>+'ENERO '!P143+FEBRERO!P143+'MARZO '!P143+ABRIL!P143+MAYO!P143+JUNIO!P143+JULIO!P143+AGOSTO!P143+SEPTIEMBRE!P143+OCTUBRE!P143+NOVIEMBRE!P143+DICIEMBRE!P143</f>
        <v>0</v>
      </c>
      <c r="Q143" s="2697">
        <f>+'ENERO '!Q143+FEBRERO!Q143+'MARZO '!Q143+ABRIL!Q143+MAYO!Q143+JUNIO!Q143+JULIO!Q143+AGOSTO!Q143+SEPTIEMBRE!Q143+OCTUBRE!Q143+NOVIEMBRE!Q143+DICIEMBRE!Q143</f>
        <v>0</v>
      </c>
      <c r="R143" s="134" t="s">
        <v>6</v>
      </c>
      <c r="S143" s="3"/>
      <c r="T143" s="3"/>
      <c r="U143" s="3"/>
      <c r="V143" s="3"/>
      <c r="W143" s="10"/>
      <c r="X143" s="10"/>
      <c r="Y143" s="17"/>
      <c r="Z143" s="10"/>
      <c r="AA143" s="10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103" t="s">
        <v>3</v>
      </c>
      <c r="BB143" s="103" t="s">
        <v>3</v>
      </c>
      <c r="BC143" s="6"/>
      <c r="BD143" s="137">
        <v>0</v>
      </c>
      <c r="BE143" s="137">
        <v>0</v>
      </c>
    </row>
    <row r="144" spans="1:57" x14ac:dyDescent="0.25">
      <c r="A144" s="2799" t="s">
        <v>173</v>
      </c>
      <c r="B144" s="2799" t="s">
        <v>166</v>
      </c>
      <c r="C144" s="30" t="s">
        <v>162</v>
      </c>
      <c r="D144" s="2697">
        <f>+'ENERO '!D144+FEBRERO!D144+'MARZO '!D144+ABRIL!D144+MAYO!D144+JUNIO!D144+JULIO!D144+AGOSTO!D144+SEPTIEMBRE!D144+OCTUBRE!D144+NOVIEMBRE!D144+DICIEMBRE!D144</f>
        <v>0</v>
      </c>
      <c r="E144" s="2697">
        <f>+'ENERO '!E144+FEBRERO!E144+'MARZO '!E144+ABRIL!E144+MAYO!E144+JUNIO!E144+JULIO!E144+AGOSTO!E144+SEPTIEMBRE!E144+OCTUBRE!E144+NOVIEMBRE!E144+DICIEMBRE!E144</f>
        <v>0</v>
      </c>
      <c r="F144" s="2697">
        <f>+'ENERO '!F144+FEBRERO!F144+'MARZO '!F144+ABRIL!F144+MAYO!F144+JUNIO!F144+JULIO!F144+AGOSTO!F144+SEPTIEMBRE!F144+OCTUBRE!F144+NOVIEMBRE!F144+DICIEMBRE!F144</f>
        <v>0</v>
      </c>
      <c r="G144" s="2697">
        <f>+'ENERO '!G144+FEBRERO!G144+'MARZO '!G144+ABRIL!G144+MAYO!G144+JUNIO!G144+JULIO!G144+AGOSTO!G144+SEPTIEMBRE!G144+OCTUBRE!G144+NOVIEMBRE!G144+DICIEMBRE!G144</f>
        <v>0</v>
      </c>
      <c r="H144" s="2697">
        <f>+'ENERO '!H144+FEBRERO!H144+'MARZO '!H144+ABRIL!H144+MAYO!H144+JUNIO!H144+JULIO!H144+AGOSTO!H144+SEPTIEMBRE!H144+OCTUBRE!H144+NOVIEMBRE!H144+DICIEMBRE!H144</f>
        <v>0</v>
      </c>
      <c r="I144" s="2697">
        <f>+'ENERO '!I144+FEBRERO!I144+'MARZO '!I144+ABRIL!I144+MAYO!I144+JUNIO!I144+JULIO!I144+AGOSTO!I144+SEPTIEMBRE!I144+OCTUBRE!I144+NOVIEMBRE!I144+DICIEMBRE!I144</f>
        <v>0</v>
      </c>
      <c r="J144" s="2697">
        <f>+'ENERO '!J144+FEBRERO!J144+'MARZO '!J144+ABRIL!J144+MAYO!J144+JUNIO!J144+JULIO!J144+AGOSTO!J144+SEPTIEMBRE!J144+OCTUBRE!J144+NOVIEMBRE!J144+DICIEMBRE!J144</f>
        <v>0</v>
      </c>
      <c r="K144" s="2697">
        <f>+'ENERO '!K144+FEBRERO!K144+'MARZO '!K144+ABRIL!K144+MAYO!K144+JUNIO!K144+JULIO!K144+AGOSTO!K144+SEPTIEMBRE!K144+OCTUBRE!K144+NOVIEMBRE!K144+DICIEMBRE!K144</f>
        <v>0</v>
      </c>
      <c r="L144" s="2697">
        <f>+'ENERO '!L144+FEBRERO!L144+'MARZO '!L144+ABRIL!L144+MAYO!L144+JUNIO!L144+JULIO!L144+AGOSTO!L144+SEPTIEMBRE!L144+OCTUBRE!L144+NOVIEMBRE!L144+DICIEMBRE!L144</f>
        <v>0</v>
      </c>
      <c r="M144" s="2697">
        <f>+'ENERO '!M144+FEBRERO!M144+'MARZO '!M144+ABRIL!M144+MAYO!M144+JUNIO!M144+JULIO!M144+AGOSTO!M144+SEPTIEMBRE!M144+OCTUBRE!M144+NOVIEMBRE!M144+DICIEMBRE!M144</f>
        <v>0</v>
      </c>
      <c r="N144" s="2697">
        <f>+'ENERO '!N144+FEBRERO!N144+'MARZO '!N144+ABRIL!N144+MAYO!N144+JUNIO!N144+JULIO!N144+AGOSTO!N144+SEPTIEMBRE!N144+OCTUBRE!N144+NOVIEMBRE!N144+DICIEMBRE!N144</f>
        <v>0</v>
      </c>
      <c r="O144" s="2697">
        <f>+'ENERO '!O144+FEBRERO!O144+'MARZO '!O144+ABRIL!O144+MAYO!O144+JUNIO!O144+JULIO!O144+AGOSTO!O144+SEPTIEMBRE!O144+OCTUBRE!O144+NOVIEMBRE!O144+DICIEMBRE!O144</f>
        <v>0</v>
      </c>
      <c r="P144" s="2697">
        <f>+'ENERO '!P144+FEBRERO!P144+'MARZO '!P144+ABRIL!P144+MAYO!P144+JUNIO!P144+JULIO!P144+AGOSTO!P144+SEPTIEMBRE!P144+OCTUBRE!P144+NOVIEMBRE!P144+DICIEMBRE!P144</f>
        <v>0</v>
      </c>
      <c r="Q144" s="2697">
        <f>+'ENERO '!Q144+FEBRERO!Q144+'MARZO '!Q144+ABRIL!Q144+MAYO!Q144+JUNIO!Q144+JULIO!Q144+AGOSTO!Q144+SEPTIEMBRE!Q144+OCTUBRE!Q144+NOVIEMBRE!Q144+DICIEMBRE!Q144</f>
        <v>0</v>
      </c>
      <c r="R144" s="134" t="s">
        <v>6</v>
      </c>
      <c r="S144" s="3"/>
      <c r="T144" s="3"/>
      <c r="U144" s="3"/>
      <c r="V144" s="3"/>
      <c r="W144" s="10"/>
      <c r="X144" s="10"/>
      <c r="Y144" s="17"/>
      <c r="Z144" s="10"/>
      <c r="AA144" s="10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103" t="s">
        <v>3</v>
      </c>
      <c r="BB144" s="103" t="s">
        <v>3</v>
      </c>
      <c r="BC144" s="6"/>
      <c r="BD144" s="137">
        <v>0</v>
      </c>
      <c r="BE144" s="137">
        <v>0</v>
      </c>
    </row>
    <row r="145" spans="1:57" x14ac:dyDescent="0.25">
      <c r="A145" s="2839"/>
      <c r="B145" s="2800"/>
      <c r="C145" s="32" t="s">
        <v>174</v>
      </c>
      <c r="D145" s="2697">
        <f>+'ENERO '!D145+FEBRERO!D145+'MARZO '!D145+ABRIL!D145+MAYO!D145+JUNIO!D145+JULIO!D145+AGOSTO!D145+SEPTIEMBRE!D145+OCTUBRE!D145+NOVIEMBRE!D145+DICIEMBRE!D145</f>
        <v>0</v>
      </c>
      <c r="E145" s="2697">
        <f>+'ENERO '!E145+FEBRERO!E145+'MARZO '!E145+ABRIL!E145+MAYO!E145+JUNIO!E145+JULIO!E145+AGOSTO!E145+SEPTIEMBRE!E145+OCTUBRE!E145+NOVIEMBRE!E145+DICIEMBRE!E145</f>
        <v>0</v>
      </c>
      <c r="F145" s="2697">
        <f>+'ENERO '!F145+FEBRERO!F145+'MARZO '!F145+ABRIL!F145+MAYO!F145+JUNIO!F145+JULIO!F145+AGOSTO!F145+SEPTIEMBRE!F145+OCTUBRE!F145+NOVIEMBRE!F145+DICIEMBRE!F145</f>
        <v>0</v>
      </c>
      <c r="G145" s="2697">
        <f>+'ENERO '!G145+FEBRERO!G145+'MARZO '!G145+ABRIL!G145+MAYO!G145+JUNIO!G145+JULIO!G145+AGOSTO!G145+SEPTIEMBRE!G145+OCTUBRE!G145+NOVIEMBRE!G145+DICIEMBRE!G145</f>
        <v>0</v>
      </c>
      <c r="H145" s="2697">
        <f>+'ENERO '!H145+FEBRERO!H145+'MARZO '!H145+ABRIL!H145+MAYO!H145+JUNIO!H145+JULIO!H145+AGOSTO!H145+SEPTIEMBRE!H145+OCTUBRE!H145+NOVIEMBRE!H145+DICIEMBRE!H145</f>
        <v>0</v>
      </c>
      <c r="I145" s="2697">
        <f>+'ENERO '!I145+FEBRERO!I145+'MARZO '!I145+ABRIL!I145+MAYO!I145+JUNIO!I145+JULIO!I145+AGOSTO!I145+SEPTIEMBRE!I145+OCTUBRE!I145+NOVIEMBRE!I145+DICIEMBRE!I145</f>
        <v>0</v>
      </c>
      <c r="J145" s="2697">
        <f>+'ENERO '!J145+FEBRERO!J145+'MARZO '!J145+ABRIL!J145+MAYO!J145+JUNIO!J145+JULIO!J145+AGOSTO!J145+SEPTIEMBRE!J145+OCTUBRE!J145+NOVIEMBRE!J145+DICIEMBRE!J145</f>
        <v>0</v>
      </c>
      <c r="K145" s="2697">
        <f>+'ENERO '!K145+FEBRERO!K145+'MARZO '!K145+ABRIL!K145+MAYO!K145+JUNIO!K145+JULIO!K145+AGOSTO!K145+SEPTIEMBRE!K145+OCTUBRE!K145+NOVIEMBRE!K145+DICIEMBRE!K145</f>
        <v>0</v>
      </c>
      <c r="L145" s="2697">
        <f>+'ENERO '!L145+FEBRERO!L145+'MARZO '!L145+ABRIL!L145+MAYO!L145+JUNIO!L145+JULIO!L145+AGOSTO!L145+SEPTIEMBRE!L145+OCTUBRE!L145+NOVIEMBRE!L145+DICIEMBRE!L145</f>
        <v>0</v>
      </c>
      <c r="M145" s="2697">
        <f>+'ENERO '!M145+FEBRERO!M145+'MARZO '!M145+ABRIL!M145+MAYO!M145+JUNIO!M145+JULIO!M145+AGOSTO!M145+SEPTIEMBRE!M145+OCTUBRE!M145+NOVIEMBRE!M145+DICIEMBRE!M145</f>
        <v>0</v>
      </c>
      <c r="N145" s="2697">
        <f>+'ENERO '!N145+FEBRERO!N145+'MARZO '!N145+ABRIL!N145+MAYO!N145+JUNIO!N145+JULIO!N145+AGOSTO!N145+SEPTIEMBRE!N145+OCTUBRE!N145+NOVIEMBRE!N145+DICIEMBRE!N145</f>
        <v>0</v>
      </c>
      <c r="O145" s="2697">
        <f>+'ENERO '!O145+FEBRERO!O145+'MARZO '!O145+ABRIL!O145+MAYO!O145+JUNIO!O145+JULIO!O145+AGOSTO!O145+SEPTIEMBRE!O145+OCTUBRE!O145+NOVIEMBRE!O145+DICIEMBRE!O145</f>
        <v>0</v>
      </c>
      <c r="P145" s="2697">
        <f>+'ENERO '!P145+FEBRERO!P145+'MARZO '!P145+ABRIL!P145+MAYO!P145+JUNIO!P145+JULIO!P145+AGOSTO!P145+SEPTIEMBRE!P145+OCTUBRE!P145+NOVIEMBRE!P145+DICIEMBRE!P145</f>
        <v>0</v>
      </c>
      <c r="Q145" s="2697">
        <f>+'ENERO '!Q145+FEBRERO!Q145+'MARZO '!Q145+ABRIL!Q145+MAYO!Q145+JUNIO!Q145+JULIO!Q145+AGOSTO!Q145+SEPTIEMBRE!Q145+OCTUBRE!Q145+NOVIEMBRE!Q145+DICIEMBRE!Q145</f>
        <v>0</v>
      </c>
      <c r="R145" s="134" t="s">
        <v>3</v>
      </c>
      <c r="S145" s="3"/>
      <c r="T145" s="3"/>
      <c r="U145" s="3"/>
      <c r="V145" s="3"/>
      <c r="W145" s="10"/>
      <c r="X145" s="10"/>
      <c r="Y145" s="17"/>
      <c r="Z145" s="10"/>
      <c r="AA145" s="10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26"/>
      <c r="BB145" s="103" t="s">
        <v>3</v>
      </c>
      <c r="BC145" s="6"/>
      <c r="BD145" s="147"/>
      <c r="BE145" s="137">
        <v>0</v>
      </c>
    </row>
    <row r="146" spans="1:57" x14ac:dyDescent="0.25">
      <c r="A146" s="2839"/>
      <c r="B146" s="2799" t="s">
        <v>167</v>
      </c>
      <c r="C146" s="95" t="s">
        <v>162</v>
      </c>
      <c r="D146" s="2697">
        <f>+'ENERO '!D146+FEBRERO!D146+'MARZO '!D146+ABRIL!D146+MAYO!D146+JUNIO!D146+JULIO!D146+AGOSTO!D146+SEPTIEMBRE!D146+OCTUBRE!D146+NOVIEMBRE!D146+DICIEMBRE!D146</f>
        <v>0</v>
      </c>
      <c r="E146" s="2697">
        <f>+'ENERO '!E146+FEBRERO!E146+'MARZO '!E146+ABRIL!E146+MAYO!E146+JUNIO!E146+JULIO!E146+AGOSTO!E146+SEPTIEMBRE!E146+OCTUBRE!E146+NOVIEMBRE!E146+DICIEMBRE!E146</f>
        <v>0</v>
      </c>
      <c r="F146" s="2697">
        <f>+'ENERO '!F146+FEBRERO!F146+'MARZO '!F146+ABRIL!F146+MAYO!F146+JUNIO!F146+JULIO!F146+AGOSTO!F146+SEPTIEMBRE!F146+OCTUBRE!F146+NOVIEMBRE!F146+DICIEMBRE!F146</f>
        <v>0</v>
      </c>
      <c r="G146" s="2697">
        <f>+'ENERO '!G146+FEBRERO!G146+'MARZO '!G146+ABRIL!G146+MAYO!G146+JUNIO!G146+JULIO!G146+AGOSTO!G146+SEPTIEMBRE!G146+OCTUBRE!G146+NOVIEMBRE!G146+DICIEMBRE!G146</f>
        <v>0</v>
      </c>
      <c r="H146" s="2697">
        <f>+'ENERO '!H146+FEBRERO!H146+'MARZO '!H146+ABRIL!H146+MAYO!H146+JUNIO!H146+JULIO!H146+AGOSTO!H146+SEPTIEMBRE!H146+OCTUBRE!H146+NOVIEMBRE!H146+DICIEMBRE!H146</f>
        <v>0</v>
      </c>
      <c r="I146" s="2697">
        <f>+'ENERO '!I146+FEBRERO!I146+'MARZO '!I146+ABRIL!I146+MAYO!I146+JUNIO!I146+JULIO!I146+AGOSTO!I146+SEPTIEMBRE!I146+OCTUBRE!I146+NOVIEMBRE!I146+DICIEMBRE!I146</f>
        <v>0</v>
      </c>
      <c r="J146" s="2697">
        <f>+'ENERO '!J146+FEBRERO!J146+'MARZO '!J146+ABRIL!J146+MAYO!J146+JUNIO!J146+JULIO!J146+AGOSTO!J146+SEPTIEMBRE!J146+OCTUBRE!J146+NOVIEMBRE!J146+DICIEMBRE!J146</f>
        <v>0</v>
      </c>
      <c r="K146" s="2697">
        <f>+'ENERO '!K146+FEBRERO!K146+'MARZO '!K146+ABRIL!K146+MAYO!K146+JUNIO!K146+JULIO!K146+AGOSTO!K146+SEPTIEMBRE!K146+OCTUBRE!K146+NOVIEMBRE!K146+DICIEMBRE!K146</f>
        <v>0</v>
      </c>
      <c r="L146" s="2697">
        <f>+'ENERO '!L146+FEBRERO!L146+'MARZO '!L146+ABRIL!L146+MAYO!L146+JUNIO!L146+JULIO!L146+AGOSTO!L146+SEPTIEMBRE!L146+OCTUBRE!L146+NOVIEMBRE!L146+DICIEMBRE!L146</f>
        <v>0</v>
      </c>
      <c r="M146" s="2697">
        <f>+'ENERO '!M146+FEBRERO!M146+'MARZO '!M146+ABRIL!M146+MAYO!M146+JUNIO!M146+JULIO!M146+AGOSTO!M146+SEPTIEMBRE!M146+OCTUBRE!M146+NOVIEMBRE!M146+DICIEMBRE!M146</f>
        <v>0</v>
      </c>
      <c r="N146" s="2697">
        <f>+'ENERO '!N146+FEBRERO!N146+'MARZO '!N146+ABRIL!N146+MAYO!N146+JUNIO!N146+JULIO!N146+AGOSTO!N146+SEPTIEMBRE!N146+OCTUBRE!N146+NOVIEMBRE!N146+DICIEMBRE!N146</f>
        <v>0</v>
      </c>
      <c r="O146" s="2697">
        <f>+'ENERO '!O146+FEBRERO!O146+'MARZO '!O146+ABRIL!O146+MAYO!O146+JUNIO!O146+JULIO!O146+AGOSTO!O146+SEPTIEMBRE!O146+OCTUBRE!O146+NOVIEMBRE!O146+DICIEMBRE!O146</f>
        <v>0</v>
      </c>
      <c r="P146" s="2697">
        <f>+'ENERO '!P146+FEBRERO!P146+'MARZO '!P146+ABRIL!P146+MAYO!P146+JUNIO!P146+JULIO!P146+AGOSTO!P146+SEPTIEMBRE!P146+OCTUBRE!P146+NOVIEMBRE!P146+DICIEMBRE!P146</f>
        <v>0</v>
      </c>
      <c r="Q146" s="2697">
        <f>+'ENERO '!Q146+FEBRERO!Q146+'MARZO '!Q146+ABRIL!Q146+MAYO!Q146+JUNIO!Q146+JULIO!Q146+AGOSTO!Q146+SEPTIEMBRE!Q146+OCTUBRE!Q146+NOVIEMBRE!Q146+DICIEMBRE!Q146</f>
        <v>0</v>
      </c>
      <c r="R146" s="134" t="s">
        <v>6</v>
      </c>
      <c r="S146" s="3"/>
      <c r="T146" s="3"/>
      <c r="U146" s="3"/>
      <c r="V146" s="3"/>
      <c r="W146" s="10"/>
      <c r="X146" s="10"/>
      <c r="Y146" s="17"/>
      <c r="Z146" s="10"/>
      <c r="AA146" s="10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103" t="s">
        <v>3</v>
      </c>
      <c r="BB146" s="103" t="s">
        <v>3</v>
      </c>
      <c r="BC146" s="6"/>
      <c r="BD146" s="137">
        <v>0</v>
      </c>
      <c r="BE146" s="137">
        <v>0</v>
      </c>
    </row>
    <row r="147" spans="1:57" x14ac:dyDescent="0.25">
      <c r="A147" s="2831"/>
      <c r="B147" s="2800"/>
      <c r="C147" s="33" t="s">
        <v>163</v>
      </c>
      <c r="D147" s="2697">
        <f>+'ENERO '!D147+FEBRERO!D147+'MARZO '!D147+ABRIL!D147+MAYO!D147+JUNIO!D147+JULIO!D147+AGOSTO!D147+SEPTIEMBRE!D147+OCTUBRE!D147+NOVIEMBRE!D147+DICIEMBRE!D147</f>
        <v>0</v>
      </c>
      <c r="E147" s="2697">
        <f>+'ENERO '!E147+FEBRERO!E147+'MARZO '!E147+ABRIL!E147+MAYO!E147+JUNIO!E147+JULIO!E147+AGOSTO!E147+SEPTIEMBRE!E147+OCTUBRE!E147+NOVIEMBRE!E147+DICIEMBRE!E147</f>
        <v>0</v>
      </c>
      <c r="F147" s="2697">
        <f>+'ENERO '!F147+FEBRERO!F147+'MARZO '!F147+ABRIL!F147+MAYO!F147+JUNIO!F147+JULIO!F147+AGOSTO!F147+SEPTIEMBRE!F147+OCTUBRE!F147+NOVIEMBRE!F147+DICIEMBRE!F147</f>
        <v>0</v>
      </c>
      <c r="G147" s="2697">
        <f>+'ENERO '!G147+FEBRERO!G147+'MARZO '!G147+ABRIL!G147+MAYO!G147+JUNIO!G147+JULIO!G147+AGOSTO!G147+SEPTIEMBRE!G147+OCTUBRE!G147+NOVIEMBRE!G147+DICIEMBRE!G147</f>
        <v>0</v>
      </c>
      <c r="H147" s="2697">
        <f>+'ENERO '!H147+FEBRERO!H147+'MARZO '!H147+ABRIL!H147+MAYO!H147+JUNIO!H147+JULIO!H147+AGOSTO!H147+SEPTIEMBRE!H147+OCTUBRE!H147+NOVIEMBRE!H147+DICIEMBRE!H147</f>
        <v>0</v>
      </c>
      <c r="I147" s="2697">
        <f>+'ENERO '!I147+FEBRERO!I147+'MARZO '!I147+ABRIL!I147+MAYO!I147+JUNIO!I147+JULIO!I147+AGOSTO!I147+SEPTIEMBRE!I147+OCTUBRE!I147+NOVIEMBRE!I147+DICIEMBRE!I147</f>
        <v>0</v>
      </c>
      <c r="J147" s="2697">
        <f>+'ENERO '!J147+FEBRERO!J147+'MARZO '!J147+ABRIL!J147+MAYO!J147+JUNIO!J147+JULIO!J147+AGOSTO!J147+SEPTIEMBRE!J147+OCTUBRE!J147+NOVIEMBRE!J147+DICIEMBRE!J147</f>
        <v>0</v>
      </c>
      <c r="K147" s="2697">
        <f>+'ENERO '!K147+FEBRERO!K147+'MARZO '!K147+ABRIL!K147+MAYO!K147+JUNIO!K147+JULIO!K147+AGOSTO!K147+SEPTIEMBRE!K147+OCTUBRE!K147+NOVIEMBRE!K147+DICIEMBRE!K147</f>
        <v>0</v>
      </c>
      <c r="L147" s="2697">
        <f>+'ENERO '!L147+FEBRERO!L147+'MARZO '!L147+ABRIL!L147+MAYO!L147+JUNIO!L147+JULIO!L147+AGOSTO!L147+SEPTIEMBRE!L147+OCTUBRE!L147+NOVIEMBRE!L147+DICIEMBRE!L147</f>
        <v>0</v>
      </c>
      <c r="M147" s="2697">
        <f>+'ENERO '!M147+FEBRERO!M147+'MARZO '!M147+ABRIL!M147+MAYO!M147+JUNIO!M147+JULIO!M147+AGOSTO!M147+SEPTIEMBRE!M147+OCTUBRE!M147+NOVIEMBRE!M147+DICIEMBRE!M147</f>
        <v>0</v>
      </c>
      <c r="N147" s="2697">
        <f>+'ENERO '!N147+FEBRERO!N147+'MARZO '!N147+ABRIL!N147+MAYO!N147+JUNIO!N147+JULIO!N147+AGOSTO!N147+SEPTIEMBRE!N147+OCTUBRE!N147+NOVIEMBRE!N147+DICIEMBRE!N147</f>
        <v>0</v>
      </c>
      <c r="O147" s="2697">
        <f>+'ENERO '!O147+FEBRERO!O147+'MARZO '!O147+ABRIL!O147+MAYO!O147+JUNIO!O147+JULIO!O147+AGOSTO!O147+SEPTIEMBRE!O147+OCTUBRE!O147+NOVIEMBRE!O147+DICIEMBRE!O147</f>
        <v>0</v>
      </c>
      <c r="P147" s="2697">
        <f>+'ENERO '!P147+FEBRERO!P147+'MARZO '!P147+ABRIL!P147+MAYO!P147+JUNIO!P147+JULIO!P147+AGOSTO!P147+SEPTIEMBRE!P147+OCTUBRE!P147+NOVIEMBRE!P147+DICIEMBRE!P147</f>
        <v>0</v>
      </c>
      <c r="Q147" s="2697">
        <f>+'ENERO '!Q147+FEBRERO!Q147+'MARZO '!Q147+ABRIL!Q147+MAYO!Q147+JUNIO!Q147+JULIO!Q147+AGOSTO!Q147+SEPTIEMBRE!Q147+OCTUBRE!Q147+NOVIEMBRE!Q147+DICIEMBRE!Q147</f>
        <v>0</v>
      </c>
      <c r="R147" s="134" t="s">
        <v>3</v>
      </c>
      <c r="S147" s="3"/>
      <c r="T147" s="3"/>
      <c r="U147" s="3"/>
      <c r="V147" s="3"/>
      <c r="W147" s="10"/>
      <c r="X147" s="10"/>
      <c r="Y147" s="17"/>
      <c r="Z147" s="10"/>
      <c r="AA147" s="10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26"/>
      <c r="BB147" s="103" t="s">
        <v>3</v>
      </c>
      <c r="BC147" s="6"/>
      <c r="BD147" s="147"/>
      <c r="BE147" s="137">
        <v>0</v>
      </c>
    </row>
    <row r="148" spans="1:57" x14ac:dyDescent="0.25">
      <c r="A148" s="2838" t="s">
        <v>175</v>
      </c>
      <c r="B148" s="2840" t="s">
        <v>161</v>
      </c>
      <c r="C148" s="2841"/>
      <c r="D148" s="2697">
        <f>+'ENERO '!D148+FEBRERO!D148+'MARZO '!D148+ABRIL!D148+MAYO!D148+JUNIO!D148+JULIO!D148+AGOSTO!D148+SEPTIEMBRE!D148+OCTUBRE!D148+NOVIEMBRE!D148+DICIEMBRE!D148</f>
        <v>0</v>
      </c>
      <c r="E148" s="2697">
        <f>+'ENERO '!E148+FEBRERO!E148+'MARZO '!E148+ABRIL!E148+MAYO!E148+JUNIO!E148+JULIO!E148+AGOSTO!E148+SEPTIEMBRE!E148+OCTUBRE!E148+NOVIEMBRE!E148+DICIEMBRE!E148</f>
        <v>0</v>
      </c>
      <c r="F148" s="2697">
        <f>+'ENERO '!F148+FEBRERO!F148+'MARZO '!F148+ABRIL!F148+MAYO!F148+JUNIO!F148+JULIO!F148+AGOSTO!F148+SEPTIEMBRE!F148+OCTUBRE!F148+NOVIEMBRE!F148+DICIEMBRE!F148</f>
        <v>0</v>
      </c>
      <c r="G148" s="2697">
        <f>+'ENERO '!G148+FEBRERO!G148+'MARZO '!G148+ABRIL!G148+MAYO!G148+JUNIO!G148+JULIO!G148+AGOSTO!G148+SEPTIEMBRE!G148+OCTUBRE!G148+NOVIEMBRE!G148+DICIEMBRE!G148</f>
        <v>0</v>
      </c>
      <c r="H148" s="2697">
        <f>+'ENERO '!H148+FEBRERO!H148+'MARZO '!H148+ABRIL!H148+MAYO!H148+JUNIO!H148+JULIO!H148+AGOSTO!H148+SEPTIEMBRE!H148+OCTUBRE!H148+NOVIEMBRE!H148+DICIEMBRE!H148</f>
        <v>0</v>
      </c>
      <c r="I148" s="2697">
        <f>+'ENERO '!I148+FEBRERO!I148+'MARZO '!I148+ABRIL!I148+MAYO!I148+JUNIO!I148+JULIO!I148+AGOSTO!I148+SEPTIEMBRE!I148+OCTUBRE!I148+NOVIEMBRE!I148+DICIEMBRE!I148</f>
        <v>0</v>
      </c>
      <c r="J148" s="2697">
        <f>+'ENERO '!J148+FEBRERO!J148+'MARZO '!J148+ABRIL!J148+MAYO!J148+JUNIO!J148+JULIO!J148+AGOSTO!J148+SEPTIEMBRE!J148+OCTUBRE!J148+NOVIEMBRE!J148+DICIEMBRE!J148</f>
        <v>0</v>
      </c>
      <c r="K148" s="2697">
        <f>+'ENERO '!K148+FEBRERO!K148+'MARZO '!K148+ABRIL!K148+MAYO!K148+JUNIO!K148+JULIO!K148+AGOSTO!K148+SEPTIEMBRE!K148+OCTUBRE!K148+NOVIEMBRE!K148+DICIEMBRE!K148</f>
        <v>0</v>
      </c>
      <c r="L148" s="2697">
        <f>+'ENERO '!L148+FEBRERO!L148+'MARZO '!L148+ABRIL!L148+MAYO!L148+JUNIO!L148+JULIO!L148+AGOSTO!L148+SEPTIEMBRE!L148+OCTUBRE!L148+NOVIEMBRE!L148+DICIEMBRE!L148</f>
        <v>0</v>
      </c>
      <c r="M148" s="2697">
        <f>+'ENERO '!M148+FEBRERO!M148+'MARZO '!M148+ABRIL!M148+MAYO!M148+JUNIO!M148+JULIO!M148+AGOSTO!M148+SEPTIEMBRE!M148+OCTUBRE!M148+NOVIEMBRE!M148+DICIEMBRE!M148</f>
        <v>0</v>
      </c>
      <c r="N148" s="2697">
        <f>+'ENERO '!N148+FEBRERO!N148+'MARZO '!N148+ABRIL!N148+MAYO!N148+JUNIO!N148+JULIO!N148+AGOSTO!N148+SEPTIEMBRE!N148+OCTUBRE!N148+NOVIEMBRE!N148+DICIEMBRE!N148</f>
        <v>0</v>
      </c>
      <c r="O148" s="2697">
        <f>+'ENERO '!O148+FEBRERO!O148+'MARZO '!O148+ABRIL!O148+MAYO!O148+JUNIO!O148+JULIO!O148+AGOSTO!O148+SEPTIEMBRE!O148+OCTUBRE!O148+NOVIEMBRE!O148+DICIEMBRE!O148</f>
        <v>0</v>
      </c>
      <c r="P148" s="2697">
        <f>+'ENERO '!P148+FEBRERO!P148+'MARZO '!P148+ABRIL!P148+MAYO!P148+JUNIO!P148+JULIO!P148+AGOSTO!P148+SEPTIEMBRE!P148+OCTUBRE!P148+NOVIEMBRE!P148+DICIEMBRE!P148</f>
        <v>0</v>
      </c>
      <c r="Q148" s="2697">
        <f>+'ENERO '!Q148+FEBRERO!Q148+'MARZO '!Q148+ABRIL!Q148+MAYO!Q148+JUNIO!Q148+JULIO!Q148+AGOSTO!Q148+SEPTIEMBRE!Q148+OCTUBRE!Q148+NOVIEMBRE!Q148+DICIEMBRE!Q148</f>
        <v>0</v>
      </c>
      <c r="R148" s="134" t="s">
        <v>6</v>
      </c>
      <c r="S148" s="3"/>
      <c r="T148" s="3"/>
      <c r="U148" s="3"/>
      <c r="V148" s="3"/>
      <c r="W148" s="10"/>
      <c r="X148" s="10"/>
      <c r="Y148" s="17"/>
      <c r="Z148" s="10"/>
      <c r="AA148" s="10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103" t="s">
        <v>3</v>
      </c>
      <c r="BB148" s="103" t="s">
        <v>3</v>
      </c>
      <c r="BC148" s="6"/>
      <c r="BD148" s="137">
        <v>0</v>
      </c>
      <c r="BE148" s="137">
        <v>0</v>
      </c>
    </row>
    <row r="149" spans="1:57" x14ac:dyDescent="0.25">
      <c r="A149" s="2839"/>
      <c r="B149" s="2842" t="s">
        <v>166</v>
      </c>
      <c r="C149" s="95" t="s">
        <v>162</v>
      </c>
      <c r="D149" s="2697">
        <f>+'ENERO '!D149+FEBRERO!D149+'MARZO '!D149+ABRIL!D149+MAYO!D149+JUNIO!D149+JULIO!D149+AGOSTO!D149+SEPTIEMBRE!D149+OCTUBRE!D149+NOVIEMBRE!D149+DICIEMBRE!D149</f>
        <v>0</v>
      </c>
      <c r="E149" s="2697">
        <f>+'ENERO '!E149+FEBRERO!E149+'MARZO '!E149+ABRIL!E149+MAYO!E149+JUNIO!E149+JULIO!E149+AGOSTO!E149+SEPTIEMBRE!E149+OCTUBRE!E149+NOVIEMBRE!E149+DICIEMBRE!E149</f>
        <v>0</v>
      </c>
      <c r="F149" s="2697">
        <f>+'ENERO '!F149+FEBRERO!F149+'MARZO '!F149+ABRIL!F149+MAYO!F149+JUNIO!F149+JULIO!F149+AGOSTO!F149+SEPTIEMBRE!F149+OCTUBRE!F149+NOVIEMBRE!F149+DICIEMBRE!F149</f>
        <v>0</v>
      </c>
      <c r="G149" s="2697">
        <f>+'ENERO '!G149+FEBRERO!G149+'MARZO '!G149+ABRIL!G149+MAYO!G149+JUNIO!G149+JULIO!G149+AGOSTO!G149+SEPTIEMBRE!G149+OCTUBRE!G149+NOVIEMBRE!G149+DICIEMBRE!G149</f>
        <v>0</v>
      </c>
      <c r="H149" s="2697">
        <f>+'ENERO '!H149+FEBRERO!H149+'MARZO '!H149+ABRIL!H149+MAYO!H149+JUNIO!H149+JULIO!H149+AGOSTO!H149+SEPTIEMBRE!H149+OCTUBRE!H149+NOVIEMBRE!H149+DICIEMBRE!H149</f>
        <v>0</v>
      </c>
      <c r="I149" s="2697">
        <f>+'ENERO '!I149+FEBRERO!I149+'MARZO '!I149+ABRIL!I149+MAYO!I149+JUNIO!I149+JULIO!I149+AGOSTO!I149+SEPTIEMBRE!I149+OCTUBRE!I149+NOVIEMBRE!I149+DICIEMBRE!I149</f>
        <v>0</v>
      </c>
      <c r="J149" s="2697">
        <f>+'ENERO '!J149+FEBRERO!J149+'MARZO '!J149+ABRIL!J149+MAYO!J149+JUNIO!J149+JULIO!J149+AGOSTO!J149+SEPTIEMBRE!J149+OCTUBRE!J149+NOVIEMBRE!J149+DICIEMBRE!J149</f>
        <v>0</v>
      </c>
      <c r="K149" s="2697">
        <f>+'ENERO '!K149+FEBRERO!K149+'MARZO '!K149+ABRIL!K149+MAYO!K149+JUNIO!K149+JULIO!K149+AGOSTO!K149+SEPTIEMBRE!K149+OCTUBRE!K149+NOVIEMBRE!K149+DICIEMBRE!K149</f>
        <v>0</v>
      </c>
      <c r="L149" s="2697">
        <f>+'ENERO '!L149+FEBRERO!L149+'MARZO '!L149+ABRIL!L149+MAYO!L149+JUNIO!L149+JULIO!L149+AGOSTO!L149+SEPTIEMBRE!L149+OCTUBRE!L149+NOVIEMBRE!L149+DICIEMBRE!L149</f>
        <v>0</v>
      </c>
      <c r="M149" s="2697">
        <f>+'ENERO '!M149+FEBRERO!M149+'MARZO '!M149+ABRIL!M149+MAYO!M149+JUNIO!M149+JULIO!M149+AGOSTO!M149+SEPTIEMBRE!M149+OCTUBRE!M149+NOVIEMBRE!M149+DICIEMBRE!M149</f>
        <v>0</v>
      </c>
      <c r="N149" s="2697">
        <f>+'ENERO '!N149+FEBRERO!N149+'MARZO '!N149+ABRIL!N149+MAYO!N149+JUNIO!N149+JULIO!N149+AGOSTO!N149+SEPTIEMBRE!N149+OCTUBRE!N149+NOVIEMBRE!N149+DICIEMBRE!N149</f>
        <v>0</v>
      </c>
      <c r="O149" s="2697">
        <f>+'ENERO '!O149+FEBRERO!O149+'MARZO '!O149+ABRIL!O149+MAYO!O149+JUNIO!O149+JULIO!O149+AGOSTO!O149+SEPTIEMBRE!O149+OCTUBRE!O149+NOVIEMBRE!O149+DICIEMBRE!O149</f>
        <v>0</v>
      </c>
      <c r="P149" s="2697">
        <f>+'ENERO '!P149+FEBRERO!P149+'MARZO '!P149+ABRIL!P149+MAYO!P149+JUNIO!P149+JULIO!P149+AGOSTO!P149+SEPTIEMBRE!P149+OCTUBRE!P149+NOVIEMBRE!P149+DICIEMBRE!P149</f>
        <v>0</v>
      </c>
      <c r="Q149" s="2697">
        <f>+'ENERO '!Q149+FEBRERO!Q149+'MARZO '!Q149+ABRIL!Q149+MAYO!Q149+JUNIO!Q149+JULIO!Q149+AGOSTO!Q149+SEPTIEMBRE!Q149+OCTUBRE!Q149+NOVIEMBRE!Q149+DICIEMBRE!Q149</f>
        <v>0</v>
      </c>
      <c r="R149" s="134" t="s">
        <v>6</v>
      </c>
      <c r="S149" s="3"/>
      <c r="T149" s="3"/>
      <c r="U149" s="3"/>
      <c r="V149" s="3"/>
      <c r="W149" s="10"/>
      <c r="X149" s="10"/>
      <c r="Y149" s="17"/>
      <c r="Z149" s="10"/>
      <c r="AA149" s="10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103" t="s">
        <v>3</v>
      </c>
      <c r="BB149" s="103" t="s">
        <v>3</v>
      </c>
      <c r="BC149" s="6"/>
      <c r="BD149" s="137">
        <v>0</v>
      </c>
      <c r="BE149" s="137">
        <v>0</v>
      </c>
    </row>
    <row r="150" spans="1:57" x14ac:dyDescent="0.25">
      <c r="A150" s="2839"/>
      <c r="B150" s="2843"/>
      <c r="C150" s="33" t="s">
        <v>174</v>
      </c>
      <c r="D150" s="2697">
        <f>+'ENERO '!D150+FEBRERO!D150+'MARZO '!D150+ABRIL!D150+MAYO!D150+JUNIO!D150+JULIO!D150+AGOSTO!D150+SEPTIEMBRE!D150+OCTUBRE!D150+NOVIEMBRE!D150+DICIEMBRE!D150</f>
        <v>0</v>
      </c>
      <c r="E150" s="2697">
        <f>+'ENERO '!E150+FEBRERO!E150+'MARZO '!E150+ABRIL!E150+MAYO!E150+JUNIO!E150+JULIO!E150+AGOSTO!E150+SEPTIEMBRE!E150+OCTUBRE!E150+NOVIEMBRE!E150+DICIEMBRE!E150</f>
        <v>0</v>
      </c>
      <c r="F150" s="2697">
        <f>+'ENERO '!F150+FEBRERO!F150+'MARZO '!F150+ABRIL!F150+MAYO!F150+JUNIO!F150+JULIO!F150+AGOSTO!F150+SEPTIEMBRE!F150+OCTUBRE!F150+NOVIEMBRE!F150+DICIEMBRE!F150</f>
        <v>0</v>
      </c>
      <c r="G150" s="2697">
        <f>+'ENERO '!G150+FEBRERO!G150+'MARZO '!G150+ABRIL!G150+MAYO!G150+JUNIO!G150+JULIO!G150+AGOSTO!G150+SEPTIEMBRE!G150+OCTUBRE!G150+NOVIEMBRE!G150+DICIEMBRE!G150</f>
        <v>0</v>
      </c>
      <c r="H150" s="2697">
        <f>+'ENERO '!H150+FEBRERO!H150+'MARZO '!H150+ABRIL!H150+MAYO!H150+JUNIO!H150+JULIO!H150+AGOSTO!H150+SEPTIEMBRE!H150+OCTUBRE!H150+NOVIEMBRE!H150+DICIEMBRE!H150</f>
        <v>0</v>
      </c>
      <c r="I150" s="2697">
        <f>+'ENERO '!I150+FEBRERO!I150+'MARZO '!I150+ABRIL!I150+MAYO!I150+JUNIO!I150+JULIO!I150+AGOSTO!I150+SEPTIEMBRE!I150+OCTUBRE!I150+NOVIEMBRE!I150+DICIEMBRE!I150</f>
        <v>0</v>
      </c>
      <c r="J150" s="2697">
        <f>+'ENERO '!J150+FEBRERO!J150+'MARZO '!J150+ABRIL!J150+MAYO!J150+JUNIO!J150+JULIO!J150+AGOSTO!J150+SEPTIEMBRE!J150+OCTUBRE!J150+NOVIEMBRE!J150+DICIEMBRE!J150</f>
        <v>0</v>
      </c>
      <c r="K150" s="2697">
        <f>+'ENERO '!K150+FEBRERO!K150+'MARZO '!K150+ABRIL!K150+MAYO!K150+JUNIO!K150+JULIO!K150+AGOSTO!K150+SEPTIEMBRE!K150+OCTUBRE!K150+NOVIEMBRE!K150+DICIEMBRE!K150</f>
        <v>0</v>
      </c>
      <c r="L150" s="2697">
        <f>+'ENERO '!L150+FEBRERO!L150+'MARZO '!L150+ABRIL!L150+MAYO!L150+JUNIO!L150+JULIO!L150+AGOSTO!L150+SEPTIEMBRE!L150+OCTUBRE!L150+NOVIEMBRE!L150+DICIEMBRE!L150</f>
        <v>0</v>
      </c>
      <c r="M150" s="2697">
        <f>+'ENERO '!M150+FEBRERO!M150+'MARZO '!M150+ABRIL!M150+MAYO!M150+JUNIO!M150+JULIO!M150+AGOSTO!M150+SEPTIEMBRE!M150+OCTUBRE!M150+NOVIEMBRE!M150+DICIEMBRE!M150</f>
        <v>0</v>
      </c>
      <c r="N150" s="2697">
        <f>+'ENERO '!N150+FEBRERO!N150+'MARZO '!N150+ABRIL!N150+MAYO!N150+JUNIO!N150+JULIO!N150+AGOSTO!N150+SEPTIEMBRE!N150+OCTUBRE!N150+NOVIEMBRE!N150+DICIEMBRE!N150</f>
        <v>0</v>
      </c>
      <c r="O150" s="2697">
        <f>+'ENERO '!O150+FEBRERO!O150+'MARZO '!O150+ABRIL!O150+MAYO!O150+JUNIO!O150+JULIO!O150+AGOSTO!O150+SEPTIEMBRE!O150+OCTUBRE!O150+NOVIEMBRE!O150+DICIEMBRE!O150</f>
        <v>0</v>
      </c>
      <c r="P150" s="2697">
        <f>+'ENERO '!P150+FEBRERO!P150+'MARZO '!P150+ABRIL!P150+MAYO!P150+JUNIO!P150+JULIO!P150+AGOSTO!P150+SEPTIEMBRE!P150+OCTUBRE!P150+NOVIEMBRE!P150+DICIEMBRE!P150</f>
        <v>0</v>
      </c>
      <c r="Q150" s="2697">
        <f>+'ENERO '!Q150+FEBRERO!Q150+'MARZO '!Q150+ABRIL!Q150+MAYO!Q150+JUNIO!Q150+JULIO!Q150+AGOSTO!Q150+SEPTIEMBRE!Q150+OCTUBRE!Q150+NOVIEMBRE!Q150+DICIEMBRE!Q150</f>
        <v>0</v>
      </c>
      <c r="R150" s="134" t="s">
        <v>3</v>
      </c>
      <c r="S150" s="3"/>
      <c r="T150" s="3"/>
      <c r="U150" s="3"/>
      <c r="V150" s="3"/>
      <c r="W150" s="10"/>
      <c r="X150" s="10"/>
      <c r="Y150" s="17"/>
      <c r="Z150" s="10"/>
      <c r="AA150" s="10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26"/>
      <c r="BB150" s="103" t="s">
        <v>3</v>
      </c>
      <c r="BC150" s="6"/>
      <c r="BD150" s="147"/>
      <c r="BE150" s="137">
        <v>0</v>
      </c>
    </row>
    <row r="151" spans="1:57" x14ac:dyDescent="0.25">
      <c r="A151" s="2839"/>
      <c r="B151" s="2842" t="s">
        <v>167</v>
      </c>
      <c r="C151" s="95" t="s">
        <v>162</v>
      </c>
      <c r="D151" s="2697">
        <f>+'ENERO '!D151+FEBRERO!D151+'MARZO '!D151+ABRIL!D151+MAYO!D151+JUNIO!D151+JULIO!D151+AGOSTO!D151+SEPTIEMBRE!D151+OCTUBRE!D151+NOVIEMBRE!D151+DICIEMBRE!D151</f>
        <v>0</v>
      </c>
      <c r="E151" s="2697">
        <f>+'ENERO '!E151+FEBRERO!E151+'MARZO '!E151+ABRIL!E151+MAYO!E151+JUNIO!E151+JULIO!E151+AGOSTO!E151+SEPTIEMBRE!E151+OCTUBRE!E151+NOVIEMBRE!E151+DICIEMBRE!E151</f>
        <v>0</v>
      </c>
      <c r="F151" s="2697">
        <f>+'ENERO '!F151+FEBRERO!F151+'MARZO '!F151+ABRIL!F151+MAYO!F151+JUNIO!F151+JULIO!F151+AGOSTO!F151+SEPTIEMBRE!F151+OCTUBRE!F151+NOVIEMBRE!F151+DICIEMBRE!F151</f>
        <v>0</v>
      </c>
      <c r="G151" s="2697">
        <f>+'ENERO '!G151+FEBRERO!G151+'MARZO '!G151+ABRIL!G151+MAYO!G151+JUNIO!G151+JULIO!G151+AGOSTO!G151+SEPTIEMBRE!G151+OCTUBRE!G151+NOVIEMBRE!G151+DICIEMBRE!G151</f>
        <v>0</v>
      </c>
      <c r="H151" s="2697">
        <f>+'ENERO '!H151+FEBRERO!H151+'MARZO '!H151+ABRIL!H151+MAYO!H151+JUNIO!H151+JULIO!H151+AGOSTO!H151+SEPTIEMBRE!H151+OCTUBRE!H151+NOVIEMBRE!H151+DICIEMBRE!H151</f>
        <v>0</v>
      </c>
      <c r="I151" s="2697">
        <f>+'ENERO '!I151+FEBRERO!I151+'MARZO '!I151+ABRIL!I151+MAYO!I151+JUNIO!I151+JULIO!I151+AGOSTO!I151+SEPTIEMBRE!I151+OCTUBRE!I151+NOVIEMBRE!I151+DICIEMBRE!I151</f>
        <v>0</v>
      </c>
      <c r="J151" s="2697">
        <f>+'ENERO '!J151+FEBRERO!J151+'MARZO '!J151+ABRIL!J151+MAYO!J151+JUNIO!J151+JULIO!J151+AGOSTO!J151+SEPTIEMBRE!J151+OCTUBRE!J151+NOVIEMBRE!J151+DICIEMBRE!J151</f>
        <v>0</v>
      </c>
      <c r="K151" s="2697">
        <f>+'ENERO '!K151+FEBRERO!K151+'MARZO '!K151+ABRIL!K151+MAYO!K151+JUNIO!K151+JULIO!K151+AGOSTO!K151+SEPTIEMBRE!K151+OCTUBRE!K151+NOVIEMBRE!K151+DICIEMBRE!K151</f>
        <v>0</v>
      </c>
      <c r="L151" s="2697">
        <f>+'ENERO '!L151+FEBRERO!L151+'MARZO '!L151+ABRIL!L151+MAYO!L151+JUNIO!L151+JULIO!L151+AGOSTO!L151+SEPTIEMBRE!L151+OCTUBRE!L151+NOVIEMBRE!L151+DICIEMBRE!L151</f>
        <v>0</v>
      </c>
      <c r="M151" s="2697">
        <f>+'ENERO '!M151+FEBRERO!M151+'MARZO '!M151+ABRIL!M151+MAYO!M151+JUNIO!M151+JULIO!M151+AGOSTO!M151+SEPTIEMBRE!M151+OCTUBRE!M151+NOVIEMBRE!M151+DICIEMBRE!M151</f>
        <v>0</v>
      </c>
      <c r="N151" s="2697">
        <f>+'ENERO '!N151+FEBRERO!N151+'MARZO '!N151+ABRIL!N151+MAYO!N151+JUNIO!N151+JULIO!N151+AGOSTO!N151+SEPTIEMBRE!N151+OCTUBRE!N151+NOVIEMBRE!N151+DICIEMBRE!N151</f>
        <v>0</v>
      </c>
      <c r="O151" s="2697">
        <f>+'ENERO '!O151+FEBRERO!O151+'MARZO '!O151+ABRIL!O151+MAYO!O151+JUNIO!O151+JULIO!O151+AGOSTO!O151+SEPTIEMBRE!O151+OCTUBRE!O151+NOVIEMBRE!O151+DICIEMBRE!O151</f>
        <v>0</v>
      </c>
      <c r="P151" s="2697">
        <f>+'ENERO '!P151+FEBRERO!P151+'MARZO '!P151+ABRIL!P151+MAYO!P151+JUNIO!P151+JULIO!P151+AGOSTO!P151+SEPTIEMBRE!P151+OCTUBRE!P151+NOVIEMBRE!P151+DICIEMBRE!P151</f>
        <v>0</v>
      </c>
      <c r="Q151" s="2697">
        <f>+'ENERO '!Q151+FEBRERO!Q151+'MARZO '!Q151+ABRIL!Q151+MAYO!Q151+JUNIO!Q151+JULIO!Q151+AGOSTO!Q151+SEPTIEMBRE!Q151+OCTUBRE!Q151+NOVIEMBRE!Q151+DICIEMBRE!Q151</f>
        <v>0</v>
      </c>
      <c r="R151" s="134" t="s">
        <v>6</v>
      </c>
      <c r="S151" s="3"/>
      <c r="T151" s="3"/>
      <c r="U151" s="3"/>
      <c r="V151" s="3"/>
      <c r="W151" s="10"/>
      <c r="X151" s="10"/>
      <c r="Y151" s="17"/>
      <c r="Z151" s="10"/>
      <c r="AA151" s="10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103" t="s">
        <v>3</v>
      </c>
      <c r="BB151" s="103" t="s">
        <v>3</v>
      </c>
      <c r="BC151" s="6"/>
      <c r="BD151" s="137">
        <v>0</v>
      </c>
      <c r="BE151" s="137">
        <v>0</v>
      </c>
    </row>
    <row r="152" spans="1:57" x14ac:dyDescent="0.25">
      <c r="A152" s="2831"/>
      <c r="B152" s="2843"/>
      <c r="C152" s="33" t="s">
        <v>163</v>
      </c>
      <c r="D152" s="2697">
        <f>+'ENERO '!D152+FEBRERO!D152+'MARZO '!D152+ABRIL!D152+MAYO!D152+JUNIO!D152+JULIO!D152+AGOSTO!D152+SEPTIEMBRE!D152+OCTUBRE!D152+NOVIEMBRE!D152+DICIEMBRE!D152</f>
        <v>0</v>
      </c>
      <c r="E152" s="2697">
        <f>+'ENERO '!E152+FEBRERO!E152+'MARZO '!E152+ABRIL!E152+MAYO!E152+JUNIO!E152+JULIO!E152+AGOSTO!E152+SEPTIEMBRE!E152+OCTUBRE!E152+NOVIEMBRE!E152+DICIEMBRE!E152</f>
        <v>0</v>
      </c>
      <c r="F152" s="2697">
        <f>+'ENERO '!F152+FEBRERO!F152+'MARZO '!F152+ABRIL!F152+MAYO!F152+JUNIO!F152+JULIO!F152+AGOSTO!F152+SEPTIEMBRE!F152+OCTUBRE!F152+NOVIEMBRE!F152+DICIEMBRE!F152</f>
        <v>0</v>
      </c>
      <c r="G152" s="2697">
        <f>+'ENERO '!G152+FEBRERO!G152+'MARZO '!G152+ABRIL!G152+MAYO!G152+JUNIO!G152+JULIO!G152+AGOSTO!G152+SEPTIEMBRE!G152+OCTUBRE!G152+NOVIEMBRE!G152+DICIEMBRE!G152</f>
        <v>0</v>
      </c>
      <c r="H152" s="2697">
        <f>+'ENERO '!H152+FEBRERO!H152+'MARZO '!H152+ABRIL!H152+MAYO!H152+JUNIO!H152+JULIO!H152+AGOSTO!H152+SEPTIEMBRE!H152+OCTUBRE!H152+NOVIEMBRE!H152+DICIEMBRE!H152</f>
        <v>0</v>
      </c>
      <c r="I152" s="2697">
        <f>+'ENERO '!I152+FEBRERO!I152+'MARZO '!I152+ABRIL!I152+MAYO!I152+JUNIO!I152+JULIO!I152+AGOSTO!I152+SEPTIEMBRE!I152+OCTUBRE!I152+NOVIEMBRE!I152+DICIEMBRE!I152</f>
        <v>0</v>
      </c>
      <c r="J152" s="2697">
        <f>+'ENERO '!J152+FEBRERO!J152+'MARZO '!J152+ABRIL!J152+MAYO!J152+JUNIO!J152+JULIO!J152+AGOSTO!J152+SEPTIEMBRE!J152+OCTUBRE!J152+NOVIEMBRE!J152+DICIEMBRE!J152</f>
        <v>0</v>
      </c>
      <c r="K152" s="2697">
        <f>+'ENERO '!K152+FEBRERO!K152+'MARZO '!K152+ABRIL!K152+MAYO!K152+JUNIO!K152+JULIO!K152+AGOSTO!K152+SEPTIEMBRE!K152+OCTUBRE!K152+NOVIEMBRE!K152+DICIEMBRE!K152</f>
        <v>0</v>
      </c>
      <c r="L152" s="2697">
        <f>+'ENERO '!L152+FEBRERO!L152+'MARZO '!L152+ABRIL!L152+MAYO!L152+JUNIO!L152+JULIO!L152+AGOSTO!L152+SEPTIEMBRE!L152+OCTUBRE!L152+NOVIEMBRE!L152+DICIEMBRE!L152</f>
        <v>0</v>
      </c>
      <c r="M152" s="2697">
        <f>+'ENERO '!M152+FEBRERO!M152+'MARZO '!M152+ABRIL!M152+MAYO!M152+JUNIO!M152+JULIO!M152+AGOSTO!M152+SEPTIEMBRE!M152+OCTUBRE!M152+NOVIEMBRE!M152+DICIEMBRE!M152</f>
        <v>0</v>
      </c>
      <c r="N152" s="2697">
        <f>+'ENERO '!N152+FEBRERO!N152+'MARZO '!N152+ABRIL!N152+MAYO!N152+JUNIO!N152+JULIO!N152+AGOSTO!N152+SEPTIEMBRE!N152+OCTUBRE!N152+NOVIEMBRE!N152+DICIEMBRE!N152</f>
        <v>0</v>
      </c>
      <c r="O152" s="2697">
        <f>+'ENERO '!O152+FEBRERO!O152+'MARZO '!O152+ABRIL!O152+MAYO!O152+JUNIO!O152+JULIO!O152+AGOSTO!O152+SEPTIEMBRE!O152+OCTUBRE!O152+NOVIEMBRE!O152+DICIEMBRE!O152</f>
        <v>0</v>
      </c>
      <c r="P152" s="2697">
        <f>+'ENERO '!P152+FEBRERO!P152+'MARZO '!P152+ABRIL!P152+MAYO!P152+JUNIO!P152+JULIO!P152+AGOSTO!P152+SEPTIEMBRE!P152+OCTUBRE!P152+NOVIEMBRE!P152+DICIEMBRE!P152</f>
        <v>0</v>
      </c>
      <c r="Q152" s="2697">
        <f>+'ENERO '!Q152+FEBRERO!Q152+'MARZO '!Q152+ABRIL!Q152+MAYO!Q152+JUNIO!Q152+JULIO!Q152+AGOSTO!Q152+SEPTIEMBRE!Q152+OCTUBRE!Q152+NOVIEMBRE!Q152+DICIEMBRE!Q152</f>
        <v>0</v>
      </c>
      <c r="R152" s="134" t="s">
        <v>3</v>
      </c>
      <c r="S152" s="3"/>
      <c r="T152" s="3"/>
      <c r="U152" s="3"/>
      <c r="V152" s="3"/>
      <c r="W152" s="10"/>
      <c r="X152" s="10"/>
      <c r="Y152" s="17"/>
      <c r="Z152" s="10"/>
      <c r="AA152" s="10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26"/>
      <c r="BB152" s="103" t="s">
        <v>3</v>
      </c>
      <c r="BC152" s="6"/>
      <c r="BD152" s="147"/>
      <c r="BE152" s="137">
        <v>0</v>
      </c>
    </row>
    <row r="153" spans="1:57" ht="15.75" x14ac:dyDescent="0.25">
      <c r="A153" s="59" t="s">
        <v>176</v>
      </c>
      <c r="B153" s="51"/>
      <c r="C153" s="72"/>
      <c r="D153" s="34"/>
      <c r="E153" s="34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8"/>
      <c r="R153" s="98"/>
      <c r="S153" s="46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ht="15.75" x14ac:dyDescent="0.25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46"/>
      <c r="J154" s="16"/>
      <c r="K154" s="16"/>
      <c r="L154" s="29"/>
      <c r="M154" s="29"/>
      <c r="N154" s="29"/>
      <c r="O154" s="29"/>
      <c r="P154" s="29"/>
      <c r="Q154" s="29"/>
      <c r="R154" s="29"/>
      <c r="S154" s="3"/>
      <c r="T154" s="3"/>
      <c r="U154" s="3"/>
      <c r="V154" s="3"/>
      <c r="W154" s="3"/>
      <c r="X154" s="3"/>
      <c r="Y154" s="3"/>
      <c r="Z154" s="3"/>
      <c r="AA154" s="3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3"/>
      <c r="BB154" s="3"/>
      <c r="BC154" s="3"/>
      <c r="BD154" s="3"/>
      <c r="BE154" s="6"/>
    </row>
    <row r="155" spans="1:57" ht="15.75" x14ac:dyDescent="0.25">
      <c r="A155" s="2807"/>
      <c r="B155" s="2808"/>
      <c r="C155" s="2809"/>
      <c r="D155" s="2831"/>
      <c r="E155" s="52" t="s">
        <v>178</v>
      </c>
      <c r="F155" s="18" t="s">
        <v>179</v>
      </c>
      <c r="G155" s="18" t="s">
        <v>92</v>
      </c>
      <c r="H155" s="37" t="s">
        <v>180</v>
      </c>
      <c r="I155" s="46"/>
      <c r="J155" s="16"/>
      <c r="K155" s="16"/>
      <c r="L155" s="29"/>
      <c r="M155" s="29"/>
      <c r="N155" s="29"/>
      <c r="O155" s="29"/>
      <c r="P155" s="29"/>
      <c r="Q155" s="29"/>
      <c r="R155" s="29"/>
      <c r="S155" s="3"/>
      <c r="T155" s="3"/>
      <c r="U155" s="3"/>
      <c r="V155" s="3"/>
      <c r="W155" s="3"/>
      <c r="X155" s="3"/>
      <c r="Y155" s="3"/>
      <c r="Z155" s="3"/>
      <c r="AA155" s="3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3"/>
      <c r="BB155" s="3"/>
      <c r="BC155" s="3"/>
      <c r="BD155" s="3"/>
      <c r="BE155" s="6"/>
    </row>
    <row r="156" spans="1:57" ht="15.75" x14ac:dyDescent="0.25">
      <c r="A156" s="2832" t="s">
        <v>181</v>
      </c>
      <c r="B156" s="2833"/>
      <c r="C156" s="2834"/>
      <c r="D156" s="2697">
        <f>+'ENERO '!D156+FEBRERO!D156+'MARZO '!D156+ABRIL!D156+MAYO!D156+JUNIO!D156+JULIO!D156+AGOSTO!D156+SEPTIEMBRE!D156+OCTUBRE!D156+NOVIEMBRE!D156+DICIEMBRE!D156</f>
        <v>0</v>
      </c>
      <c r="E156" s="2697">
        <f>+'ENERO '!E156+FEBRERO!E156+'MARZO '!E156+ABRIL!E156+MAYO!E156+JUNIO!E156+JULIO!E156+AGOSTO!E156+SEPTIEMBRE!E156+OCTUBRE!E156+NOVIEMBRE!E156+DICIEMBRE!E156</f>
        <v>0</v>
      </c>
      <c r="F156" s="2697">
        <f>+'ENERO '!F156+FEBRERO!F156+'MARZO '!F156+ABRIL!F156+MAYO!F156+JUNIO!F156+JULIO!F156+AGOSTO!F156+SEPTIEMBRE!F156+OCTUBRE!F156+NOVIEMBRE!F156+DICIEMBRE!F156</f>
        <v>0</v>
      </c>
      <c r="G156" s="2697">
        <f>+'ENERO '!G156+FEBRERO!G156+'MARZO '!G156+ABRIL!G156+MAYO!G156+JUNIO!G156+JULIO!G156+AGOSTO!G156+SEPTIEMBRE!G156+OCTUBRE!G156+NOVIEMBRE!G156+DICIEMBRE!G156</f>
        <v>0</v>
      </c>
      <c r="H156" s="2697">
        <f>+'ENERO '!H156+FEBRERO!H156+'MARZO '!H156+ABRIL!H156+MAYO!H156+JUNIO!H156+JULIO!H156+AGOSTO!H156+SEPTIEMBRE!H156+OCTUBRE!H156+NOVIEMBRE!H156+DICIEMBRE!H156</f>
        <v>0</v>
      </c>
      <c r="I156" s="148" t="s">
        <v>3</v>
      </c>
      <c r="J156" s="16"/>
      <c r="K156" s="16"/>
      <c r="L156" s="29"/>
      <c r="M156" s="29"/>
      <c r="N156" s="29"/>
      <c r="O156" s="29"/>
      <c r="P156" s="29"/>
      <c r="Q156" s="29"/>
      <c r="R156" s="29"/>
      <c r="S156" s="3"/>
      <c r="T156" s="3"/>
      <c r="U156" s="3"/>
      <c r="V156" s="3"/>
      <c r="W156" s="3"/>
      <c r="X156" s="3"/>
      <c r="Y156" s="3"/>
      <c r="Z156" s="3"/>
      <c r="AA156" s="3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103" t="s">
        <v>3</v>
      </c>
      <c r="BB156" s="3"/>
      <c r="BC156" s="3"/>
      <c r="BD156" s="137">
        <v>0</v>
      </c>
      <c r="BE156" s="6"/>
    </row>
    <row r="157" spans="1:57" ht="15.75" x14ac:dyDescent="0.25">
      <c r="A157" s="2827" t="s">
        <v>182</v>
      </c>
      <c r="B157" s="2828"/>
      <c r="C157" s="2829"/>
      <c r="D157" s="2697">
        <f>+'ENERO '!D157+FEBRERO!D157+'MARZO '!D157+ABRIL!D157+MAYO!D157+JUNIO!D157+JULIO!D157+AGOSTO!D157+SEPTIEMBRE!D157+OCTUBRE!D157+NOVIEMBRE!D157+DICIEMBRE!D157</f>
        <v>0</v>
      </c>
      <c r="E157" s="2697">
        <f>+'ENERO '!E157+FEBRERO!E157+'MARZO '!E157+ABRIL!E157+MAYO!E157+JUNIO!E157+JULIO!E157+AGOSTO!E157+SEPTIEMBRE!E157+OCTUBRE!E157+NOVIEMBRE!E157+DICIEMBRE!E157</f>
        <v>0</v>
      </c>
      <c r="F157" s="2697">
        <f>+'ENERO '!F157+FEBRERO!F157+'MARZO '!F157+ABRIL!F157+MAYO!F157+JUNIO!F157+JULIO!F157+AGOSTO!F157+SEPTIEMBRE!F157+OCTUBRE!F157+NOVIEMBRE!F157+DICIEMBRE!F157</f>
        <v>0</v>
      </c>
      <c r="G157" s="2697">
        <f>+'ENERO '!G157+FEBRERO!G157+'MARZO '!G157+ABRIL!G157+MAYO!G157+JUNIO!G157+JULIO!G157+AGOSTO!G157+SEPTIEMBRE!G157+OCTUBRE!G157+NOVIEMBRE!G157+DICIEMBRE!G157</f>
        <v>0</v>
      </c>
      <c r="H157" s="2697">
        <f>+'ENERO '!H157+FEBRERO!H157+'MARZO '!H157+ABRIL!H157+MAYO!H157+JUNIO!H157+JULIO!H157+AGOSTO!H157+SEPTIEMBRE!H157+OCTUBRE!H157+NOVIEMBRE!H157+DICIEMBRE!H157</f>
        <v>0</v>
      </c>
      <c r="I157" s="148" t="s">
        <v>3</v>
      </c>
      <c r="J157" s="16"/>
      <c r="K157" s="16"/>
      <c r="L157" s="29"/>
      <c r="M157" s="29"/>
      <c r="N157" s="29"/>
      <c r="O157" s="29"/>
      <c r="P157" s="29"/>
      <c r="Q157" s="29"/>
      <c r="R157" s="29"/>
      <c r="S157" s="3"/>
      <c r="T157" s="3"/>
      <c r="U157" s="3"/>
      <c r="V157" s="3"/>
      <c r="W157" s="3"/>
      <c r="X157" s="3"/>
      <c r="Y157" s="3"/>
      <c r="Z157" s="3"/>
      <c r="AA157" s="3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103" t="s">
        <v>3</v>
      </c>
      <c r="BB157" s="3"/>
      <c r="BC157" s="3"/>
      <c r="BD157" s="137">
        <v>0</v>
      </c>
      <c r="BE157" s="6"/>
    </row>
    <row r="158" spans="1:57" ht="15.75" x14ac:dyDescent="0.25">
      <c r="A158" s="60" t="s">
        <v>183</v>
      </c>
      <c r="B158" s="72"/>
      <c r="C158" s="72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50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1:57" x14ac:dyDescent="0.2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19"/>
      <c r="R159" s="19"/>
      <c r="S159" s="3"/>
      <c r="T159" s="3"/>
      <c r="U159" s="3"/>
      <c r="V159" s="3"/>
      <c r="W159" s="3"/>
      <c r="X159" s="3"/>
      <c r="Y159" s="3"/>
      <c r="Z159" s="3"/>
      <c r="AA159" s="3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3"/>
      <c r="BB159" s="3"/>
      <c r="BC159" s="3"/>
      <c r="BD159" s="3"/>
      <c r="BE159" s="6"/>
    </row>
    <row r="160" spans="1:57" ht="21" x14ac:dyDescent="0.25">
      <c r="A160" s="2807"/>
      <c r="B160" s="2808"/>
      <c r="C160" s="2809"/>
      <c r="D160" s="2802"/>
      <c r="E160" s="52" t="s">
        <v>178</v>
      </c>
      <c r="F160" s="18" t="s">
        <v>21</v>
      </c>
      <c r="G160" s="18" t="s">
        <v>185</v>
      </c>
      <c r="H160" s="18" t="s">
        <v>91</v>
      </c>
      <c r="I160" s="18" t="s">
        <v>186</v>
      </c>
      <c r="J160" s="18" t="s">
        <v>92</v>
      </c>
      <c r="K160" s="18" t="s">
        <v>25</v>
      </c>
      <c r="L160" s="18" t="s">
        <v>26</v>
      </c>
      <c r="M160" s="37" t="s">
        <v>27</v>
      </c>
      <c r="N160" s="52" t="s">
        <v>1</v>
      </c>
      <c r="O160" s="25" t="s">
        <v>2</v>
      </c>
      <c r="P160" s="2830"/>
      <c r="Q160" s="19"/>
      <c r="R160" s="19"/>
      <c r="S160" s="3"/>
      <c r="T160" s="3"/>
      <c r="U160" s="3"/>
      <c r="V160" s="3"/>
      <c r="W160" s="3"/>
      <c r="X160" s="3"/>
      <c r="Y160" s="3"/>
      <c r="Z160" s="3"/>
      <c r="AA160" s="3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3"/>
      <c r="BB160" s="3"/>
      <c r="BC160" s="3"/>
      <c r="BD160" s="3"/>
      <c r="BE160" s="6"/>
    </row>
    <row r="161" spans="1:57" ht="15.75" x14ac:dyDescent="0.25">
      <c r="A161" s="2799" t="s">
        <v>187</v>
      </c>
      <c r="B161" s="2810" t="s">
        <v>188</v>
      </c>
      <c r="C161" s="2812"/>
      <c r="D161" s="2697">
        <f>+'ENERO '!D161+FEBRERO!D161+'MARZO '!D161+ABRIL!D161+MAYO!D161+JUNIO!D161+JULIO!D161+AGOSTO!D161+SEPTIEMBRE!D161+OCTUBRE!D161+NOVIEMBRE!D161+DICIEMBRE!D161</f>
        <v>89</v>
      </c>
      <c r="E161" s="2697">
        <f>+'ENERO '!E161+FEBRERO!E161+'MARZO '!E161+ABRIL!E161+MAYO!E161+JUNIO!E161+JULIO!E161+AGOSTO!E161+SEPTIEMBRE!E161+OCTUBRE!E161+NOVIEMBRE!E161+DICIEMBRE!E161</f>
        <v>11</v>
      </c>
      <c r="F161" s="2697">
        <f>+'ENERO '!F161+FEBRERO!F161+'MARZO '!F161+ABRIL!F161+MAYO!F161+JUNIO!F161+JULIO!F161+AGOSTO!F161+SEPTIEMBRE!F161+OCTUBRE!F161+NOVIEMBRE!F161+DICIEMBRE!F161</f>
        <v>5</v>
      </c>
      <c r="G161" s="2697">
        <f>+'ENERO '!G161+FEBRERO!G161+'MARZO '!G161+ABRIL!G161+MAYO!G161+JUNIO!G161+JULIO!G161+AGOSTO!G161+SEPTIEMBRE!G161+OCTUBRE!G161+NOVIEMBRE!G161+DICIEMBRE!G161</f>
        <v>0</v>
      </c>
      <c r="H161" s="2697">
        <f>+'ENERO '!H161+FEBRERO!H161+'MARZO '!H161+ABRIL!H161+MAYO!H161+JUNIO!H161+JULIO!H161+AGOSTO!H161+SEPTIEMBRE!H161+OCTUBRE!H161+NOVIEMBRE!H161+DICIEMBRE!H161</f>
        <v>1</v>
      </c>
      <c r="I161" s="2697">
        <f>+'ENERO '!I161+FEBRERO!I161+'MARZO '!I161+ABRIL!I161+MAYO!I161+JUNIO!I161+JULIO!I161+AGOSTO!I161+SEPTIEMBRE!I161+OCTUBRE!I161+NOVIEMBRE!I161+DICIEMBRE!I161</f>
        <v>1</v>
      </c>
      <c r="J161" s="2697">
        <f>+'ENERO '!J161+FEBRERO!J161+'MARZO '!J161+ABRIL!J161+MAYO!J161+JUNIO!J161+JULIO!J161+AGOSTO!J161+SEPTIEMBRE!J161+OCTUBRE!J161+NOVIEMBRE!J161+DICIEMBRE!J161</f>
        <v>15</v>
      </c>
      <c r="K161" s="2697">
        <f>+'ENERO '!K161+FEBRERO!K161+'MARZO '!K161+ABRIL!K161+MAYO!K161+JUNIO!K161+JULIO!K161+AGOSTO!K161+SEPTIEMBRE!K161+OCTUBRE!K161+NOVIEMBRE!K161+DICIEMBRE!K161</f>
        <v>50</v>
      </c>
      <c r="L161" s="2697">
        <f>+'ENERO '!L161+FEBRERO!L161+'MARZO '!L161+ABRIL!L161+MAYO!L161+JUNIO!L161+JULIO!L161+AGOSTO!L161+SEPTIEMBRE!L161+OCTUBRE!L161+NOVIEMBRE!L161+DICIEMBRE!L161</f>
        <v>6</v>
      </c>
      <c r="M161" s="2697">
        <f>+'ENERO '!M161+FEBRERO!M161+'MARZO '!M161+ABRIL!M161+MAYO!M161+JUNIO!M161+JULIO!M161+AGOSTO!M161+SEPTIEMBRE!M161+OCTUBRE!M161+NOVIEMBRE!M161+DICIEMBRE!M161</f>
        <v>0</v>
      </c>
      <c r="N161" s="2697">
        <f>+'ENERO '!N161+FEBRERO!N161+'MARZO '!N161+ABRIL!N161+MAYO!N161+JUNIO!N161+JULIO!N161+AGOSTO!N161+SEPTIEMBRE!N161+OCTUBRE!N161+NOVIEMBRE!N161+DICIEMBRE!N161</f>
        <v>42</v>
      </c>
      <c r="O161" s="2697">
        <f>+'ENERO '!O161+FEBRERO!O161+'MARZO '!O161+ABRIL!O161+MAYO!O161+JUNIO!O161+JULIO!O161+AGOSTO!O161+SEPTIEMBRE!O161+OCTUBRE!O161+NOVIEMBRE!O161+DICIEMBRE!O161</f>
        <v>47</v>
      </c>
      <c r="P161" s="2697">
        <f>+'ENERO '!P161+FEBRERO!P161+'MARZO '!P161+ABRIL!P161+MAYO!P161+JUNIO!P161+JULIO!P161+AGOSTO!P161+SEPTIEMBRE!P161+OCTUBRE!P161+NOVIEMBRE!P161+DICIEMBRE!P161</f>
        <v>2</v>
      </c>
      <c r="Q161" s="134" t="s">
        <v>6</v>
      </c>
      <c r="R161" s="29"/>
      <c r="S161" s="3"/>
      <c r="T161" s="3"/>
      <c r="U161" s="3"/>
      <c r="V161" s="10"/>
      <c r="W161" s="10"/>
      <c r="X161" s="10"/>
      <c r="Y161" s="10"/>
      <c r="Z161" s="10"/>
      <c r="AA161" s="10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103" t="s">
        <v>3</v>
      </c>
      <c r="BB161" s="103" t="s">
        <v>3</v>
      </c>
      <c r="BC161" s="6"/>
      <c r="BD161" s="137">
        <v>0</v>
      </c>
      <c r="BE161" s="137">
        <v>0</v>
      </c>
    </row>
    <row r="162" spans="1:57" ht="15.75" x14ac:dyDescent="0.25">
      <c r="A162" s="2800"/>
      <c r="B162" s="2820" t="s">
        <v>189</v>
      </c>
      <c r="C162" s="2821"/>
      <c r="D162" s="2697">
        <f>+'ENERO '!D162+FEBRERO!D162+'MARZO '!D162+ABRIL!D162+MAYO!D162+JUNIO!D162+JULIO!D162+AGOSTO!D162+SEPTIEMBRE!D162+OCTUBRE!D162+NOVIEMBRE!D162+DICIEMBRE!D162</f>
        <v>58</v>
      </c>
      <c r="E162" s="2697">
        <f>+'ENERO '!E162+FEBRERO!E162+'MARZO '!E162+ABRIL!E162+MAYO!E162+JUNIO!E162+JULIO!E162+AGOSTO!E162+SEPTIEMBRE!E162+OCTUBRE!E162+NOVIEMBRE!E162+DICIEMBRE!E162</f>
        <v>11</v>
      </c>
      <c r="F162" s="2697">
        <f>+'ENERO '!F162+FEBRERO!F162+'MARZO '!F162+ABRIL!F162+MAYO!F162+JUNIO!F162+JULIO!F162+AGOSTO!F162+SEPTIEMBRE!F162+OCTUBRE!F162+NOVIEMBRE!F162+DICIEMBRE!F162</f>
        <v>0</v>
      </c>
      <c r="G162" s="2697">
        <f>+'ENERO '!G162+FEBRERO!G162+'MARZO '!G162+ABRIL!G162+MAYO!G162+JUNIO!G162+JULIO!G162+AGOSTO!G162+SEPTIEMBRE!G162+OCTUBRE!G162+NOVIEMBRE!G162+DICIEMBRE!G162</f>
        <v>0</v>
      </c>
      <c r="H162" s="2697">
        <f>+'ENERO '!H162+FEBRERO!H162+'MARZO '!H162+ABRIL!H162+MAYO!H162+JUNIO!H162+JULIO!H162+AGOSTO!H162+SEPTIEMBRE!H162+OCTUBRE!H162+NOVIEMBRE!H162+DICIEMBRE!H162</f>
        <v>0</v>
      </c>
      <c r="I162" s="2697">
        <f>+'ENERO '!I162+FEBRERO!I162+'MARZO '!I162+ABRIL!I162+MAYO!I162+JUNIO!I162+JULIO!I162+AGOSTO!I162+SEPTIEMBRE!I162+OCTUBRE!I162+NOVIEMBRE!I162+DICIEMBRE!I162</f>
        <v>5</v>
      </c>
      <c r="J162" s="2697">
        <f>+'ENERO '!J162+FEBRERO!J162+'MARZO '!J162+ABRIL!J162+MAYO!J162+JUNIO!J162+JULIO!J162+AGOSTO!J162+SEPTIEMBRE!J162+OCTUBRE!J162+NOVIEMBRE!J162+DICIEMBRE!J162</f>
        <v>9</v>
      </c>
      <c r="K162" s="2697">
        <f>+'ENERO '!K162+FEBRERO!K162+'MARZO '!K162+ABRIL!K162+MAYO!K162+JUNIO!K162+JULIO!K162+AGOSTO!K162+SEPTIEMBRE!K162+OCTUBRE!K162+NOVIEMBRE!K162+DICIEMBRE!K162</f>
        <v>31</v>
      </c>
      <c r="L162" s="2697">
        <f>+'ENERO '!L162+FEBRERO!L162+'MARZO '!L162+ABRIL!L162+MAYO!L162+JUNIO!L162+JULIO!L162+AGOSTO!L162+SEPTIEMBRE!L162+OCTUBRE!L162+NOVIEMBRE!L162+DICIEMBRE!L162</f>
        <v>2</v>
      </c>
      <c r="M162" s="2697">
        <f>+'ENERO '!M162+FEBRERO!M162+'MARZO '!M162+ABRIL!M162+MAYO!M162+JUNIO!M162+JULIO!M162+AGOSTO!M162+SEPTIEMBRE!M162+OCTUBRE!M162+NOVIEMBRE!M162+DICIEMBRE!M162</f>
        <v>0</v>
      </c>
      <c r="N162" s="2697">
        <f>+'ENERO '!N162+FEBRERO!N162+'MARZO '!N162+ABRIL!N162+MAYO!N162+JUNIO!N162+JULIO!N162+AGOSTO!N162+SEPTIEMBRE!N162+OCTUBRE!N162+NOVIEMBRE!N162+DICIEMBRE!N162</f>
        <v>25</v>
      </c>
      <c r="O162" s="2697">
        <f>+'ENERO '!O162+FEBRERO!O162+'MARZO '!O162+ABRIL!O162+MAYO!O162+JUNIO!O162+JULIO!O162+AGOSTO!O162+SEPTIEMBRE!O162+OCTUBRE!O162+NOVIEMBRE!O162+DICIEMBRE!O162</f>
        <v>33</v>
      </c>
      <c r="P162" s="2697">
        <f>+'ENERO '!P162+FEBRERO!P162+'MARZO '!P162+ABRIL!P162+MAYO!P162+JUNIO!P162+JULIO!P162+AGOSTO!P162+SEPTIEMBRE!P162+OCTUBRE!P162+NOVIEMBRE!P162+DICIEMBRE!P162</f>
        <v>2</v>
      </c>
      <c r="Q162" s="134" t="s">
        <v>6</v>
      </c>
      <c r="R162" s="29"/>
      <c r="S162" s="3"/>
      <c r="T162" s="3"/>
      <c r="U162" s="3"/>
      <c r="V162" s="10"/>
      <c r="W162" s="10"/>
      <c r="X162" s="10"/>
      <c r="Y162" s="10"/>
      <c r="Z162" s="10"/>
      <c r="AA162" s="10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103" t="s">
        <v>3</v>
      </c>
      <c r="BB162" s="103" t="s">
        <v>3</v>
      </c>
      <c r="BC162" s="6"/>
      <c r="BD162" s="137">
        <v>0</v>
      </c>
      <c r="BE162" s="137">
        <v>0</v>
      </c>
    </row>
    <row r="163" spans="1:57" ht="15.75" x14ac:dyDescent="0.25">
      <c r="A163" s="2799" t="s">
        <v>190</v>
      </c>
      <c r="B163" s="2822" t="s">
        <v>188</v>
      </c>
      <c r="C163" s="2823"/>
      <c r="D163" s="2697">
        <f>+'ENERO '!D163+FEBRERO!D163+'MARZO '!D163+ABRIL!D163+MAYO!D163+JUNIO!D163+JULIO!D163+AGOSTO!D163+SEPTIEMBRE!D163+OCTUBRE!D163+NOVIEMBRE!D163+DICIEMBRE!D163</f>
        <v>66</v>
      </c>
      <c r="E163" s="2697">
        <f>+'ENERO '!E163+FEBRERO!E163+'MARZO '!E163+ABRIL!E163+MAYO!E163+JUNIO!E163+JULIO!E163+AGOSTO!E163+SEPTIEMBRE!E163+OCTUBRE!E163+NOVIEMBRE!E163+DICIEMBRE!E163</f>
        <v>4</v>
      </c>
      <c r="F163" s="2697">
        <f>+'ENERO '!F163+FEBRERO!F163+'MARZO '!F163+ABRIL!F163+MAYO!F163+JUNIO!F163+JULIO!F163+AGOSTO!F163+SEPTIEMBRE!F163+OCTUBRE!F163+NOVIEMBRE!F163+DICIEMBRE!F163</f>
        <v>1</v>
      </c>
      <c r="G163" s="2697">
        <f>+'ENERO '!G163+FEBRERO!G163+'MARZO '!G163+ABRIL!G163+MAYO!G163+JUNIO!G163+JULIO!G163+AGOSTO!G163+SEPTIEMBRE!G163+OCTUBRE!G163+NOVIEMBRE!G163+DICIEMBRE!G163</f>
        <v>1</v>
      </c>
      <c r="H163" s="2697">
        <f>+'ENERO '!H163+FEBRERO!H163+'MARZO '!H163+ABRIL!H163+MAYO!H163+JUNIO!H163+JULIO!H163+AGOSTO!H163+SEPTIEMBRE!H163+OCTUBRE!H163+NOVIEMBRE!H163+DICIEMBRE!H163</f>
        <v>0</v>
      </c>
      <c r="I163" s="2697">
        <f>+'ENERO '!I163+FEBRERO!I163+'MARZO '!I163+ABRIL!I163+MAYO!I163+JUNIO!I163+JULIO!I163+AGOSTO!I163+SEPTIEMBRE!I163+OCTUBRE!I163+NOVIEMBRE!I163+DICIEMBRE!I163</f>
        <v>9</v>
      </c>
      <c r="J163" s="2697">
        <f>+'ENERO '!J163+FEBRERO!J163+'MARZO '!J163+ABRIL!J163+MAYO!J163+JUNIO!J163+JULIO!J163+AGOSTO!J163+SEPTIEMBRE!J163+OCTUBRE!J163+NOVIEMBRE!J163+DICIEMBRE!J163</f>
        <v>5</v>
      </c>
      <c r="K163" s="2697">
        <f>+'ENERO '!K163+FEBRERO!K163+'MARZO '!K163+ABRIL!K163+MAYO!K163+JUNIO!K163+JULIO!K163+AGOSTO!K163+SEPTIEMBRE!K163+OCTUBRE!K163+NOVIEMBRE!K163+DICIEMBRE!K163</f>
        <v>39</v>
      </c>
      <c r="L163" s="2697">
        <f>+'ENERO '!L163+FEBRERO!L163+'MARZO '!L163+ABRIL!L163+MAYO!L163+JUNIO!L163+JULIO!L163+AGOSTO!L163+SEPTIEMBRE!L163+OCTUBRE!L163+NOVIEMBRE!L163+DICIEMBRE!L163</f>
        <v>7</v>
      </c>
      <c r="M163" s="2697">
        <f>+'ENERO '!M163+FEBRERO!M163+'MARZO '!M163+ABRIL!M163+MAYO!M163+JUNIO!M163+JULIO!M163+AGOSTO!M163+SEPTIEMBRE!M163+OCTUBRE!M163+NOVIEMBRE!M163+DICIEMBRE!M163</f>
        <v>0</v>
      </c>
      <c r="N163" s="2697">
        <f>+'ENERO '!N163+FEBRERO!N163+'MARZO '!N163+ABRIL!N163+MAYO!N163+JUNIO!N163+JULIO!N163+AGOSTO!N163+SEPTIEMBRE!N163+OCTUBRE!N163+NOVIEMBRE!N163+DICIEMBRE!N163</f>
        <v>30</v>
      </c>
      <c r="O163" s="2697">
        <f>+'ENERO '!O163+FEBRERO!O163+'MARZO '!O163+ABRIL!O163+MAYO!O163+JUNIO!O163+JULIO!O163+AGOSTO!O163+SEPTIEMBRE!O163+OCTUBRE!O163+NOVIEMBRE!O163+DICIEMBRE!O163</f>
        <v>36</v>
      </c>
      <c r="P163" s="2697">
        <f>+'ENERO '!P163+FEBRERO!P163+'MARZO '!P163+ABRIL!P163+MAYO!P163+JUNIO!P163+JULIO!P163+AGOSTO!P163+SEPTIEMBRE!P163+OCTUBRE!P163+NOVIEMBRE!P163+DICIEMBRE!P163</f>
        <v>1</v>
      </c>
      <c r="Q163" s="134" t="s">
        <v>6</v>
      </c>
      <c r="R163" s="29"/>
      <c r="S163" s="3"/>
      <c r="T163" s="3"/>
      <c r="U163" s="3"/>
      <c r="V163" s="10"/>
      <c r="W163" s="10"/>
      <c r="X163" s="10"/>
      <c r="Y163" s="10"/>
      <c r="Z163" s="10"/>
      <c r="AA163" s="10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103" t="s">
        <v>3</v>
      </c>
      <c r="BB163" s="103" t="s">
        <v>3</v>
      </c>
      <c r="BC163" s="6"/>
      <c r="BD163" s="137">
        <v>0</v>
      </c>
      <c r="BE163" s="137">
        <v>0</v>
      </c>
    </row>
    <row r="164" spans="1:57" ht="15.75" x14ac:dyDescent="0.25">
      <c r="A164" s="2800"/>
      <c r="B164" s="2824" t="s">
        <v>189</v>
      </c>
      <c r="C164" s="2826"/>
      <c r="D164" s="2697">
        <f>+'ENERO '!D164+FEBRERO!D164+'MARZO '!D164+ABRIL!D164+MAYO!D164+JUNIO!D164+JULIO!D164+AGOSTO!D164+SEPTIEMBRE!D164+OCTUBRE!D164+NOVIEMBRE!D164+DICIEMBRE!D164</f>
        <v>36</v>
      </c>
      <c r="E164" s="2697">
        <f>+'ENERO '!E164+FEBRERO!E164+'MARZO '!E164+ABRIL!E164+MAYO!E164+JUNIO!E164+JULIO!E164+AGOSTO!E164+SEPTIEMBRE!E164+OCTUBRE!E164+NOVIEMBRE!E164+DICIEMBRE!E164</f>
        <v>2</v>
      </c>
      <c r="F164" s="2697">
        <f>+'ENERO '!F164+FEBRERO!F164+'MARZO '!F164+ABRIL!F164+MAYO!F164+JUNIO!F164+JULIO!F164+AGOSTO!F164+SEPTIEMBRE!F164+OCTUBRE!F164+NOVIEMBRE!F164+DICIEMBRE!F164</f>
        <v>1</v>
      </c>
      <c r="G164" s="2697">
        <f>+'ENERO '!G164+FEBRERO!G164+'MARZO '!G164+ABRIL!G164+MAYO!G164+JUNIO!G164+JULIO!G164+AGOSTO!G164+SEPTIEMBRE!G164+OCTUBRE!G164+NOVIEMBRE!G164+DICIEMBRE!G164</f>
        <v>0</v>
      </c>
      <c r="H164" s="2697">
        <f>+'ENERO '!H164+FEBRERO!H164+'MARZO '!H164+ABRIL!H164+MAYO!H164+JUNIO!H164+JULIO!H164+AGOSTO!H164+SEPTIEMBRE!H164+OCTUBRE!H164+NOVIEMBRE!H164+DICIEMBRE!H164</f>
        <v>1</v>
      </c>
      <c r="I164" s="2697">
        <f>+'ENERO '!I164+FEBRERO!I164+'MARZO '!I164+ABRIL!I164+MAYO!I164+JUNIO!I164+JULIO!I164+AGOSTO!I164+SEPTIEMBRE!I164+OCTUBRE!I164+NOVIEMBRE!I164+DICIEMBRE!I164</f>
        <v>5</v>
      </c>
      <c r="J164" s="2697">
        <f>+'ENERO '!J164+FEBRERO!J164+'MARZO '!J164+ABRIL!J164+MAYO!J164+JUNIO!J164+JULIO!J164+AGOSTO!J164+SEPTIEMBRE!J164+OCTUBRE!J164+NOVIEMBRE!J164+DICIEMBRE!J164</f>
        <v>2</v>
      </c>
      <c r="K164" s="2697">
        <f>+'ENERO '!K164+FEBRERO!K164+'MARZO '!K164+ABRIL!K164+MAYO!K164+JUNIO!K164+JULIO!K164+AGOSTO!K164+SEPTIEMBRE!K164+OCTUBRE!K164+NOVIEMBRE!K164+DICIEMBRE!K164</f>
        <v>21</v>
      </c>
      <c r="L164" s="2697">
        <f>+'ENERO '!L164+FEBRERO!L164+'MARZO '!L164+ABRIL!L164+MAYO!L164+JUNIO!L164+JULIO!L164+AGOSTO!L164+SEPTIEMBRE!L164+OCTUBRE!L164+NOVIEMBRE!L164+DICIEMBRE!L164</f>
        <v>4</v>
      </c>
      <c r="M164" s="2697">
        <f>+'ENERO '!M164+FEBRERO!M164+'MARZO '!M164+ABRIL!M164+MAYO!M164+JUNIO!M164+JULIO!M164+AGOSTO!M164+SEPTIEMBRE!M164+OCTUBRE!M164+NOVIEMBRE!M164+DICIEMBRE!M164</f>
        <v>0</v>
      </c>
      <c r="N164" s="2697">
        <f>+'ENERO '!N164+FEBRERO!N164+'MARZO '!N164+ABRIL!N164+MAYO!N164+JUNIO!N164+JULIO!N164+AGOSTO!N164+SEPTIEMBRE!N164+OCTUBRE!N164+NOVIEMBRE!N164+DICIEMBRE!N164</f>
        <v>17</v>
      </c>
      <c r="O164" s="2697">
        <f>+'ENERO '!O164+FEBRERO!O164+'MARZO '!O164+ABRIL!O164+MAYO!O164+JUNIO!O164+JULIO!O164+AGOSTO!O164+SEPTIEMBRE!O164+OCTUBRE!O164+NOVIEMBRE!O164+DICIEMBRE!O164</f>
        <v>19</v>
      </c>
      <c r="P164" s="2697">
        <f>+'ENERO '!P164+FEBRERO!P164+'MARZO '!P164+ABRIL!P164+MAYO!P164+JUNIO!P164+JULIO!P164+AGOSTO!P164+SEPTIEMBRE!P164+OCTUBRE!P164+NOVIEMBRE!P164+DICIEMBRE!P164</f>
        <v>0</v>
      </c>
      <c r="Q164" s="134" t="s">
        <v>6</v>
      </c>
      <c r="R164" s="29"/>
      <c r="S164" s="3"/>
      <c r="T164" s="3"/>
      <c r="U164" s="3"/>
      <c r="V164" s="10"/>
      <c r="W164" s="10"/>
      <c r="X164" s="10"/>
      <c r="Y164" s="10"/>
      <c r="Z164" s="10"/>
      <c r="AA164" s="10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103" t="s">
        <v>3</v>
      </c>
      <c r="BB164" s="103" t="s">
        <v>3</v>
      </c>
      <c r="BC164" s="6"/>
      <c r="BD164" s="137">
        <v>0</v>
      </c>
      <c r="BE164" s="137">
        <v>0</v>
      </c>
    </row>
    <row r="165" spans="1:57" ht="15.75" x14ac:dyDescent="0.25">
      <c r="A165" s="2799" t="s">
        <v>112</v>
      </c>
      <c r="B165" s="2810" t="s">
        <v>188</v>
      </c>
      <c r="C165" s="2812"/>
      <c r="D165" s="2697">
        <f>+'ENERO '!D165+FEBRERO!D165+'MARZO '!D165+ABRIL!D165+MAYO!D165+JUNIO!D165+JULIO!D165+AGOSTO!D165+SEPTIEMBRE!D165+OCTUBRE!D165+NOVIEMBRE!D165+DICIEMBRE!D165</f>
        <v>119</v>
      </c>
      <c r="E165" s="2697">
        <f>+'ENERO '!E165+FEBRERO!E165+'MARZO '!E165+ABRIL!E165+MAYO!E165+JUNIO!E165+JULIO!E165+AGOSTO!E165+SEPTIEMBRE!E165+OCTUBRE!E165+NOVIEMBRE!E165+DICIEMBRE!E165</f>
        <v>0</v>
      </c>
      <c r="F165" s="2697">
        <f>+'ENERO '!F165+FEBRERO!F165+'MARZO '!F165+ABRIL!F165+MAYO!F165+JUNIO!F165+JULIO!F165+AGOSTO!F165+SEPTIEMBRE!F165+OCTUBRE!F165+NOVIEMBRE!F165+DICIEMBRE!F165</f>
        <v>0</v>
      </c>
      <c r="G165" s="2697">
        <f>+'ENERO '!G165+FEBRERO!G165+'MARZO '!G165+ABRIL!G165+MAYO!G165+JUNIO!G165+JULIO!G165+AGOSTO!G165+SEPTIEMBRE!G165+OCTUBRE!G165+NOVIEMBRE!G165+DICIEMBRE!G165</f>
        <v>0</v>
      </c>
      <c r="H165" s="2697">
        <f>+'ENERO '!H165+FEBRERO!H165+'MARZO '!H165+ABRIL!H165+MAYO!H165+JUNIO!H165+JULIO!H165+AGOSTO!H165+SEPTIEMBRE!H165+OCTUBRE!H165+NOVIEMBRE!H165+DICIEMBRE!H165</f>
        <v>2</v>
      </c>
      <c r="I165" s="2697">
        <f>+'ENERO '!I165+FEBRERO!I165+'MARZO '!I165+ABRIL!I165+MAYO!I165+JUNIO!I165+JULIO!I165+AGOSTO!I165+SEPTIEMBRE!I165+OCTUBRE!I165+NOVIEMBRE!I165+DICIEMBRE!I165</f>
        <v>10</v>
      </c>
      <c r="J165" s="2697">
        <f>+'ENERO '!J165+FEBRERO!J165+'MARZO '!J165+ABRIL!J165+MAYO!J165+JUNIO!J165+JULIO!J165+AGOSTO!J165+SEPTIEMBRE!J165+OCTUBRE!J165+NOVIEMBRE!J165+DICIEMBRE!J165</f>
        <v>13</v>
      </c>
      <c r="K165" s="2697">
        <f>+'ENERO '!K165+FEBRERO!K165+'MARZO '!K165+ABRIL!K165+MAYO!K165+JUNIO!K165+JULIO!K165+AGOSTO!K165+SEPTIEMBRE!K165+OCTUBRE!K165+NOVIEMBRE!K165+DICIEMBRE!K165</f>
        <v>47</v>
      </c>
      <c r="L165" s="2697">
        <f>+'ENERO '!L165+FEBRERO!L165+'MARZO '!L165+ABRIL!L165+MAYO!L165+JUNIO!L165+JULIO!L165+AGOSTO!L165+SEPTIEMBRE!L165+OCTUBRE!L165+NOVIEMBRE!L165+DICIEMBRE!L165</f>
        <v>2</v>
      </c>
      <c r="M165" s="2697">
        <f>+'ENERO '!M165+FEBRERO!M165+'MARZO '!M165+ABRIL!M165+MAYO!M165+JUNIO!M165+JULIO!M165+AGOSTO!M165+SEPTIEMBRE!M165+OCTUBRE!M165+NOVIEMBRE!M165+DICIEMBRE!M165</f>
        <v>45</v>
      </c>
      <c r="N165" s="2697">
        <f>+'ENERO '!N165+FEBRERO!N165+'MARZO '!N165+ABRIL!N165+MAYO!N165+JUNIO!N165+JULIO!N165+AGOSTO!N165+SEPTIEMBRE!N165+OCTUBRE!N165+NOVIEMBRE!N165+DICIEMBRE!N165</f>
        <v>21</v>
      </c>
      <c r="O165" s="2697">
        <f>+'ENERO '!O165+FEBRERO!O165+'MARZO '!O165+ABRIL!O165+MAYO!O165+JUNIO!O165+JULIO!O165+AGOSTO!O165+SEPTIEMBRE!O165+OCTUBRE!O165+NOVIEMBRE!O165+DICIEMBRE!O165</f>
        <v>98</v>
      </c>
      <c r="P165" s="2697">
        <f>+'ENERO '!P165+FEBRERO!P165+'MARZO '!P165+ABRIL!P165+MAYO!P165+JUNIO!P165+JULIO!P165+AGOSTO!P165+SEPTIEMBRE!P165+OCTUBRE!P165+NOVIEMBRE!P165+DICIEMBRE!P165</f>
        <v>1</v>
      </c>
      <c r="Q165" s="134" t="s">
        <v>6</v>
      </c>
      <c r="R165" s="29"/>
      <c r="S165" s="3"/>
      <c r="T165" s="3"/>
      <c r="U165" s="3"/>
      <c r="V165" s="10"/>
      <c r="W165" s="10"/>
      <c r="X165" s="10"/>
      <c r="Y165" s="10"/>
      <c r="Z165" s="10"/>
      <c r="AA165" s="10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103" t="s">
        <v>3</v>
      </c>
      <c r="BB165" s="103" t="s">
        <v>3</v>
      </c>
      <c r="BC165" s="6"/>
      <c r="BD165" s="137">
        <v>0</v>
      </c>
      <c r="BE165" s="137">
        <v>0</v>
      </c>
    </row>
    <row r="166" spans="1:57" ht="15.75" x14ac:dyDescent="0.25">
      <c r="A166" s="2800"/>
      <c r="B166" s="2820" t="s">
        <v>189</v>
      </c>
      <c r="C166" s="2821"/>
      <c r="D166" s="2697">
        <f>+'ENERO '!D166+FEBRERO!D166+'MARZO '!D166+ABRIL!D166+MAYO!D166+JUNIO!D166+JULIO!D166+AGOSTO!D166+SEPTIEMBRE!D166+OCTUBRE!D166+NOVIEMBRE!D166+DICIEMBRE!D166</f>
        <v>113</v>
      </c>
      <c r="E166" s="2697">
        <f>+'ENERO '!E166+FEBRERO!E166+'MARZO '!E166+ABRIL!E166+MAYO!E166+JUNIO!E166+JULIO!E166+AGOSTO!E166+SEPTIEMBRE!E166+OCTUBRE!E166+NOVIEMBRE!E166+DICIEMBRE!E166</f>
        <v>0</v>
      </c>
      <c r="F166" s="2697">
        <f>+'ENERO '!F166+FEBRERO!F166+'MARZO '!F166+ABRIL!F166+MAYO!F166+JUNIO!F166+JULIO!F166+AGOSTO!F166+SEPTIEMBRE!F166+OCTUBRE!F166+NOVIEMBRE!F166+DICIEMBRE!F166</f>
        <v>0</v>
      </c>
      <c r="G166" s="2697">
        <f>+'ENERO '!G166+FEBRERO!G166+'MARZO '!G166+ABRIL!G166+MAYO!G166+JUNIO!G166+JULIO!G166+AGOSTO!G166+SEPTIEMBRE!G166+OCTUBRE!G166+NOVIEMBRE!G166+DICIEMBRE!G166</f>
        <v>0</v>
      </c>
      <c r="H166" s="2697">
        <f>+'ENERO '!H166+FEBRERO!H166+'MARZO '!H166+ABRIL!H166+MAYO!H166+JUNIO!H166+JULIO!H166+AGOSTO!H166+SEPTIEMBRE!H166+OCTUBRE!H166+NOVIEMBRE!H166+DICIEMBRE!H166</f>
        <v>4</v>
      </c>
      <c r="I166" s="2697">
        <f>+'ENERO '!I166+FEBRERO!I166+'MARZO '!I166+ABRIL!I166+MAYO!I166+JUNIO!I166+JULIO!I166+AGOSTO!I166+SEPTIEMBRE!I166+OCTUBRE!I166+NOVIEMBRE!I166+DICIEMBRE!I166</f>
        <v>11</v>
      </c>
      <c r="J166" s="2697">
        <f>+'ENERO '!J166+FEBRERO!J166+'MARZO '!J166+ABRIL!J166+MAYO!J166+JUNIO!J166+JULIO!J166+AGOSTO!J166+SEPTIEMBRE!J166+OCTUBRE!J166+NOVIEMBRE!J166+DICIEMBRE!J166</f>
        <v>13</v>
      </c>
      <c r="K166" s="2697">
        <f>+'ENERO '!K166+FEBRERO!K166+'MARZO '!K166+ABRIL!K166+MAYO!K166+JUNIO!K166+JULIO!K166+AGOSTO!K166+SEPTIEMBRE!K166+OCTUBRE!K166+NOVIEMBRE!K166+DICIEMBRE!K166</f>
        <v>38</v>
      </c>
      <c r="L166" s="2697">
        <f>+'ENERO '!L166+FEBRERO!L166+'MARZO '!L166+ABRIL!L166+MAYO!L166+JUNIO!L166+JULIO!L166+AGOSTO!L166+SEPTIEMBRE!L166+OCTUBRE!L166+NOVIEMBRE!L166+DICIEMBRE!L166</f>
        <v>1</v>
      </c>
      <c r="M166" s="2697">
        <f>+'ENERO '!M166+FEBRERO!M166+'MARZO '!M166+ABRIL!M166+MAYO!M166+JUNIO!M166+JULIO!M166+AGOSTO!M166+SEPTIEMBRE!M166+OCTUBRE!M166+NOVIEMBRE!M166+DICIEMBRE!M166</f>
        <v>46</v>
      </c>
      <c r="N166" s="2697">
        <f>+'ENERO '!N166+FEBRERO!N166+'MARZO '!N166+ABRIL!N166+MAYO!N166+JUNIO!N166+JULIO!N166+AGOSTO!N166+SEPTIEMBRE!N166+OCTUBRE!N166+NOVIEMBRE!N166+DICIEMBRE!N166</f>
        <v>19</v>
      </c>
      <c r="O166" s="2697">
        <f>+'ENERO '!O166+FEBRERO!O166+'MARZO '!O166+ABRIL!O166+MAYO!O166+JUNIO!O166+JULIO!O166+AGOSTO!O166+SEPTIEMBRE!O166+OCTUBRE!O166+NOVIEMBRE!O166+DICIEMBRE!O166</f>
        <v>94</v>
      </c>
      <c r="P166" s="2697">
        <f>+'ENERO '!P166+FEBRERO!P166+'MARZO '!P166+ABRIL!P166+MAYO!P166+JUNIO!P166+JULIO!P166+AGOSTO!P166+SEPTIEMBRE!P166+OCTUBRE!P166+NOVIEMBRE!P166+DICIEMBRE!P166</f>
        <v>1</v>
      </c>
      <c r="Q166" s="134" t="s">
        <v>6</v>
      </c>
      <c r="R166" s="29"/>
      <c r="S166" s="3"/>
      <c r="T166" s="3"/>
      <c r="U166" s="3"/>
      <c r="V166" s="10"/>
      <c r="W166" s="10"/>
      <c r="X166" s="10"/>
      <c r="Y166" s="10"/>
      <c r="Z166" s="10"/>
      <c r="AA166" s="10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103" t="s">
        <v>3</v>
      </c>
      <c r="BB166" s="103" t="s">
        <v>3</v>
      </c>
      <c r="BC166" s="6"/>
      <c r="BD166" s="137">
        <v>0</v>
      </c>
      <c r="BE166" s="137">
        <v>0</v>
      </c>
    </row>
    <row r="167" spans="1:57" ht="15.75" x14ac:dyDescent="0.25">
      <c r="A167" s="2799" t="s">
        <v>117</v>
      </c>
      <c r="B167" s="2822" t="s">
        <v>188</v>
      </c>
      <c r="C167" s="2823"/>
      <c r="D167" s="2697">
        <f>+'ENERO '!D167+FEBRERO!D167+'MARZO '!D167+ABRIL!D167+MAYO!D167+JUNIO!D167+JULIO!D167+AGOSTO!D167+SEPTIEMBRE!D167+OCTUBRE!D167+NOVIEMBRE!D167+DICIEMBRE!D167</f>
        <v>37</v>
      </c>
      <c r="E167" s="2697">
        <f>+'ENERO '!E167+FEBRERO!E167+'MARZO '!E167+ABRIL!E167+MAYO!E167+JUNIO!E167+JULIO!E167+AGOSTO!E167+SEPTIEMBRE!E167+OCTUBRE!E167+NOVIEMBRE!E167+DICIEMBRE!E167</f>
        <v>10</v>
      </c>
      <c r="F167" s="2697">
        <f>+'ENERO '!F167+FEBRERO!F167+'MARZO '!F167+ABRIL!F167+MAYO!F167+JUNIO!F167+JULIO!F167+AGOSTO!F167+SEPTIEMBRE!F167+OCTUBRE!F167+NOVIEMBRE!F167+DICIEMBRE!F167</f>
        <v>4</v>
      </c>
      <c r="G167" s="2697">
        <f>+'ENERO '!G167+FEBRERO!G167+'MARZO '!G167+ABRIL!G167+MAYO!G167+JUNIO!G167+JULIO!G167+AGOSTO!G167+SEPTIEMBRE!G167+OCTUBRE!G167+NOVIEMBRE!G167+DICIEMBRE!G167</f>
        <v>7</v>
      </c>
      <c r="H167" s="2697">
        <f>+'ENERO '!H167+FEBRERO!H167+'MARZO '!H167+ABRIL!H167+MAYO!H167+JUNIO!H167+JULIO!H167+AGOSTO!H167+SEPTIEMBRE!H167+OCTUBRE!H167+NOVIEMBRE!H167+DICIEMBRE!H167</f>
        <v>2</v>
      </c>
      <c r="I167" s="2697">
        <f>+'ENERO '!I167+FEBRERO!I167+'MARZO '!I167+ABRIL!I167+MAYO!I167+JUNIO!I167+JULIO!I167+AGOSTO!I167+SEPTIEMBRE!I167+OCTUBRE!I167+NOVIEMBRE!I167+DICIEMBRE!I167</f>
        <v>14</v>
      </c>
      <c r="J167" s="2697">
        <f>+'ENERO '!J167+FEBRERO!J167+'MARZO '!J167+ABRIL!J167+MAYO!J167+JUNIO!J167+JULIO!J167+AGOSTO!J167+SEPTIEMBRE!J167+OCTUBRE!J167+NOVIEMBRE!J167+DICIEMBRE!J167</f>
        <v>0</v>
      </c>
      <c r="K167" s="2697">
        <f>+'ENERO '!K167+FEBRERO!K167+'MARZO '!K167+ABRIL!K167+MAYO!K167+JUNIO!K167+JULIO!K167+AGOSTO!K167+SEPTIEMBRE!K167+OCTUBRE!K167+NOVIEMBRE!K167+DICIEMBRE!K167</f>
        <v>0</v>
      </c>
      <c r="L167" s="2697">
        <f>+'ENERO '!L167+FEBRERO!L167+'MARZO '!L167+ABRIL!L167+MAYO!L167+JUNIO!L167+JULIO!L167+AGOSTO!L167+SEPTIEMBRE!L167+OCTUBRE!L167+NOVIEMBRE!L167+DICIEMBRE!L167</f>
        <v>0</v>
      </c>
      <c r="M167" s="2697">
        <f>+'ENERO '!M167+FEBRERO!M167+'MARZO '!M167+ABRIL!M167+MAYO!M167+JUNIO!M167+JULIO!M167+AGOSTO!M167+SEPTIEMBRE!M167+OCTUBRE!M167+NOVIEMBRE!M167+DICIEMBRE!M167</f>
        <v>0</v>
      </c>
      <c r="N167" s="2697">
        <f>+'ENERO '!N167+FEBRERO!N167+'MARZO '!N167+ABRIL!N167+MAYO!N167+JUNIO!N167+JULIO!N167+AGOSTO!N167+SEPTIEMBRE!N167+OCTUBRE!N167+NOVIEMBRE!N167+DICIEMBRE!N167</f>
        <v>21</v>
      </c>
      <c r="O167" s="2697">
        <f>+'ENERO '!O167+FEBRERO!O167+'MARZO '!O167+ABRIL!O167+MAYO!O167+JUNIO!O167+JULIO!O167+AGOSTO!O167+SEPTIEMBRE!O167+OCTUBRE!O167+NOVIEMBRE!O167+DICIEMBRE!O167</f>
        <v>16</v>
      </c>
      <c r="P167" s="2697">
        <f>+'ENERO '!P167+FEBRERO!P167+'MARZO '!P167+ABRIL!P167+MAYO!P167+JUNIO!P167+JULIO!P167+AGOSTO!P167+SEPTIEMBRE!P167+OCTUBRE!P167+NOVIEMBRE!P167+DICIEMBRE!P167</f>
        <v>0</v>
      </c>
      <c r="Q167" s="134" t="s">
        <v>3</v>
      </c>
      <c r="R167" s="29"/>
      <c r="S167" s="3"/>
      <c r="T167" s="3"/>
      <c r="U167" s="3"/>
      <c r="V167" s="10"/>
      <c r="W167" s="10"/>
      <c r="X167" s="10"/>
      <c r="Y167" s="10"/>
      <c r="Z167" s="10"/>
      <c r="AA167" s="10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103" t="s">
        <v>3</v>
      </c>
      <c r="BB167" s="26"/>
      <c r="BC167" s="6"/>
      <c r="BD167" s="137">
        <v>0</v>
      </c>
      <c r="BE167" s="147"/>
    </row>
    <row r="168" spans="1:57" ht="15.75" x14ac:dyDescent="0.25">
      <c r="A168" s="2800"/>
      <c r="B168" s="2824" t="s">
        <v>189</v>
      </c>
      <c r="C168" s="2826"/>
      <c r="D168" s="2697">
        <f>+'ENERO '!D168+FEBRERO!D168+'MARZO '!D168+ABRIL!D168+MAYO!D168+JUNIO!D168+JULIO!D168+AGOSTO!D168+SEPTIEMBRE!D168+OCTUBRE!D168+NOVIEMBRE!D168+DICIEMBRE!D168</f>
        <v>24</v>
      </c>
      <c r="E168" s="2697">
        <f>+'ENERO '!E168+FEBRERO!E168+'MARZO '!E168+ABRIL!E168+MAYO!E168+JUNIO!E168+JULIO!E168+AGOSTO!E168+SEPTIEMBRE!E168+OCTUBRE!E168+NOVIEMBRE!E168+DICIEMBRE!E168</f>
        <v>3</v>
      </c>
      <c r="F168" s="2697">
        <f>+'ENERO '!F168+FEBRERO!F168+'MARZO '!F168+ABRIL!F168+MAYO!F168+JUNIO!F168+JULIO!F168+AGOSTO!F168+SEPTIEMBRE!F168+OCTUBRE!F168+NOVIEMBRE!F168+DICIEMBRE!F168</f>
        <v>2</v>
      </c>
      <c r="G168" s="2697">
        <f>+'ENERO '!G168+FEBRERO!G168+'MARZO '!G168+ABRIL!G168+MAYO!G168+JUNIO!G168+JULIO!G168+AGOSTO!G168+SEPTIEMBRE!G168+OCTUBRE!G168+NOVIEMBRE!G168+DICIEMBRE!G168</f>
        <v>3</v>
      </c>
      <c r="H168" s="2697">
        <f>+'ENERO '!H168+FEBRERO!H168+'MARZO '!H168+ABRIL!H168+MAYO!H168+JUNIO!H168+JULIO!H168+AGOSTO!H168+SEPTIEMBRE!H168+OCTUBRE!H168+NOVIEMBRE!H168+DICIEMBRE!H168</f>
        <v>1</v>
      </c>
      <c r="I168" s="2697">
        <f>+'ENERO '!I168+FEBRERO!I168+'MARZO '!I168+ABRIL!I168+MAYO!I168+JUNIO!I168+JULIO!I168+AGOSTO!I168+SEPTIEMBRE!I168+OCTUBRE!I168+NOVIEMBRE!I168+DICIEMBRE!I168</f>
        <v>15</v>
      </c>
      <c r="J168" s="2697">
        <f>+'ENERO '!J168+FEBRERO!J168+'MARZO '!J168+ABRIL!J168+MAYO!J168+JUNIO!J168+JULIO!J168+AGOSTO!J168+SEPTIEMBRE!J168+OCTUBRE!J168+NOVIEMBRE!J168+DICIEMBRE!J168</f>
        <v>0</v>
      </c>
      <c r="K168" s="2697">
        <f>+'ENERO '!K168+FEBRERO!K168+'MARZO '!K168+ABRIL!K168+MAYO!K168+JUNIO!K168+JULIO!K168+AGOSTO!K168+SEPTIEMBRE!K168+OCTUBRE!K168+NOVIEMBRE!K168+DICIEMBRE!K168</f>
        <v>0</v>
      </c>
      <c r="L168" s="2697">
        <f>+'ENERO '!L168+FEBRERO!L168+'MARZO '!L168+ABRIL!L168+MAYO!L168+JUNIO!L168+JULIO!L168+AGOSTO!L168+SEPTIEMBRE!L168+OCTUBRE!L168+NOVIEMBRE!L168+DICIEMBRE!L168</f>
        <v>0</v>
      </c>
      <c r="M168" s="2697">
        <f>+'ENERO '!M168+FEBRERO!M168+'MARZO '!M168+ABRIL!M168+MAYO!M168+JUNIO!M168+JULIO!M168+AGOSTO!M168+SEPTIEMBRE!M168+OCTUBRE!M168+NOVIEMBRE!M168+DICIEMBRE!M168</f>
        <v>0</v>
      </c>
      <c r="N168" s="2697">
        <f>+'ENERO '!N168+FEBRERO!N168+'MARZO '!N168+ABRIL!N168+MAYO!N168+JUNIO!N168+JULIO!N168+AGOSTO!N168+SEPTIEMBRE!N168+OCTUBRE!N168+NOVIEMBRE!N168+DICIEMBRE!N168</f>
        <v>12</v>
      </c>
      <c r="O168" s="2697">
        <f>+'ENERO '!O168+FEBRERO!O168+'MARZO '!O168+ABRIL!O168+MAYO!O168+JUNIO!O168+JULIO!O168+AGOSTO!O168+SEPTIEMBRE!O168+OCTUBRE!O168+NOVIEMBRE!O168+DICIEMBRE!O168</f>
        <v>12</v>
      </c>
      <c r="P168" s="2697">
        <f>+'ENERO '!P168+FEBRERO!P168+'MARZO '!P168+ABRIL!P168+MAYO!P168+JUNIO!P168+JULIO!P168+AGOSTO!P168+SEPTIEMBRE!P168+OCTUBRE!P168+NOVIEMBRE!P168+DICIEMBRE!P168</f>
        <v>0</v>
      </c>
      <c r="Q168" s="134" t="s">
        <v>3</v>
      </c>
      <c r="R168" s="29"/>
      <c r="S168" s="3"/>
      <c r="T168" s="3"/>
      <c r="U168" s="3"/>
      <c r="V168" s="10"/>
      <c r="W168" s="10"/>
      <c r="X168" s="10"/>
      <c r="Y168" s="10"/>
      <c r="Z168" s="10"/>
      <c r="AA168" s="10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103" t="s">
        <v>3</v>
      </c>
      <c r="BB168" s="26"/>
      <c r="BC168" s="6"/>
      <c r="BD168" s="137">
        <v>0</v>
      </c>
      <c r="BE168" s="147"/>
    </row>
    <row r="169" spans="1:57" ht="15.75" x14ac:dyDescent="0.25">
      <c r="A169" s="2799" t="s">
        <v>191</v>
      </c>
      <c r="B169" s="2810" t="s">
        <v>188</v>
      </c>
      <c r="C169" s="2812"/>
      <c r="D169" s="2697">
        <f>+'ENERO '!D169+FEBRERO!D169+'MARZO '!D169+ABRIL!D169+MAYO!D169+JUNIO!D169+JULIO!D169+AGOSTO!D169+SEPTIEMBRE!D169+OCTUBRE!D169+NOVIEMBRE!D169+DICIEMBRE!D169</f>
        <v>26</v>
      </c>
      <c r="E169" s="2697">
        <f>+'ENERO '!E169+FEBRERO!E169+'MARZO '!E169+ABRIL!E169+MAYO!E169+JUNIO!E169+JULIO!E169+AGOSTO!E169+SEPTIEMBRE!E169+OCTUBRE!E169+NOVIEMBRE!E169+DICIEMBRE!E169</f>
        <v>0</v>
      </c>
      <c r="F169" s="2697">
        <f>+'ENERO '!F169+FEBRERO!F169+'MARZO '!F169+ABRIL!F169+MAYO!F169+JUNIO!F169+JULIO!F169+AGOSTO!F169+SEPTIEMBRE!F169+OCTUBRE!F169+NOVIEMBRE!F169+DICIEMBRE!F169</f>
        <v>0</v>
      </c>
      <c r="G169" s="2697">
        <f>+'ENERO '!G169+FEBRERO!G169+'MARZO '!G169+ABRIL!G169+MAYO!G169+JUNIO!G169+JULIO!G169+AGOSTO!G169+SEPTIEMBRE!G169+OCTUBRE!G169+NOVIEMBRE!G169+DICIEMBRE!G169</f>
        <v>0</v>
      </c>
      <c r="H169" s="2697">
        <f>+'ENERO '!H169+FEBRERO!H169+'MARZO '!H169+ABRIL!H169+MAYO!H169+JUNIO!H169+JULIO!H169+AGOSTO!H169+SEPTIEMBRE!H169+OCTUBRE!H169+NOVIEMBRE!H169+DICIEMBRE!H169</f>
        <v>0</v>
      </c>
      <c r="I169" s="2697">
        <f>+'ENERO '!I169+FEBRERO!I169+'MARZO '!I169+ABRIL!I169+MAYO!I169+JUNIO!I169+JULIO!I169+AGOSTO!I169+SEPTIEMBRE!I169+OCTUBRE!I169+NOVIEMBRE!I169+DICIEMBRE!I169</f>
        <v>0</v>
      </c>
      <c r="J169" s="2697">
        <f>+'ENERO '!J169+FEBRERO!J169+'MARZO '!J169+ABRIL!J169+MAYO!J169+JUNIO!J169+JULIO!J169+AGOSTO!J169+SEPTIEMBRE!J169+OCTUBRE!J169+NOVIEMBRE!J169+DICIEMBRE!J169</f>
        <v>1</v>
      </c>
      <c r="K169" s="2697">
        <f>+'ENERO '!K169+FEBRERO!K169+'MARZO '!K169+ABRIL!K169+MAYO!K169+JUNIO!K169+JULIO!K169+AGOSTO!K169+SEPTIEMBRE!K169+OCTUBRE!K169+NOVIEMBRE!K169+DICIEMBRE!K169</f>
        <v>23</v>
      </c>
      <c r="L169" s="2697">
        <f>+'ENERO '!L169+FEBRERO!L169+'MARZO '!L169+ABRIL!L169+MAYO!L169+JUNIO!L169+JULIO!L169+AGOSTO!L169+SEPTIEMBRE!L169+OCTUBRE!L169+NOVIEMBRE!L169+DICIEMBRE!L169</f>
        <v>2</v>
      </c>
      <c r="M169" s="2697">
        <f>+'ENERO '!M169+FEBRERO!M169+'MARZO '!M169+ABRIL!M169+MAYO!M169+JUNIO!M169+JULIO!M169+AGOSTO!M169+SEPTIEMBRE!M169+OCTUBRE!M169+NOVIEMBRE!M169+DICIEMBRE!M169</f>
        <v>0</v>
      </c>
      <c r="N169" s="2697">
        <f>+'ENERO '!N169+FEBRERO!N169+'MARZO '!N169+ABRIL!N169+MAYO!N169+JUNIO!N169+JULIO!N169+AGOSTO!N169+SEPTIEMBRE!N169+OCTUBRE!N169+NOVIEMBRE!N169+DICIEMBRE!N169</f>
        <v>9</v>
      </c>
      <c r="O169" s="2697">
        <f>+'ENERO '!O169+FEBRERO!O169+'MARZO '!O169+ABRIL!O169+MAYO!O169+JUNIO!O169+JULIO!O169+AGOSTO!O169+SEPTIEMBRE!O169+OCTUBRE!O169+NOVIEMBRE!O169+DICIEMBRE!O169</f>
        <v>17</v>
      </c>
      <c r="P169" s="2697">
        <f>+'ENERO '!P169+FEBRERO!P169+'MARZO '!P169+ABRIL!P169+MAYO!P169+JUNIO!P169+JULIO!P169+AGOSTO!P169+SEPTIEMBRE!P169+OCTUBRE!P169+NOVIEMBRE!P169+DICIEMBRE!P169</f>
        <v>0</v>
      </c>
      <c r="Q169" s="134" t="s">
        <v>6</v>
      </c>
      <c r="R169" s="29"/>
      <c r="S169" s="3"/>
      <c r="T169" s="3"/>
      <c r="U169" s="3"/>
      <c r="V169" s="10"/>
      <c r="W169" s="10"/>
      <c r="X169" s="10"/>
      <c r="Y169" s="10"/>
      <c r="Z169" s="10"/>
      <c r="AA169" s="10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103" t="s">
        <v>3</v>
      </c>
      <c r="BB169" s="103" t="s">
        <v>3</v>
      </c>
      <c r="BC169" s="6"/>
      <c r="BD169" s="137">
        <v>0</v>
      </c>
      <c r="BE169" s="137">
        <v>0</v>
      </c>
    </row>
    <row r="170" spans="1:57" ht="15.75" x14ac:dyDescent="0.25">
      <c r="A170" s="2800"/>
      <c r="B170" s="2820" t="s">
        <v>189</v>
      </c>
      <c r="C170" s="2821"/>
      <c r="D170" s="2697">
        <f>+'ENERO '!D170+FEBRERO!D170+'MARZO '!D170+ABRIL!D170+MAYO!D170+JUNIO!D170+JULIO!D170+AGOSTO!D170+SEPTIEMBRE!D170+OCTUBRE!D170+NOVIEMBRE!D170+DICIEMBRE!D170</f>
        <v>39</v>
      </c>
      <c r="E170" s="2697">
        <f>+'ENERO '!E170+FEBRERO!E170+'MARZO '!E170+ABRIL!E170+MAYO!E170+JUNIO!E170+JULIO!E170+AGOSTO!E170+SEPTIEMBRE!E170+OCTUBRE!E170+NOVIEMBRE!E170+DICIEMBRE!E170</f>
        <v>0</v>
      </c>
      <c r="F170" s="2697">
        <f>+'ENERO '!F170+FEBRERO!F170+'MARZO '!F170+ABRIL!F170+MAYO!F170+JUNIO!F170+JULIO!F170+AGOSTO!F170+SEPTIEMBRE!F170+OCTUBRE!F170+NOVIEMBRE!F170+DICIEMBRE!F170</f>
        <v>0</v>
      </c>
      <c r="G170" s="2697">
        <f>+'ENERO '!G170+FEBRERO!G170+'MARZO '!G170+ABRIL!G170+MAYO!G170+JUNIO!G170+JULIO!G170+AGOSTO!G170+SEPTIEMBRE!G170+OCTUBRE!G170+NOVIEMBRE!G170+DICIEMBRE!G170</f>
        <v>1</v>
      </c>
      <c r="H170" s="2697">
        <f>+'ENERO '!H170+FEBRERO!H170+'MARZO '!H170+ABRIL!H170+MAYO!H170+JUNIO!H170+JULIO!H170+AGOSTO!H170+SEPTIEMBRE!H170+OCTUBRE!H170+NOVIEMBRE!H170+DICIEMBRE!H170</f>
        <v>0</v>
      </c>
      <c r="I170" s="2697">
        <f>+'ENERO '!I170+FEBRERO!I170+'MARZO '!I170+ABRIL!I170+MAYO!I170+JUNIO!I170+JULIO!I170+AGOSTO!I170+SEPTIEMBRE!I170+OCTUBRE!I170+NOVIEMBRE!I170+DICIEMBRE!I170</f>
        <v>1</v>
      </c>
      <c r="J170" s="2697">
        <f>+'ENERO '!J170+FEBRERO!J170+'MARZO '!J170+ABRIL!J170+MAYO!J170+JUNIO!J170+JULIO!J170+AGOSTO!J170+SEPTIEMBRE!J170+OCTUBRE!J170+NOVIEMBRE!J170+DICIEMBRE!J170</f>
        <v>2</v>
      </c>
      <c r="K170" s="2697">
        <f>+'ENERO '!K170+FEBRERO!K170+'MARZO '!K170+ABRIL!K170+MAYO!K170+JUNIO!K170+JULIO!K170+AGOSTO!K170+SEPTIEMBRE!K170+OCTUBRE!K170+NOVIEMBRE!K170+DICIEMBRE!K170</f>
        <v>29</v>
      </c>
      <c r="L170" s="2697">
        <f>+'ENERO '!L170+FEBRERO!L170+'MARZO '!L170+ABRIL!L170+MAYO!L170+JUNIO!L170+JULIO!L170+AGOSTO!L170+SEPTIEMBRE!L170+OCTUBRE!L170+NOVIEMBRE!L170+DICIEMBRE!L170</f>
        <v>6</v>
      </c>
      <c r="M170" s="2697">
        <f>+'ENERO '!M170+FEBRERO!M170+'MARZO '!M170+ABRIL!M170+MAYO!M170+JUNIO!M170+JULIO!M170+AGOSTO!M170+SEPTIEMBRE!M170+OCTUBRE!M170+NOVIEMBRE!M170+DICIEMBRE!M170</f>
        <v>0</v>
      </c>
      <c r="N170" s="2697">
        <f>+'ENERO '!N170+FEBRERO!N170+'MARZO '!N170+ABRIL!N170+MAYO!N170+JUNIO!N170+JULIO!N170+AGOSTO!N170+SEPTIEMBRE!N170+OCTUBRE!N170+NOVIEMBRE!N170+DICIEMBRE!N170</f>
        <v>11</v>
      </c>
      <c r="O170" s="2697">
        <f>+'ENERO '!O170+FEBRERO!O170+'MARZO '!O170+ABRIL!O170+MAYO!O170+JUNIO!O170+JULIO!O170+AGOSTO!O170+SEPTIEMBRE!O170+OCTUBRE!O170+NOVIEMBRE!O170+DICIEMBRE!O170</f>
        <v>28</v>
      </c>
      <c r="P170" s="2697">
        <f>+'ENERO '!P170+FEBRERO!P170+'MARZO '!P170+ABRIL!P170+MAYO!P170+JUNIO!P170+JULIO!P170+AGOSTO!P170+SEPTIEMBRE!P170+OCTUBRE!P170+NOVIEMBRE!P170+DICIEMBRE!P170</f>
        <v>1</v>
      </c>
      <c r="Q170" s="134" t="s">
        <v>6</v>
      </c>
      <c r="R170" s="29"/>
      <c r="S170" s="3"/>
      <c r="T170" s="3"/>
      <c r="U170" s="3"/>
      <c r="V170" s="10"/>
      <c r="W170" s="10"/>
      <c r="X170" s="10"/>
      <c r="Y170" s="10"/>
      <c r="Z170" s="10"/>
      <c r="AA170" s="10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103" t="s">
        <v>3</v>
      </c>
      <c r="BB170" s="103" t="s">
        <v>3</v>
      </c>
      <c r="BC170" s="6"/>
      <c r="BD170" s="137">
        <v>0</v>
      </c>
      <c r="BE170" s="137">
        <v>0</v>
      </c>
    </row>
    <row r="171" spans="1:57" ht="15.75" x14ac:dyDescent="0.25">
      <c r="A171" s="2799" t="s">
        <v>118</v>
      </c>
      <c r="B171" s="2822" t="s">
        <v>188</v>
      </c>
      <c r="C171" s="2823"/>
      <c r="D171" s="2697">
        <f>+'ENERO '!D171+FEBRERO!D171+'MARZO '!D171+ABRIL!D171+MAYO!D171+JUNIO!D171+JULIO!D171+AGOSTO!D171+SEPTIEMBRE!D171+OCTUBRE!D171+NOVIEMBRE!D171+DICIEMBRE!D171</f>
        <v>2</v>
      </c>
      <c r="E171" s="2697">
        <f>+'ENERO '!E171+FEBRERO!E171+'MARZO '!E171+ABRIL!E171+MAYO!E171+JUNIO!E171+JULIO!E171+AGOSTO!E171+SEPTIEMBRE!E171+OCTUBRE!E171+NOVIEMBRE!E171+DICIEMBRE!E171</f>
        <v>0</v>
      </c>
      <c r="F171" s="2697">
        <f>+'ENERO '!F171+FEBRERO!F171+'MARZO '!F171+ABRIL!F171+MAYO!F171+JUNIO!F171+JULIO!F171+AGOSTO!F171+SEPTIEMBRE!F171+OCTUBRE!F171+NOVIEMBRE!F171+DICIEMBRE!F171</f>
        <v>0</v>
      </c>
      <c r="G171" s="2697">
        <f>+'ENERO '!G171+FEBRERO!G171+'MARZO '!G171+ABRIL!G171+MAYO!G171+JUNIO!G171+JULIO!G171+AGOSTO!G171+SEPTIEMBRE!G171+OCTUBRE!G171+NOVIEMBRE!G171+DICIEMBRE!G171</f>
        <v>0</v>
      </c>
      <c r="H171" s="2697">
        <f>+'ENERO '!H171+FEBRERO!H171+'MARZO '!H171+ABRIL!H171+MAYO!H171+JUNIO!H171+JULIO!H171+AGOSTO!H171+SEPTIEMBRE!H171+OCTUBRE!H171+NOVIEMBRE!H171+DICIEMBRE!H171</f>
        <v>1</v>
      </c>
      <c r="I171" s="2697">
        <f>+'ENERO '!I171+FEBRERO!I171+'MARZO '!I171+ABRIL!I171+MAYO!I171+JUNIO!I171+JULIO!I171+AGOSTO!I171+SEPTIEMBRE!I171+OCTUBRE!I171+NOVIEMBRE!I171+DICIEMBRE!I171</f>
        <v>0</v>
      </c>
      <c r="J171" s="2697">
        <f>+'ENERO '!J171+FEBRERO!J171+'MARZO '!J171+ABRIL!J171+MAYO!J171+JUNIO!J171+JULIO!J171+AGOSTO!J171+SEPTIEMBRE!J171+OCTUBRE!J171+NOVIEMBRE!J171+DICIEMBRE!J171</f>
        <v>1</v>
      </c>
      <c r="K171" s="2697">
        <f>+'ENERO '!K171+FEBRERO!K171+'MARZO '!K171+ABRIL!K171+MAYO!K171+JUNIO!K171+JULIO!K171+AGOSTO!K171+SEPTIEMBRE!K171+OCTUBRE!K171+NOVIEMBRE!K171+DICIEMBRE!K171</f>
        <v>0</v>
      </c>
      <c r="L171" s="2697">
        <f>+'ENERO '!L171+FEBRERO!L171+'MARZO '!L171+ABRIL!L171+MAYO!L171+JUNIO!L171+JULIO!L171+AGOSTO!L171+SEPTIEMBRE!L171+OCTUBRE!L171+NOVIEMBRE!L171+DICIEMBRE!L171</f>
        <v>0</v>
      </c>
      <c r="M171" s="2697">
        <f>+'ENERO '!M171+FEBRERO!M171+'MARZO '!M171+ABRIL!M171+MAYO!M171+JUNIO!M171+JULIO!M171+AGOSTO!M171+SEPTIEMBRE!M171+OCTUBRE!M171+NOVIEMBRE!M171+DICIEMBRE!M171</f>
        <v>0</v>
      </c>
      <c r="N171" s="2697">
        <f>+'ENERO '!N171+FEBRERO!N171+'MARZO '!N171+ABRIL!N171+MAYO!N171+JUNIO!N171+JULIO!N171+AGOSTO!N171+SEPTIEMBRE!N171+OCTUBRE!N171+NOVIEMBRE!N171+DICIEMBRE!N171</f>
        <v>0</v>
      </c>
      <c r="O171" s="2697">
        <f>+'ENERO '!O171+FEBRERO!O171+'MARZO '!O171+ABRIL!O171+MAYO!O171+JUNIO!O171+JULIO!O171+AGOSTO!O171+SEPTIEMBRE!O171+OCTUBRE!O171+NOVIEMBRE!O171+DICIEMBRE!O171</f>
        <v>2</v>
      </c>
      <c r="P171" s="2697">
        <f>+'ENERO '!P171+FEBRERO!P171+'MARZO '!P171+ABRIL!P171+MAYO!P171+JUNIO!P171+JULIO!P171+AGOSTO!P171+SEPTIEMBRE!P171+OCTUBRE!P171+NOVIEMBRE!P171+DICIEMBRE!P171</f>
        <v>0</v>
      </c>
      <c r="Q171" s="134" t="s">
        <v>3</v>
      </c>
      <c r="R171" s="29"/>
      <c r="S171" s="3"/>
      <c r="T171" s="3"/>
      <c r="U171" s="3"/>
      <c r="V171" s="10"/>
      <c r="W171" s="10"/>
      <c r="X171" s="10"/>
      <c r="Y171" s="10"/>
      <c r="Z171" s="10"/>
      <c r="AA171" s="10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103" t="s">
        <v>3</v>
      </c>
      <c r="BB171" s="26"/>
      <c r="BC171" s="6"/>
      <c r="BD171" s="137">
        <v>0</v>
      </c>
      <c r="BE171" s="147"/>
    </row>
    <row r="172" spans="1:57" ht="15.75" x14ac:dyDescent="0.25">
      <c r="A172" s="2800"/>
      <c r="B172" s="2824" t="s">
        <v>189</v>
      </c>
      <c r="C172" s="2826"/>
      <c r="D172" s="2697">
        <f>+'ENERO '!D172+FEBRERO!D172+'MARZO '!D172+ABRIL!D172+MAYO!D172+JUNIO!D172+JULIO!D172+AGOSTO!D172+SEPTIEMBRE!D172+OCTUBRE!D172+NOVIEMBRE!D172+DICIEMBRE!D172</f>
        <v>5</v>
      </c>
      <c r="E172" s="2697">
        <f>+'ENERO '!E172+FEBRERO!E172+'MARZO '!E172+ABRIL!E172+MAYO!E172+JUNIO!E172+JULIO!E172+AGOSTO!E172+SEPTIEMBRE!E172+OCTUBRE!E172+NOVIEMBRE!E172+DICIEMBRE!E172</f>
        <v>0</v>
      </c>
      <c r="F172" s="2697">
        <f>+'ENERO '!F172+FEBRERO!F172+'MARZO '!F172+ABRIL!F172+MAYO!F172+JUNIO!F172+JULIO!F172+AGOSTO!F172+SEPTIEMBRE!F172+OCTUBRE!F172+NOVIEMBRE!F172+DICIEMBRE!F172</f>
        <v>0</v>
      </c>
      <c r="G172" s="2697">
        <f>+'ENERO '!G172+FEBRERO!G172+'MARZO '!G172+ABRIL!G172+MAYO!G172+JUNIO!G172+JULIO!G172+AGOSTO!G172+SEPTIEMBRE!G172+OCTUBRE!G172+NOVIEMBRE!G172+DICIEMBRE!G172</f>
        <v>0</v>
      </c>
      <c r="H172" s="2697">
        <f>+'ENERO '!H172+FEBRERO!H172+'MARZO '!H172+ABRIL!H172+MAYO!H172+JUNIO!H172+JULIO!H172+AGOSTO!H172+SEPTIEMBRE!H172+OCTUBRE!H172+NOVIEMBRE!H172+DICIEMBRE!H172</f>
        <v>0</v>
      </c>
      <c r="I172" s="2697">
        <f>+'ENERO '!I172+FEBRERO!I172+'MARZO '!I172+ABRIL!I172+MAYO!I172+JUNIO!I172+JULIO!I172+AGOSTO!I172+SEPTIEMBRE!I172+OCTUBRE!I172+NOVIEMBRE!I172+DICIEMBRE!I172</f>
        <v>1</v>
      </c>
      <c r="J172" s="2697">
        <f>+'ENERO '!J172+FEBRERO!J172+'MARZO '!J172+ABRIL!J172+MAYO!J172+JUNIO!J172+JULIO!J172+AGOSTO!J172+SEPTIEMBRE!J172+OCTUBRE!J172+NOVIEMBRE!J172+DICIEMBRE!J172</f>
        <v>4</v>
      </c>
      <c r="K172" s="2697">
        <f>+'ENERO '!K172+FEBRERO!K172+'MARZO '!K172+ABRIL!K172+MAYO!K172+JUNIO!K172+JULIO!K172+AGOSTO!K172+SEPTIEMBRE!K172+OCTUBRE!K172+NOVIEMBRE!K172+DICIEMBRE!K172</f>
        <v>0</v>
      </c>
      <c r="L172" s="2697">
        <f>+'ENERO '!L172+FEBRERO!L172+'MARZO '!L172+ABRIL!L172+MAYO!L172+JUNIO!L172+JULIO!L172+AGOSTO!L172+SEPTIEMBRE!L172+OCTUBRE!L172+NOVIEMBRE!L172+DICIEMBRE!L172</f>
        <v>0</v>
      </c>
      <c r="M172" s="2697">
        <f>+'ENERO '!M172+FEBRERO!M172+'MARZO '!M172+ABRIL!M172+MAYO!M172+JUNIO!M172+JULIO!M172+AGOSTO!M172+SEPTIEMBRE!M172+OCTUBRE!M172+NOVIEMBRE!M172+DICIEMBRE!M172</f>
        <v>0</v>
      </c>
      <c r="N172" s="2697">
        <f>+'ENERO '!N172+FEBRERO!N172+'MARZO '!N172+ABRIL!N172+MAYO!N172+JUNIO!N172+JULIO!N172+AGOSTO!N172+SEPTIEMBRE!N172+OCTUBRE!N172+NOVIEMBRE!N172+DICIEMBRE!N172</f>
        <v>4</v>
      </c>
      <c r="O172" s="2697">
        <f>+'ENERO '!O172+FEBRERO!O172+'MARZO '!O172+ABRIL!O172+MAYO!O172+JUNIO!O172+JULIO!O172+AGOSTO!O172+SEPTIEMBRE!O172+OCTUBRE!O172+NOVIEMBRE!O172+DICIEMBRE!O172</f>
        <v>1</v>
      </c>
      <c r="P172" s="2697">
        <f>+'ENERO '!P172+FEBRERO!P172+'MARZO '!P172+ABRIL!P172+MAYO!P172+JUNIO!P172+JULIO!P172+AGOSTO!P172+SEPTIEMBRE!P172+OCTUBRE!P172+NOVIEMBRE!P172+DICIEMBRE!P172</f>
        <v>0</v>
      </c>
      <c r="Q172" s="134" t="s">
        <v>3</v>
      </c>
      <c r="R172" s="29"/>
      <c r="S172" s="3"/>
      <c r="T172" s="3"/>
      <c r="U172" s="3"/>
      <c r="V172" s="10"/>
      <c r="W172" s="10"/>
      <c r="X172" s="10"/>
      <c r="Y172" s="10"/>
      <c r="Z172" s="10"/>
      <c r="AA172" s="10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103" t="s">
        <v>3</v>
      </c>
      <c r="BB172" s="26"/>
      <c r="BC172" s="6"/>
      <c r="BD172" s="137">
        <v>0</v>
      </c>
      <c r="BE172" s="147"/>
    </row>
    <row r="173" spans="1:57" ht="15.75" x14ac:dyDescent="0.25">
      <c r="A173" s="2799" t="s">
        <v>119</v>
      </c>
      <c r="B173" s="2810" t="s">
        <v>188</v>
      </c>
      <c r="C173" s="2812"/>
      <c r="D173" s="2697">
        <f>+'ENERO '!D173+FEBRERO!D173+'MARZO '!D173+ABRIL!D173+MAYO!D173+JUNIO!D173+JULIO!D173+AGOSTO!D173+SEPTIEMBRE!D173+OCTUBRE!D173+NOVIEMBRE!D173+DICIEMBRE!D173</f>
        <v>28</v>
      </c>
      <c r="E173" s="2697">
        <f>+'ENERO '!E173+FEBRERO!E173+'MARZO '!E173+ABRIL!E173+MAYO!E173+JUNIO!E173+JULIO!E173+AGOSTO!E173+SEPTIEMBRE!E173+OCTUBRE!E173+NOVIEMBRE!E173+DICIEMBRE!E173</f>
        <v>0</v>
      </c>
      <c r="F173" s="2697">
        <f>+'ENERO '!F173+FEBRERO!F173+'MARZO '!F173+ABRIL!F173+MAYO!F173+JUNIO!F173+JULIO!F173+AGOSTO!F173+SEPTIEMBRE!F173+OCTUBRE!F173+NOVIEMBRE!F173+DICIEMBRE!F173</f>
        <v>0</v>
      </c>
      <c r="G173" s="2697">
        <f>+'ENERO '!G173+FEBRERO!G173+'MARZO '!G173+ABRIL!G173+MAYO!G173+JUNIO!G173+JULIO!G173+AGOSTO!G173+SEPTIEMBRE!G173+OCTUBRE!G173+NOVIEMBRE!G173+DICIEMBRE!G173</f>
        <v>0</v>
      </c>
      <c r="H173" s="2697">
        <f>+'ENERO '!H173+FEBRERO!H173+'MARZO '!H173+ABRIL!H173+MAYO!H173+JUNIO!H173+JULIO!H173+AGOSTO!H173+SEPTIEMBRE!H173+OCTUBRE!H173+NOVIEMBRE!H173+DICIEMBRE!H173</f>
        <v>0</v>
      </c>
      <c r="I173" s="2697">
        <f>+'ENERO '!I173+FEBRERO!I173+'MARZO '!I173+ABRIL!I173+MAYO!I173+JUNIO!I173+JULIO!I173+AGOSTO!I173+SEPTIEMBRE!I173+OCTUBRE!I173+NOVIEMBRE!I173+DICIEMBRE!I173</f>
        <v>0</v>
      </c>
      <c r="J173" s="2697">
        <f>+'ENERO '!J173+FEBRERO!J173+'MARZO '!J173+ABRIL!J173+MAYO!J173+JUNIO!J173+JULIO!J173+AGOSTO!J173+SEPTIEMBRE!J173+OCTUBRE!J173+NOVIEMBRE!J173+DICIEMBRE!J173</f>
        <v>1</v>
      </c>
      <c r="K173" s="2697">
        <f>+'ENERO '!K173+FEBRERO!K173+'MARZO '!K173+ABRIL!K173+MAYO!K173+JUNIO!K173+JULIO!K173+AGOSTO!K173+SEPTIEMBRE!K173+OCTUBRE!K173+NOVIEMBRE!K173+DICIEMBRE!K173</f>
        <v>27</v>
      </c>
      <c r="L173" s="2697">
        <f>+'ENERO '!L173+FEBRERO!L173+'MARZO '!L173+ABRIL!L173+MAYO!L173+JUNIO!L173+JULIO!L173+AGOSTO!L173+SEPTIEMBRE!L173+OCTUBRE!L173+NOVIEMBRE!L173+DICIEMBRE!L173</f>
        <v>0</v>
      </c>
      <c r="M173" s="2697">
        <f>+'ENERO '!M173+FEBRERO!M173+'MARZO '!M173+ABRIL!M173+MAYO!M173+JUNIO!M173+JULIO!M173+AGOSTO!M173+SEPTIEMBRE!M173+OCTUBRE!M173+NOVIEMBRE!M173+DICIEMBRE!M173</f>
        <v>0</v>
      </c>
      <c r="N173" s="2697">
        <f>+'ENERO '!N173+FEBRERO!N173+'MARZO '!N173+ABRIL!N173+MAYO!N173+JUNIO!N173+JULIO!N173+AGOSTO!N173+SEPTIEMBRE!N173+OCTUBRE!N173+NOVIEMBRE!N173+DICIEMBRE!N173</f>
        <v>5</v>
      </c>
      <c r="O173" s="2697">
        <f>+'ENERO '!O173+FEBRERO!O173+'MARZO '!O173+ABRIL!O173+MAYO!O173+JUNIO!O173+JULIO!O173+AGOSTO!O173+SEPTIEMBRE!O173+OCTUBRE!O173+NOVIEMBRE!O173+DICIEMBRE!O173</f>
        <v>23</v>
      </c>
      <c r="P173" s="2697">
        <f>+'ENERO '!P173+FEBRERO!P173+'MARZO '!P173+ABRIL!P173+MAYO!P173+JUNIO!P173+JULIO!P173+AGOSTO!P173+SEPTIEMBRE!P173+OCTUBRE!P173+NOVIEMBRE!P173+DICIEMBRE!P173</f>
        <v>0</v>
      </c>
      <c r="Q173" s="134" t="s">
        <v>6</v>
      </c>
      <c r="R173" s="29"/>
      <c r="S173" s="3"/>
      <c r="T173" s="3"/>
      <c r="U173" s="3"/>
      <c r="V173" s="10"/>
      <c r="W173" s="10"/>
      <c r="X173" s="10"/>
      <c r="Y173" s="10"/>
      <c r="Z173" s="10"/>
      <c r="AA173" s="10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103" t="s">
        <v>3</v>
      </c>
      <c r="BB173" s="103" t="s">
        <v>3</v>
      </c>
      <c r="BC173" s="6"/>
      <c r="BD173" s="137">
        <v>0</v>
      </c>
      <c r="BE173" s="137">
        <v>0</v>
      </c>
    </row>
    <row r="174" spans="1:57" ht="15.75" x14ac:dyDescent="0.25">
      <c r="A174" s="2800"/>
      <c r="B174" s="2820" t="s">
        <v>189</v>
      </c>
      <c r="C174" s="2821"/>
      <c r="D174" s="2697">
        <f>+'ENERO '!D174+FEBRERO!D174+'MARZO '!D174+ABRIL!D174+MAYO!D174+JUNIO!D174+JULIO!D174+AGOSTO!D174+SEPTIEMBRE!D174+OCTUBRE!D174+NOVIEMBRE!D174+DICIEMBRE!D174</f>
        <v>27</v>
      </c>
      <c r="E174" s="2697">
        <f>+'ENERO '!E174+FEBRERO!E174+'MARZO '!E174+ABRIL!E174+MAYO!E174+JUNIO!E174+JULIO!E174+AGOSTO!E174+SEPTIEMBRE!E174+OCTUBRE!E174+NOVIEMBRE!E174+DICIEMBRE!E174</f>
        <v>0</v>
      </c>
      <c r="F174" s="2697">
        <f>+'ENERO '!F174+FEBRERO!F174+'MARZO '!F174+ABRIL!F174+MAYO!F174+JUNIO!F174+JULIO!F174+AGOSTO!F174+SEPTIEMBRE!F174+OCTUBRE!F174+NOVIEMBRE!F174+DICIEMBRE!F174</f>
        <v>0</v>
      </c>
      <c r="G174" s="2697">
        <f>+'ENERO '!G174+FEBRERO!G174+'MARZO '!G174+ABRIL!G174+MAYO!G174+JUNIO!G174+JULIO!G174+AGOSTO!G174+SEPTIEMBRE!G174+OCTUBRE!G174+NOVIEMBRE!G174+DICIEMBRE!G174</f>
        <v>0</v>
      </c>
      <c r="H174" s="2697">
        <f>+'ENERO '!H174+FEBRERO!H174+'MARZO '!H174+ABRIL!H174+MAYO!H174+JUNIO!H174+JULIO!H174+AGOSTO!H174+SEPTIEMBRE!H174+OCTUBRE!H174+NOVIEMBRE!H174+DICIEMBRE!H174</f>
        <v>0</v>
      </c>
      <c r="I174" s="2697">
        <f>+'ENERO '!I174+FEBRERO!I174+'MARZO '!I174+ABRIL!I174+MAYO!I174+JUNIO!I174+JULIO!I174+AGOSTO!I174+SEPTIEMBRE!I174+OCTUBRE!I174+NOVIEMBRE!I174+DICIEMBRE!I174</f>
        <v>0</v>
      </c>
      <c r="J174" s="2697">
        <f>+'ENERO '!J174+FEBRERO!J174+'MARZO '!J174+ABRIL!J174+MAYO!J174+JUNIO!J174+JULIO!J174+AGOSTO!J174+SEPTIEMBRE!J174+OCTUBRE!J174+NOVIEMBRE!J174+DICIEMBRE!J174</f>
        <v>0</v>
      </c>
      <c r="K174" s="2697">
        <f>+'ENERO '!K174+FEBRERO!K174+'MARZO '!K174+ABRIL!K174+MAYO!K174+JUNIO!K174+JULIO!K174+AGOSTO!K174+SEPTIEMBRE!K174+OCTUBRE!K174+NOVIEMBRE!K174+DICIEMBRE!K174</f>
        <v>23</v>
      </c>
      <c r="L174" s="2697">
        <f>+'ENERO '!L174+FEBRERO!L174+'MARZO '!L174+ABRIL!L174+MAYO!L174+JUNIO!L174+JULIO!L174+AGOSTO!L174+SEPTIEMBRE!L174+OCTUBRE!L174+NOVIEMBRE!L174+DICIEMBRE!L174</f>
        <v>4</v>
      </c>
      <c r="M174" s="2697">
        <f>+'ENERO '!M174+FEBRERO!M174+'MARZO '!M174+ABRIL!M174+MAYO!M174+JUNIO!M174+JULIO!M174+AGOSTO!M174+SEPTIEMBRE!M174+OCTUBRE!M174+NOVIEMBRE!M174+DICIEMBRE!M174</f>
        <v>0</v>
      </c>
      <c r="N174" s="2697">
        <f>+'ENERO '!N174+FEBRERO!N174+'MARZO '!N174+ABRIL!N174+MAYO!N174+JUNIO!N174+JULIO!N174+AGOSTO!N174+SEPTIEMBRE!N174+OCTUBRE!N174+NOVIEMBRE!N174+DICIEMBRE!N174</f>
        <v>7</v>
      </c>
      <c r="O174" s="2697">
        <f>+'ENERO '!O174+FEBRERO!O174+'MARZO '!O174+ABRIL!O174+MAYO!O174+JUNIO!O174+JULIO!O174+AGOSTO!O174+SEPTIEMBRE!O174+OCTUBRE!O174+NOVIEMBRE!O174+DICIEMBRE!O174</f>
        <v>20</v>
      </c>
      <c r="P174" s="2697">
        <f>+'ENERO '!P174+FEBRERO!P174+'MARZO '!P174+ABRIL!P174+MAYO!P174+JUNIO!P174+JULIO!P174+AGOSTO!P174+SEPTIEMBRE!P174+OCTUBRE!P174+NOVIEMBRE!P174+DICIEMBRE!P174</f>
        <v>0</v>
      </c>
      <c r="Q174" s="134" t="s">
        <v>6</v>
      </c>
      <c r="R174" s="29"/>
      <c r="S174" s="3"/>
      <c r="T174" s="3"/>
      <c r="U174" s="3"/>
      <c r="V174" s="10"/>
      <c r="W174" s="10"/>
      <c r="X174" s="10"/>
      <c r="Y174" s="10"/>
      <c r="Z174" s="10"/>
      <c r="AA174" s="10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103" t="s">
        <v>3</v>
      </c>
      <c r="BB174" s="103" t="s">
        <v>3</v>
      </c>
      <c r="BC174" s="6"/>
      <c r="BD174" s="137">
        <v>0</v>
      </c>
      <c r="BE174" s="137">
        <v>0</v>
      </c>
    </row>
    <row r="175" spans="1:57" ht="15.75" x14ac:dyDescent="0.25">
      <c r="A175" s="2799" t="s">
        <v>192</v>
      </c>
      <c r="B175" s="2822" t="s">
        <v>188</v>
      </c>
      <c r="C175" s="2823"/>
      <c r="D175" s="2697">
        <f>+'ENERO '!D175+FEBRERO!D175+'MARZO '!D175+ABRIL!D175+MAYO!D175+JUNIO!D175+JULIO!D175+AGOSTO!D175+SEPTIEMBRE!D175+OCTUBRE!D175+NOVIEMBRE!D175+DICIEMBRE!D175</f>
        <v>0</v>
      </c>
      <c r="E175" s="2697">
        <f>+'ENERO '!E175+FEBRERO!E175+'MARZO '!E175+ABRIL!E175+MAYO!E175+JUNIO!E175+JULIO!E175+AGOSTO!E175+SEPTIEMBRE!E175+OCTUBRE!E175+NOVIEMBRE!E175+DICIEMBRE!E175</f>
        <v>0</v>
      </c>
      <c r="F175" s="2697">
        <f>+'ENERO '!F175+FEBRERO!F175+'MARZO '!F175+ABRIL!F175+MAYO!F175+JUNIO!F175+JULIO!F175+AGOSTO!F175+SEPTIEMBRE!F175+OCTUBRE!F175+NOVIEMBRE!F175+DICIEMBRE!F175</f>
        <v>0</v>
      </c>
      <c r="G175" s="2697">
        <f>+'ENERO '!G175+FEBRERO!G175+'MARZO '!G175+ABRIL!G175+MAYO!G175+JUNIO!G175+JULIO!G175+AGOSTO!G175+SEPTIEMBRE!G175+OCTUBRE!G175+NOVIEMBRE!G175+DICIEMBRE!G175</f>
        <v>0</v>
      </c>
      <c r="H175" s="2697">
        <f>+'ENERO '!H175+FEBRERO!H175+'MARZO '!H175+ABRIL!H175+MAYO!H175+JUNIO!H175+JULIO!H175+AGOSTO!H175+SEPTIEMBRE!H175+OCTUBRE!H175+NOVIEMBRE!H175+DICIEMBRE!H175</f>
        <v>0</v>
      </c>
      <c r="I175" s="2697">
        <f>+'ENERO '!I175+FEBRERO!I175+'MARZO '!I175+ABRIL!I175+MAYO!I175+JUNIO!I175+JULIO!I175+AGOSTO!I175+SEPTIEMBRE!I175+OCTUBRE!I175+NOVIEMBRE!I175+DICIEMBRE!I175</f>
        <v>0</v>
      </c>
      <c r="J175" s="2697">
        <f>+'ENERO '!J175+FEBRERO!J175+'MARZO '!J175+ABRIL!J175+MAYO!J175+JUNIO!J175+JULIO!J175+AGOSTO!J175+SEPTIEMBRE!J175+OCTUBRE!J175+NOVIEMBRE!J175+DICIEMBRE!J175</f>
        <v>0</v>
      </c>
      <c r="K175" s="2697">
        <f>+'ENERO '!K175+FEBRERO!K175+'MARZO '!K175+ABRIL!K175+MAYO!K175+JUNIO!K175+JULIO!K175+AGOSTO!K175+SEPTIEMBRE!K175+OCTUBRE!K175+NOVIEMBRE!K175+DICIEMBRE!K175</f>
        <v>0</v>
      </c>
      <c r="L175" s="2697">
        <f>+'ENERO '!L175+FEBRERO!L175+'MARZO '!L175+ABRIL!L175+MAYO!L175+JUNIO!L175+JULIO!L175+AGOSTO!L175+SEPTIEMBRE!L175+OCTUBRE!L175+NOVIEMBRE!L175+DICIEMBRE!L175</f>
        <v>0</v>
      </c>
      <c r="M175" s="2697">
        <f>+'ENERO '!M175+FEBRERO!M175+'MARZO '!M175+ABRIL!M175+MAYO!M175+JUNIO!M175+JULIO!M175+AGOSTO!M175+SEPTIEMBRE!M175+OCTUBRE!M175+NOVIEMBRE!M175+DICIEMBRE!M175</f>
        <v>0</v>
      </c>
      <c r="N175" s="2697">
        <f>+'ENERO '!N175+FEBRERO!N175+'MARZO '!N175+ABRIL!N175+MAYO!N175+JUNIO!N175+JULIO!N175+AGOSTO!N175+SEPTIEMBRE!N175+OCTUBRE!N175+NOVIEMBRE!N175+DICIEMBRE!N175</f>
        <v>0</v>
      </c>
      <c r="O175" s="2697">
        <f>+'ENERO '!O175+FEBRERO!O175+'MARZO '!O175+ABRIL!O175+MAYO!O175+JUNIO!O175+JULIO!O175+AGOSTO!O175+SEPTIEMBRE!O175+OCTUBRE!O175+NOVIEMBRE!O175+DICIEMBRE!O175</f>
        <v>0</v>
      </c>
      <c r="P175" s="2697">
        <f>+'ENERO '!P175+FEBRERO!P175+'MARZO '!P175+ABRIL!P175+MAYO!P175+JUNIO!P175+JULIO!P175+AGOSTO!P175+SEPTIEMBRE!P175+OCTUBRE!P175+NOVIEMBRE!P175+DICIEMBRE!P175</f>
        <v>0</v>
      </c>
      <c r="Q175" s="134" t="s">
        <v>6</v>
      </c>
      <c r="R175" s="29"/>
      <c r="S175" s="3"/>
      <c r="T175" s="3"/>
      <c r="U175" s="3"/>
      <c r="V175" s="10"/>
      <c r="W175" s="10"/>
      <c r="X175" s="10"/>
      <c r="Y175" s="10"/>
      <c r="Z175" s="10"/>
      <c r="AA175" s="10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103" t="s">
        <v>3</v>
      </c>
      <c r="BB175" s="103" t="s">
        <v>3</v>
      </c>
      <c r="BC175" s="6"/>
      <c r="BD175" s="137">
        <v>0</v>
      </c>
      <c r="BE175" s="137">
        <v>0</v>
      </c>
    </row>
    <row r="176" spans="1:57" ht="15.75" x14ac:dyDescent="0.25">
      <c r="A176" s="2800"/>
      <c r="B176" s="2824" t="s">
        <v>189</v>
      </c>
      <c r="C176" s="2826"/>
      <c r="D176" s="2697">
        <f>+'ENERO '!D176+FEBRERO!D176+'MARZO '!D176+ABRIL!D176+MAYO!D176+JUNIO!D176+JULIO!D176+AGOSTO!D176+SEPTIEMBRE!D176+OCTUBRE!D176+NOVIEMBRE!D176+DICIEMBRE!D176</f>
        <v>0</v>
      </c>
      <c r="E176" s="2697">
        <f>+'ENERO '!E176+FEBRERO!E176+'MARZO '!E176+ABRIL!E176+MAYO!E176+JUNIO!E176+JULIO!E176+AGOSTO!E176+SEPTIEMBRE!E176+OCTUBRE!E176+NOVIEMBRE!E176+DICIEMBRE!E176</f>
        <v>0</v>
      </c>
      <c r="F176" s="2697">
        <f>+'ENERO '!F176+FEBRERO!F176+'MARZO '!F176+ABRIL!F176+MAYO!F176+JUNIO!F176+JULIO!F176+AGOSTO!F176+SEPTIEMBRE!F176+OCTUBRE!F176+NOVIEMBRE!F176+DICIEMBRE!F176</f>
        <v>0</v>
      </c>
      <c r="G176" s="2697">
        <f>+'ENERO '!G176+FEBRERO!G176+'MARZO '!G176+ABRIL!G176+MAYO!G176+JUNIO!G176+JULIO!G176+AGOSTO!G176+SEPTIEMBRE!G176+OCTUBRE!G176+NOVIEMBRE!G176+DICIEMBRE!G176</f>
        <v>0</v>
      </c>
      <c r="H176" s="2697">
        <f>+'ENERO '!H176+FEBRERO!H176+'MARZO '!H176+ABRIL!H176+MAYO!H176+JUNIO!H176+JULIO!H176+AGOSTO!H176+SEPTIEMBRE!H176+OCTUBRE!H176+NOVIEMBRE!H176+DICIEMBRE!H176</f>
        <v>0</v>
      </c>
      <c r="I176" s="2697">
        <f>+'ENERO '!I176+FEBRERO!I176+'MARZO '!I176+ABRIL!I176+MAYO!I176+JUNIO!I176+JULIO!I176+AGOSTO!I176+SEPTIEMBRE!I176+OCTUBRE!I176+NOVIEMBRE!I176+DICIEMBRE!I176</f>
        <v>0</v>
      </c>
      <c r="J176" s="2697">
        <f>+'ENERO '!J176+FEBRERO!J176+'MARZO '!J176+ABRIL!J176+MAYO!J176+JUNIO!J176+JULIO!J176+AGOSTO!J176+SEPTIEMBRE!J176+OCTUBRE!J176+NOVIEMBRE!J176+DICIEMBRE!J176</f>
        <v>0</v>
      </c>
      <c r="K176" s="2697">
        <f>+'ENERO '!K176+FEBRERO!K176+'MARZO '!K176+ABRIL!K176+MAYO!K176+JUNIO!K176+JULIO!K176+AGOSTO!K176+SEPTIEMBRE!K176+OCTUBRE!K176+NOVIEMBRE!K176+DICIEMBRE!K176</f>
        <v>0</v>
      </c>
      <c r="L176" s="2697">
        <f>+'ENERO '!L176+FEBRERO!L176+'MARZO '!L176+ABRIL!L176+MAYO!L176+JUNIO!L176+JULIO!L176+AGOSTO!L176+SEPTIEMBRE!L176+OCTUBRE!L176+NOVIEMBRE!L176+DICIEMBRE!L176</f>
        <v>0</v>
      </c>
      <c r="M176" s="2697">
        <f>+'ENERO '!M176+FEBRERO!M176+'MARZO '!M176+ABRIL!M176+MAYO!M176+JUNIO!M176+JULIO!M176+AGOSTO!M176+SEPTIEMBRE!M176+OCTUBRE!M176+NOVIEMBRE!M176+DICIEMBRE!M176</f>
        <v>0</v>
      </c>
      <c r="N176" s="2697">
        <f>+'ENERO '!N176+FEBRERO!N176+'MARZO '!N176+ABRIL!N176+MAYO!N176+JUNIO!N176+JULIO!N176+AGOSTO!N176+SEPTIEMBRE!N176+OCTUBRE!N176+NOVIEMBRE!N176+DICIEMBRE!N176</f>
        <v>0</v>
      </c>
      <c r="O176" s="2697">
        <f>+'ENERO '!O176+FEBRERO!O176+'MARZO '!O176+ABRIL!O176+MAYO!O176+JUNIO!O176+JULIO!O176+AGOSTO!O176+SEPTIEMBRE!O176+OCTUBRE!O176+NOVIEMBRE!O176+DICIEMBRE!O176</f>
        <v>0</v>
      </c>
      <c r="P176" s="2697">
        <f>+'ENERO '!P176+FEBRERO!P176+'MARZO '!P176+ABRIL!P176+MAYO!P176+JUNIO!P176+JULIO!P176+AGOSTO!P176+SEPTIEMBRE!P176+OCTUBRE!P176+NOVIEMBRE!P176+DICIEMBRE!P176</f>
        <v>0</v>
      </c>
      <c r="Q176" s="134" t="s">
        <v>6</v>
      </c>
      <c r="R176" s="29"/>
      <c r="S176" s="3"/>
      <c r="T176" s="3"/>
      <c r="U176" s="3"/>
      <c r="V176" s="10"/>
      <c r="W176" s="10"/>
      <c r="X176" s="10"/>
      <c r="Y176" s="10"/>
      <c r="Z176" s="10"/>
      <c r="AA176" s="10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103" t="s">
        <v>3</v>
      </c>
      <c r="BB176" s="103" t="s">
        <v>3</v>
      </c>
      <c r="BC176" s="6"/>
      <c r="BD176" s="137">
        <v>0</v>
      </c>
      <c r="BE176" s="137">
        <v>0</v>
      </c>
    </row>
    <row r="177" spans="1:57" ht="15.75" x14ac:dyDescent="0.25">
      <c r="A177" s="2799" t="s">
        <v>193</v>
      </c>
      <c r="B177" s="2810" t="s">
        <v>188</v>
      </c>
      <c r="C177" s="2812"/>
      <c r="D177" s="2697">
        <f>+'ENERO '!D177+FEBRERO!D177+'MARZO '!D177+ABRIL!D177+MAYO!D177+JUNIO!D177+JULIO!D177+AGOSTO!D177+SEPTIEMBRE!D177+OCTUBRE!D177+NOVIEMBRE!D177+DICIEMBRE!D177</f>
        <v>49</v>
      </c>
      <c r="E177" s="2697">
        <f>+'ENERO '!E177+FEBRERO!E177+'MARZO '!E177+ABRIL!E177+MAYO!E177+JUNIO!E177+JULIO!E177+AGOSTO!E177+SEPTIEMBRE!E177+OCTUBRE!E177+NOVIEMBRE!E177+DICIEMBRE!E177</f>
        <v>0</v>
      </c>
      <c r="F177" s="2697">
        <f>+'ENERO '!F177+FEBRERO!F177+'MARZO '!F177+ABRIL!F177+MAYO!F177+JUNIO!F177+JULIO!F177+AGOSTO!F177+SEPTIEMBRE!F177+OCTUBRE!F177+NOVIEMBRE!F177+DICIEMBRE!F177</f>
        <v>0</v>
      </c>
      <c r="G177" s="2697">
        <f>+'ENERO '!G177+FEBRERO!G177+'MARZO '!G177+ABRIL!G177+MAYO!G177+JUNIO!G177+JULIO!G177+AGOSTO!G177+SEPTIEMBRE!G177+OCTUBRE!G177+NOVIEMBRE!G177+DICIEMBRE!G177</f>
        <v>0</v>
      </c>
      <c r="H177" s="2697">
        <f>+'ENERO '!H177+FEBRERO!H177+'MARZO '!H177+ABRIL!H177+MAYO!H177+JUNIO!H177+JULIO!H177+AGOSTO!H177+SEPTIEMBRE!H177+OCTUBRE!H177+NOVIEMBRE!H177+DICIEMBRE!H177</f>
        <v>0</v>
      </c>
      <c r="I177" s="2697">
        <f>+'ENERO '!I177+FEBRERO!I177+'MARZO '!I177+ABRIL!I177+MAYO!I177+JUNIO!I177+JULIO!I177+AGOSTO!I177+SEPTIEMBRE!I177+OCTUBRE!I177+NOVIEMBRE!I177+DICIEMBRE!I177</f>
        <v>0</v>
      </c>
      <c r="J177" s="2697">
        <f>+'ENERO '!J177+FEBRERO!J177+'MARZO '!J177+ABRIL!J177+MAYO!J177+JUNIO!J177+JULIO!J177+AGOSTO!J177+SEPTIEMBRE!J177+OCTUBRE!J177+NOVIEMBRE!J177+DICIEMBRE!J177</f>
        <v>0</v>
      </c>
      <c r="K177" s="2697">
        <f>+'ENERO '!K177+FEBRERO!K177+'MARZO '!K177+ABRIL!K177+MAYO!K177+JUNIO!K177+JULIO!K177+AGOSTO!K177+SEPTIEMBRE!K177+OCTUBRE!K177+NOVIEMBRE!K177+DICIEMBRE!K177</f>
        <v>34</v>
      </c>
      <c r="L177" s="2697">
        <f>+'ENERO '!L177+FEBRERO!L177+'MARZO '!L177+ABRIL!L177+MAYO!L177+JUNIO!L177+JULIO!L177+AGOSTO!L177+SEPTIEMBRE!L177+OCTUBRE!L177+NOVIEMBRE!L177+DICIEMBRE!L177</f>
        <v>15</v>
      </c>
      <c r="M177" s="2697">
        <f>+'ENERO '!M177+FEBRERO!M177+'MARZO '!M177+ABRIL!M177+MAYO!M177+JUNIO!M177+JULIO!M177+AGOSTO!M177+SEPTIEMBRE!M177+OCTUBRE!M177+NOVIEMBRE!M177+DICIEMBRE!M177</f>
        <v>0</v>
      </c>
      <c r="N177" s="2697">
        <f>+'ENERO '!N177+FEBRERO!N177+'MARZO '!N177+ABRIL!N177+MAYO!N177+JUNIO!N177+JULIO!N177+AGOSTO!N177+SEPTIEMBRE!N177+OCTUBRE!N177+NOVIEMBRE!N177+DICIEMBRE!N177</f>
        <v>8</v>
      </c>
      <c r="O177" s="2697">
        <f>+'ENERO '!O177+FEBRERO!O177+'MARZO '!O177+ABRIL!O177+MAYO!O177+JUNIO!O177+JULIO!O177+AGOSTO!O177+SEPTIEMBRE!O177+OCTUBRE!O177+NOVIEMBRE!O177+DICIEMBRE!O177</f>
        <v>41</v>
      </c>
      <c r="P177" s="2697">
        <f>+'ENERO '!P177+FEBRERO!P177+'MARZO '!P177+ABRIL!P177+MAYO!P177+JUNIO!P177+JULIO!P177+AGOSTO!P177+SEPTIEMBRE!P177+OCTUBRE!P177+NOVIEMBRE!P177+DICIEMBRE!P177</f>
        <v>1</v>
      </c>
      <c r="Q177" s="134" t="s">
        <v>6</v>
      </c>
      <c r="R177" s="29"/>
      <c r="S177" s="3"/>
      <c r="T177" s="3"/>
      <c r="U177" s="3"/>
      <c r="V177" s="10"/>
      <c r="W177" s="10"/>
      <c r="X177" s="10"/>
      <c r="Y177" s="10"/>
      <c r="Z177" s="10"/>
      <c r="AA177" s="10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103" t="s">
        <v>3</v>
      </c>
      <c r="BB177" s="103" t="s">
        <v>3</v>
      </c>
      <c r="BC177" s="6"/>
      <c r="BD177" s="137">
        <v>0</v>
      </c>
      <c r="BE177" s="137">
        <v>0</v>
      </c>
    </row>
    <row r="178" spans="1:57" ht="15.75" x14ac:dyDescent="0.25">
      <c r="A178" s="2800"/>
      <c r="B178" s="2820" t="s">
        <v>189</v>
      </c>
      <c r="C178" s="2821"/>
      <c r="D178" s="2697">
        <f>+'ENERO '!D178+FEBRERO!D178+'MARZO '!D178+ABRIL!D178+MAYO!D178+JUNIO!D178+JULIO!D178+AGOSTO!D178+SEPTIEMBRE!D178+OCTUBRE!D178+NOVIEMBRE!D178+DICIEMBRE!D178</f>
        <v>35</v>
      </c>
      <c r="E178" s="2697">
        <f>+'ENERO '!E178+FEBRERO!E178+'MARZO '!E178+ABRIL!E178+MAYO!E178+JUNIO!E178+JULIO!E178+AGOSTO!E178+SEPTIEMBRE!E178+OCTUBRE!E178+NOVIEMBRE!E178+DICIEMBRE!E178</f>
        <v>0</v>
      </c>
      <c r="F178" s="2697">
        <f>+'ENERO '!F178+FEBRERO!F178+'MARZO '!F178+ABRIL!F178+MAYO!F178+JUNIO!F178+JULIO!F178+AGOSTO!F178+SEPTIEMBRE!F178+OCTUBRE!F178+NOVIEMBRE!F178+DICIEMBRE!F178</f>
        <v>0</v>
      </c>
      <c r="G178" s="2697">
        <f>+'ENERO '!G178+FEBRERO!G178+'MARZO '!G178+ABRIL!G178+MAYO!G178+JUNIO!G178+JULIO!G178+AGOSTO!G178+SEPTIEMBRE!G178+OCTUBRE!G178+NOVIEMBRE!G178+DICIEMBRE!G178</f>
        <v>0</v>
      </c>
      <c r="H178" s="2697">
        <f>+'ENERO '!H178+FEBRERO!H178+'MARZO '!H178+ABRIL!H178+MAYO!H178+JUNIO!H178+JULIO!H178+AGOSTO!H178+SEPTIEMBRE!H178+OCTUBRE!H178+NOVIEMBRE!H178+DICIEMBRE!H178</f>
        <v>0</v>
      </c>
      <c r="I178" s="2697">
        <f>+'ENERO '!I178+FEBRERO!I178+'MARZO '!I178+ABRIL!I178+MAYO!I178+JUNIO!I178+JULIO!I178+AGOSTO!I178+SEPTIEMBRE!I178+OCTUBRE!I178+NOVIEMBRE!I178+DICIEMBRE!I178</f>
        <v>0</v>
      </c>
      <c r="J178" s="2697">
        <f>+'ENERO '!J178+FEBRERO!J178+'MARZO '!J178+ABRIL!J178+MAYO!J178+JUNIO!J178+JULIO!J178+AGOSTO!J178+SEPTIEMBRE!J178+OCTUBRE!J178+NOVIEMBRE!J178+DICIEMBRE!J178</f>
        <v>0</v>
      </c>
      <c r="K178" s="2697">
        <f>+'ENERO '!K178+FEBRERO!K178+'MARZO '!K178+ABRIL!K178+MAYO!K178+JUNIO!K178+JULIO!K178+AGOSTO!K178+SEPTIEMBRE!K178+OCTUBRE!K178+NOVIEMBRE!K178+DICIEMBRE!K178</f>
        <v>13</v>
      </c>
      <c r="L178" s="2697">
        <f>+'ENERO '!L178+FEBRERO!L178+'MARZO '!L178+ABRIL!L178+MAYO!L178+JUNIO!L178+JULIO!L178+AGOSTO!L178+SEPTIEMBRE!L178+OCTUBRE!L178+NOVIEMBRE!L178+DICIEMBRE!L178</f>
        <v>22</v>
      </c>
      <c r="M178" s="2697">
        <f>+'ENERO '!M178+FEBRERO!M178+'MARZO '!M178+ABRIL!M178+MAYO!M178+JUNIO!M178+JULIO!M178+AGOSTO!M178+SEPTIEMBRE!M178+OCTUBRE!M178+NOVIEMBRE!M178+DICIEMBRE!M178</f>
        <v>0</v>
      </c>
      <c r="N178" s="2697">
        <f>+'ENERO '!N178+FEBRERO!N178+'MARZO '!N178+ABRIL!N178+MAYO!N178+JUNIO!N178+JULIO!N178+AGOSTO!N178+SEPTIEMBRE!N178+OCTUBRE!N178+NOVIEMBRE!N178+DICIEMBRE!N178</f>
        <v>8</v>
      </c>
      <c r="O178" s="2697">
        <f>+'ENERO '!O178+FEBRERO!O178+'MARZO '!O178+ABRIL!O178+MAYO!O178+JUNIO!O178+JULIO!O178+AGOSTO!O178+SEPTIEMBRE!O178+OCTUBRE!O178+NOVIEMBRE!O178+DICIEMBRE!O178</f>
        <v>27</v>
      </c>
      <c r="P178" s="2697">
        <f>+'ENERO '!P178+FEBRERO!P178+'MARZO '!P178+ABRIL!P178+MAYO!P178+JUNIO!P178+JULIO!P178+AGOSTO!P178+SEPTIEMBRE!P178+OCTUBRE!P178+NOVIEMBRE!P178+DICIEMBRE!P178</f>
        <v>1</v>
      </c>
      <c r="Q178" s="134" t="s">
        <v>6</v>
      </c>
      <c r="R178" s="29"/>
      <c r="S178" s="3"/>
      <c r="T178" s="3"/>
      <c r="U178" s="3"/>
      <c r="V178" s="10"/>
      <c r="W178" s="10"/>
      <c r="X178" s="10"/>
      <c r="Y178" s="10"/>
      <c r="Z178" s="10"/>
      <c r="AA178" s="10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103" t="s">
        <v>3</v>
      </c>
      <c r="BB178" s="103" t="s">
        <v>3</v>
      </c>
      <c r="BC178" s="6"/>
      <c r="BD178" s="137">
        <v>0</v>
      </c>
      <c r="BE178" s="137">
        <v>0</v>
      </c>
    </row>
    <row r="179" spans="1:57" ht="15.75" x14ac:dyDescent="0.25">
      <c r="A179" s="2799" t="s">
        <v>194</v>
      </c>
      <c r="B179" s="2822" t="s">
        <v>188</v>
      </c>
      <c r="C179" s="2823"/>
      <c r="D179" s="2697">
        <f>+'ENERO '!D179+FEBRERO!D179+'MARZO '!D179+ABRIL!D179+MAYO!D179+JUNIO!D179+JULIO!D179+AGOSTO!D179+SEPTIEMBRE!D179+OCTUBRE!D179+NOVIEMBRE!D179+DICIEMBRE!D179</f>
        <v>0</v>
      </c>
      <c r="E179" s="2697">
        <f>+'ENERO '!E179+FEBRERO!E179+'MARZO '!E179+ABRIL!E179+MAYO!E179+JUNIO!E179+JULIO!E179+AGOSTO!E179+SEPTIEMBRE!E179+OCTUBRE!E179+NOVIEMBRE!E179+DICIEMBRE!E179</f>
        <v>0</v>
      </c>
      <c r="F179" s="2697">
        <f>+'ENERO '!F179+FEBRERO!F179+'MARZO '!F179+ABRIL!F179+MAYO!F179+JUNIO!F179+JULIO!F179+AGOSTO!F179+SEPTIEMBRE!F179+OCTUBRE!F179+NOVIEMBRE!F179+DICIEMBRE!F179</f>
        <v>0</v>
      </c>
      <c r="G179" s="2697">
        <f>+'ENERO '!G179+FEBRERO!G179+'MARZO '!G179+ABRIL!G179+MAYO!G179+JUNIO!G179+JULIO!G179+AGOSTO!G179+SEPTIEMBRE!G179+OCTUBRE!G179+NOVIEMBRE!G179+DICIEMBRE!G179</f>
        <v>0</v>
      </c>
      <c r="H179" s="2697">
        <f>+'ENERO '!H179+FEBRERO!H179+'MARZO '!H179+ABRIL!H179+MAYO!H179+JUNIO!H179+JULIO!H179+AGOSTO!H179+SEPTIEMBRE!H179+OCTUBRE!H179+NOVIEMBRE!H179+DICIEMBRE!H179</f>
        <v>0</v>
      </c>
      <c r="I179" s="2697">
        <f>+'ENERO '!I179+FEBRERO!I179+'MARZO '!I179+ABRIL!I179+MAYO!I179+JUNIO!I179+JULIO!I179+AGOSTO!I179+SEPTIEMBRE!I179+OCTUBRE!I179+NOVIEMBRE!I179+DICIEMBRE!I179</f>
        <v>0</v>
      </c>
      <c r="J179" s="2697">
        <f>+'ENERO '!J179+FEBRERO!J179+'MARZO '!J179+ABRIL!J179+MAYO!J179+JUNIO!J179+JULIO!J179+AGOSTO!J179+SEPTIEMBRE!J179+OCTUBRE!J179+NOVIEMBRE!J179+DICIEMBRE!J179</f>
        <v>0</v>
      </c>
      <c r="K179" s="2697">
        <f>+'ENERO '!K179+FEBRERO!K179+'MARZO '!K179+ABRIL!K179+MAYO!K179+JUNIO!K179+JULIO!K179+AGOSTO!K179+SEPTIEMBRE!K179+OCTUBRE!K179+NOVIEMBRE!K179+DICIEMBRE!K179</f>
        <v>0</v>
      </c>
      <c r="L179" s="2697">
        <f>+'ENERO '!L179+FEBRERO!L179+'MARZO '!L179+ABRIL!L179+MAYO!L179+JUNIO!L179+JULIO!L179+AGOSTO!L179+SEPTIEMBRE!L179+OCTUBRE!L179+NOVIEMBRE!L179+DICIEMBRE!L179</f>
        <v>0</v>
      </c>
      <c r="M179" s="2697">
        <f>+'ENERO '!M179+FEBRERO!M179+'MARZO '!M179+ABRIL!M179+MAYO!M179+JUNIO!M179+JULIO!M179+AGOSTO!M179+SEPTIEMBRE!M179+OCTUBRE!M179+NOVIEMBRE!M179+DICIEMBRE!M179</f>
        <v>0</v>
      </c>
      <c r="N179" s="2697">
        <f>+'ENERO '!N179+FEBRERO!N179+'MARZO '!N179+ABRIL!N179+MAYO!N179+JUNIO!N179+JULIO!N179+AGOSTO!N179+SEPTIEMBRE!N179+OCTUBRE!N179+NOVIEMBRE!N179+DICIEMBRE!N179</f>
        <v>0</v>
      </c>
      <c r="O179" s="2697">
        <f>+'ENERO '!O179+FEBRERO!O179+'MARZO '!O179+ABRIL!O179+MAYO!O179+JUNIO!O179+JULIO!O179+AGOSTO!O179+SEPTIEMBRE!O179+OCTUBRE!O179+NOVIEMBRE!O179+DICIEMBRE!O179</f>
        <v>0</v>
      </c>
      <c r="P179" s="2697">
        <f>+'ENERO '!P179+FEBRERO!P179+'MARZO '!P179+ABRIL!P179+MAYO!P179+JUNIO!P179+JULIO!P179+AGOSTO!P179+SEPTIEMBRE!P179+OCTUBRE!P179+NOVIEMBRE!P179+DICIEMBRE!P179</f>
        <v>0</v>
      </c>
      <c r="Q179" s="134" t="s">
        <v>6</v>
      </c>
      <c r="R179" s="29"/>
      <c r="S179" s="3"/>
      <c r="T179" s="3"/>
      <c r="U179" s="3"/>
      <c r="V179" s="10"/>
      <c r="W179" s="10"/>
      <c r="X179" s="10"/>
      <c r="Y179" s="10"/>
      <c r="Z179" s="10"/>
      <c r="AA179" s="10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103" t="s">
        <v>3</v>
      </c>
      <c r="BB179" s="103" t="s">
        <v>3</v>
      </c>
      <c r="BC179" s="6"/>
      <c r="BD179" s="137">
        <v>0</v>
      </c>
      <c r="BE179" s="137">
        <v>0</v>
      </c>
    </row>
    <row r="180" spans="1:57" ht="15.75" x14ac:dyDescent="0.25">
      <c r="A180" s="2800"/>
      <c r="B180" s="2820" t="s">
        <v>189</v>
      </c>
      <c r="C180" s="2821"/>
      <c r="D180" s="2697">
        <f>+'ENERO '!D180+FEBRERO!D180+'MARZO '!D180+ABRIL!D180+MAYO!D180+JUNIO!D180+JULIO!D180+AGOSTO!D180+SEPTIEMBRE!D180+OCTUBRE!D180+NOVIEMBRE!D180+DICIEMBRE!D180</f>
        <v>0</v>
      </c>
      <c r="E180" s="2697">
        <f>+'ENERO '!E180+FEBRERO!E180+'MARZO '!E180+ABRIL!E180+MAYO!E180+JUNIO!E180+JULIO!E180+AGOSTO!E180+SEPTIEMBRE!E180+OCTUBRE!E180+NOVIEMBRE!E180+DICIEMBRE!E180</f>
        <v>0</v>
      </c>
      <c r="F180" s="2697">
        <f>+'ENERO '!F180+FEBRERO!F180+'MARZO '!F180+ABRIL!F180+MAYO!F180+JUNIO!F180+JULIO!F180+AGOSTO!F180+SEPTIEMBRE!F180+OCTUBRE!F180+NOVIEMBRE!F180+DICIEMBRE!F180</f>
        <v>0</v>
      </c>
      <c r="G180" s="2697">
        <f>+'ENERO '!G180+FEBRERO!G180+'MARZO '!G180+ABRIL!G180+MAYO!G180+JUNIO!G180+JULIO!G180+AGOSTO!G180+SEPTIEMBRE!G180+OCTUBRE!G180+NOVIEMBRE!G180+DICIEMBRE!G180</f>
        <v>0</v>
      </c>
      <c r="H180" s="2697">
        <f>+'ENERO '!H180+FEBRERO!H180+'MARZO '!H180+ABRIL!H180+MAYO!H180+JUNIO!H180+JULIO!H180+AGOSTO!H180+SEPTIEMBRE!H180+OCTUBRE!H180+NOVIEMBRE!H180+DICIEMBRE!H180</f>
        <v>0</v>
      </c>
      <c r="I180" s="2697">
        <f>+'ENERO '!I180+FEBRERO!I180+'MARZO '!I180+ABRIL!I180+MAYO!I180+JUNIO!I180+JULIO!I180+AGOSTO!I180+SEPTIEMBRE!I180+OCTUBRE!I180+NOVIEMBRE!I180+DICIEMBRE!I180</f>
        <v>0</v>
      </c>
      <c r="J180" s="2697">
        <f>+'ENERO '!J180+FEBRERO!J180+'MARZO '!J180+ABRIL!J180+MAYO!J180+JUNIO!J180+JULIO!J180+AGOSTO!J180+SEPTIEMBRE!J180+OCTUBRE!J180+NOVIEMBRE!J180+DICIEMBRE!J180</f>
        <v>0</v>
      </c>
      <c r="K180" s="2697">
        <f>+'ENERO '!K180+FEBRERO!K180+'MARZO '!K180+ABRIL!K180+MAYO!K180+JUNIO!K180+JULIO!K180+AGOSTO!K180+SEPTIEMBRE!K180+OCTUBRE!K180+NOVIEMBRE!K180+DICIEMBRE!K180</f>
        <v>0</v>
      </c>
      <c r="L180" s="2697">
        <f>+'ENERO '!L180+FEBRERO!L180+'MARZO '!L180+ABRIL!L180+MAYO!L180+JUNIO!L180+JULIO!L180+AGOSTO!L180+SEPTIEMBRE!L180+OCTUBRE!L180+NOVIEMBRE!L180+DICIEMBRE!L180</f>
        <v>0</v>
      </c>
      <c r="M180" s="2697">
        <f>+'ENERO '!M180+FEBRERO!M180+'MARZO '!M180+ABRIL!M180+MAYO!M180+JUNIO!M180+JULIO!M180+AGOSTO!M180+SEPTIEMBRE!M180+OCTUBRE!M180+NOVIEMBRE!M180+DICIEMBRE!M180</f>
        <v>0</v>
      </c>
      <c r="N180" s="2697">
        <f>+'ENERO '!N180+FEBRERO!N180+'MARZO '!N180+ABRIL!N180+MAYO!N180+JUNIO!N180+JULIO!N180+AGOSTO!N180+SEPTIEMBRE!N180+OCTUBRE!N180+NOVIEMBRE!N180+DICIEMBRE!N180</f>
        <v>0</v>
      </c>
      <c r="O180" s="2697">
        <f>+'ENERO '!O180+FEBRERO!O180+'MARZO '!O180+ABRIL!O180+MAYO!O180+JUNIO!O180+JULIO!O180+AGOSTO!O180+SEPTIEMBRE!O180+OCTUBRE!O180+NOVIEMBRE!O180+DICIEMBRE!O180</f>
        <v>0</v>
      </c>
      <c r="P180" s="2697">
        <f>+'ENERO '!P180+FEBRERO!P180+'MARZO '!P180+ABRIL!P180+MAYO!P180+JUNIO!P180+JULIO!P180+AGOSTO!P180+SEPTIEMBRE!P180+OCTUBRE!P180+NOVIEMBRE!P180+DICIEMBRE!P180</f>
        <v>0</v>
      </c>
      <c r="Q180" s="134" t="s">
        <v>6</v>
      </c>
      <c r="R180" s="29"/>
      <c r="S180" s="3"/>
      <c r="T180" s="3"/>
      <c r="U180" s="3"/>
      <c r="V180" s="10"/>
      <c r="W180" s="10"/>
      <c r="X180" s="10"/>
      <c r="Y180" s="10"/>
      <c r="Z180" s="10"/>
      <c r="AA180" s="10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103" t="s">
        <v>3</v>
      </c>
      <c r="BB180" s="103" t="s">
        <v>3</v>
      </c>
      <c r="BC180" s="6"/>
      <c r="BD180" s="137">
        <v>0</v>
      </c>
      <c r="BE180" s="137">
        <v>0</v>
      </c>
    </row>
    <row r="181" spans="1:57" ht="15.75" x14ac:dyDescent="0.25">
      <c r="A181" s="59" t="s">
        <v>195</v>
      </c>
      <c r="B181" s="57"/>
      <c r="C181" s="57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31"/>
      <c r="S181" s="3"/>
      <c r="T181" s="3"/>
      <c r="U181" s="3"/>
      <c r="V181" s="3"/>
      <c r="W181" s="3"/>
      <c r="X181" s="10"/>
      <c r="Y181" s="17"/>
      <c r="Z181" s="17"/>
      <c r="AA181" s="1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10"/>
      <c r="BB181" s="3"/>
      <c r="BC181" s="3"/>
      <c r="BD181" s="3"/>
      <c r="BE181" s="3"/>
    </row>
    <row r="182" spans="1:57" x14ac:dyDescent="0.2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3"/>
      <c r="P182" s="38"/>
      <c r="Q182" s="31"/>
      <c r="R182" s="54"/>
      <c r="S182" s="3"/>
      <c r="T182" s="3"/>
      <c r="U182" s="3"/>
      <c r="V182" s="3"/>
      <c r="W182" s="10"/>
      <c r="X182" s="17"/>
      <c r="Y182" s="17"/>
      <c r="Z182" s="10"/>
      <c r="AA182" s="10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3"/>
      <c r="BB182" s="3"/>
      <c r="BC182" s="3"/>
      <c r="BD182" s="3"/>
      <c r="BE182" s="6"/>
    </row>
    <row r="183" spans="1:57" ht="21" x14ac:dyDescent="0.25">
      <c r="A183" s="2807"/>
      <c r="B183" s="2808"/>
      <c r="C183" s="2809"/>
      <c r="D183" s="2802"/>
      <c r="E183" s="52" t="s">
        <v>178</v>
      </c>
      <c r="F183" s="18" t="s">
        <v>21</v>
      </c>
      <c r="G183" s="18" t="s">
        <v>185</v>
      </c>
      <c r="H183" s="18" t="s">
        <v>91</v>
      </c>
      <c r="I183" s="18" t="s">
        <v>186</v>
      </c>
      <c r="J183" s="18" t="s">
        <v>196</v>
      </c>
      <c r="K183" s="18" t="s">
        <v>25</v>
      </c>
      <c r="L183" s="18" t="s">
        <v>26</v>
      </c>
      <c r="M183" s="37" t="s">
        <v>27</v>
      </c>
      <c r="N183" s="2800"/>
      <c r="O183" s="38"/>
      <c r="P183" s="38"/>
      <c r="Q183" s="31"/>
      <c r="R183" s="54"/>
      <c r="S183" s="3"/>
      <c r="T183" s="3"/>
      <c r="U183" s="3"/>
      <c r="V183" s="3"/>
      <c r="W183" s="10"/>
      <c r="X183" s="17"/>
      <c r="Y183" s="17"/>
      <c r="Z183" s="10"/>
      <c r="AA183" s="10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3"/>
      <c r="BB183" s="3"/>
      <c r="BC183" s="3"/>
      <c r="BD183" s="3"/>
      <c r="BE183" s="6"/>
    </row>
    <row r="184" spans="1:57" x14ac:dyDescent="0.25">
      <c r="A184" s="2810" t="s">
        <v>197</v>
      </c>
      <c r="B184" s="2811"/>
      <c r="C184" s="2812"/>
      <c r="D184" s="2697">
        <f>+'ENERO '!D184+FEBRERO!D184+'MARZO '!D184+ABRIL!D184+MAYO!D184+JUNIO!D184+JULIO!D184+AGOSTO!D184+SEPTIEMBRE!D184+OCTUBRE!D184+NOVIEMBRE!D184+DICIEMBRE!D184</f>
        <v>0</v>
      </c>
      <c r="E184" s="2697">
        <f>+'ENERO '!E184+FEBRERO!E184+'MARZO '!E184+ABRIL!E184+MAYO!E184+JUNIO!E184+JULIO!E184+AGOSTO!E184+SEPTIEMBRE!E184+OCTUBRE!E184+NOVIEMBRE!E184+DICIEMBRE!E184</f>
        <v>0</v>
      </c>
      <c r="F184" s="2697">
        <f>+'ENERO '!F184+FEBRERO!F184+'MARZO '!F184+ABRIL!F184+MAYO!F184+JUNIO!F184+JULIO!F184+AGOSTO!F184+SEPTIEMBRE!F184+OCTUBRE!F184+NOVIEMBRE!F184+DICIEMBRE!F184</f>
        <v>0</v>
      </c>
      <c r="G184" s="2697">
        <f>+'ENERO '!G184+FEBRERO!G184+'MARZO '!G184+ABRIL!G184+MAYO!G184+JUNIO!G184+JULIO!G184+AGOSTO!G184+SEPTIEMBRE!G184+OCTUBRE!G184+NOVIEMBRE!G184+DICIEMBRE!G184</f>
        <v>0</v>
      </c>
      <c r="H184" s="2697">
        <f>+'ENERO '!H184+FEBRERO!H184+'MARZO '!H184+ABRIL!H184+MAYO!H184+JUNIO!H184+JULIO!H184+AGOSTO!H184+SEPTIEMBRE!H184+OCTUBRE!H184+NOVIEMBRE!H184+DICIEMBRE!H184</f>
        <v>0</v>
      </c>
      <c r="I184" s="2697">
        <f>+'ENERO '!I184+FEBRERO!I184+'MARZO '!I184+ABRIL!I184+MAYO!I184+JUNIO!I184+JULIO!I184+AGOSTO!I184+SEPTIEMBRE!I184+OCTUBRE!I184+NOVIEMBRE!I184+DICIEMBRE!I184</f>
        <v>0</v>
      </c>
      <c r="J184" s="2697">
        <f>+'ENERO '!J184+FEBRERO!J184+'MARZO '!J184+ABRIL!J184+MAYO!J184+JUNIO!J184+JULIO!J184+AGOSTO!J184+SEPTIEMBRE!J184+OCTUBRE!J184+NOVIEMBRE!J184+DICIEMBRE!J184</f>
        <v>0</v>
      </c>
      <c r="K184" s="2697">
        <f>+'ENERO '!K184+FEBRERO!K184+'MARZO '!K184+ABRIL!K184+MAYO!K184+JUNIO!K184+JULIO!K184+AGOSTO!K184+SEPTIEMBRE!K184+OCTUBRE!K184+NOVIEMBRE!K184+DICIEMBRE!K184</f>
        <v>0</v>
      </c>
      <c r="L184" s="2697">
        <f>+'ENERO '!L184+FEBRERO!L184+'MARZO '!L184+ABRIL!L184+MAYO!L184+JUNIO!L184+JULIO!L184+AGOSTO!L184+SEPTIEMBRE!L184+OCTUBRE!L184+NOVIEMBRE!L184+DICIEMBRE!L184</f>
        <v>0</v>
      </c>
      <c r="M184" s="2697">
        <f>+'ENERO '!M184+FEBRERO!M184+'MARZO '!M184+ABRIL!M184+MAYO!M184+JUNIO!M184+JULIO!M184+AGOSTO!M184+SEPTIEMBRE!M184+OCTUBRE!M184+NOVIEMBRE!M184+DICIEMBRE!M184</f>
        <v>0</v>
      </c>
      <c r="N184" s="2697">
        <f>+'ENERO '!N184+FEBRERO!N184+'MARZO '!N184+ABRIL!N184+MAYO!N184+JUNIO!N184+JULIO!N184+AGOSTO!N184+SEPTIEMBRE!N184+OCTUBRE!N184+NOVIEMBRE!N184+DICIEMBRE!N184</f>
        <v>0</v>
      </c>
      <c r="O184" s="134" t="s">
        <v>3</v>
      </c>
      <c r="P184" s="36"/>
      <c r="Q184" s="31"/>
      <c r="R184" s="54"/>
      <c r="S184" s="3"/>
      <c r="T184" s="3"/>
      <c r="U184" s="3"/>
      <c r="V184" s="3"/>
      <c r="W184" s="10"/>
      <c r="X184" s="17"/>
      <c r="Y184" s="17"/>
      <c r="Z184" s="10"/>
      <c r="AA184" s="10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26"/>
      <c r="BB184" s="103" t="s">
        <v>3</v>
      </c>
      <c r="BC184" s="3"/>
      <c r="BD184" s="147"/>
      <c r="BE184" s="137">
        <v>0</v>
      </c>
    </row>
    <row r="185" spans="1:57" x14ac:dyDescent="0.25">
      <c r="A185" s="2813" t="s">
        <v>198</v>
      </c>
      <c r="B185" s="2814"/>
      <c r="C185" s="2815"/>
      <c r="D185" s="2697">
        <f>+'ENERO '!D185+FEBRERO!D185+'MARZO '!D185+ABRIL!D185+MAYO!D185+JUNIO!D185+JULIO!D185+AGOSTO!D185+SEPTIEMBRE!D185+OCTUBRE!D185+NOVIEMBRE!D185+DICIEMBRE!D185</f>
        <v>0</v>
      </c>
      <c r="E185" s="2697">
        <f>+'ENERO '!E185+FEBRERO!E185+'MARZO '!E185+ABRIL!E185+MAYO!E185+JUNIO!E185+JULIO!E185+AGOSTO!E185+SEPTIEMBRE!E185+OCTUBRE!E185+NOVIEMBRE!E185+DICIEMBRE!E185</f>
        <v>0</v>
      </c>
      <c r="F185" s="2697">
        <f>+'ENERO '!F185+FEBRERO!F185+'MARZO '!F185+ABRIL!F185+MAYO!F185+JUNIO!F185+JULIO!F185+AGOSTO!F185+SEPTIEMBRE!F185+OCTUBRE!F185+NOVIEMBRE!F185+DICIEMBRE!F185</f>
        <v>0</v>
      </c>
      <c r="G185" s="2697">
        <f>+'ENERO '!G185+FEBRERO!G185+'MARZO '!G185+ABRIL!G185+MAYO!G185+JUNIO!G185+JULIO!G185+AGOSTO!G185+SEPTIEMBRE!G185+OCTUBRE!G185+NOVIEMBRE!G185+DICIEMBRE!G185</f>
        <v>0</v>
      </c>
      <c r="H185" s="2697">
        <f>+'ENERO '!H185+FEBRERO!H185+'MARZO '!H185+ABRIL!H185+MAYO!H185+JUNIO!H185+JULIO!H185+AGOSTO!H185+SEPTIEMBRE!H185+OCTUBRE!H185+NOVIEMBRE!H185+DICIEMBRE!H185</f>
        <v>0</v>
      </c>
      <c r="I185" s="2697">
        <f>+'ENERO '!I185+FEBRERO!I185+'MARZO '!I185+ABRIL!I185+MAYO!I185+JUNIO!I185+JULIO!I185+AGOSTO!I185+SEPTIEMBRE!I185+OCTUBRE!I185+NOVIEMBRE!I185+DICIEMBRE!I185</f>
        <v>0</v>
      </c>
      <c r="J185" s="2697">
        <f>+'ENERO '!J185+FEBRERO!J185+'MARZO '!J185+ABRIL!J185+MAYO!J185+JUNIO!J185+JULIO!J185+AGOSTO!J185+SEPTIEMBRE!J185+OCTUBRE!J185+NOVIEMBRE!J185+DICIEMBRE!J185</f>
        <v>0</v>
      </c>
      <c r="K185" s="2697">
        <f>+'ENERO '!K185+FEBRERO!K185+'MARZO '!K185+ABRIL!K185+MAYO!K185+JUNIO!K185+JULIO!K185+AGOSTO!K185+SEPTIEMBRE!K185+OCTUBRE!K185+NOVIEMBRE!K185+DICIEMBRE!K185</f>
        <v>0</v>
      </c>
      <c r="L185" s="2697">
        <f>+'ENERO '!L185+FEBRERO!L185+'MARZO '!L185+ABRIL!L185+MAYO!L185+JUNIO!L185+JULIO!L185+AGOSTO!L185+SEPTIEMBRE!L185+OCTUBRE!L185+NOVIEMBRE!L185+DICIEMBRE!L185</f>
        <v>0</v>
      </c>
      <c r="M185" s="2697">
        <f>+'ENERO '!M185+FEBRERO!M185+'MARZO '!M185+ABRIL!M185+MAYO!M185+JUNIO!M185+JULIO!M185+AGOSTO!M185+SEPTIEMBRE!M185+OCTUBRE!M185+NOVIEMBRE!M185+DICIEMBRE!M185</f>
        <v>0</v>
      </c>
      <c r="N185" s="2697">
        <f>+'ENERO '!N185+FEBRERO!N185+'MARZO '!N185+ABRIL!N185+MAYO!N185+JUNIO!N185+JULIO!N185+AGOSTO!N185+SEPTIEMBRE!N185+OCTUBRE!N185+NOVIEMBRE!N185+DICIEMBRE!N185</f>
        <v>0</v>
      </c>
      <c r="O185" s="134" t="s">
        <v>3</v>
      </c>
      <c r="P185" s="36"/>
      <c r="Q185" s="31"/>
      <c r="R185" s="54"/>
      <c r="S185" s="3"/>
      <c r="T185" s="3"/>
      <c r="U185" s="3"/>
      <c r="V185" s="3"/>
      <c r="W185" s="10"/>
      <c r="X185" s="17"/>
      <c r="Y185" s="17"/>
      <c r="Z185" s="10"/>
      <c r="AA185" s="10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103" t="s">
        <v>3</v>
      </c>
      <c r="BB185" s="103" t="s">
        <v>3</v>
      </c>
      <c r="BC185" s="3"/>
      <c r="BD185" s="137">
        <v>0</v>
      </c>
      <c r="BE185" s="137">
        <v>0</v>
      </c>
    </row>
    <row r="186" spans="1:57" x14ac:dyDescent="0.25">
      <c r="A186" s="2813" t="s">
        <v>199</v>
      </c>
      <c r="B186" s="2814"/>
      <c r="C186" s="2815"/>
      <c r="D186" s="2697">
        <f>+'ENERO '!D186+FEBRERO!D186+'MARZO '!D186+ABRIL!D186+MAYO!D186+JUNIO!D186+JULIO!D186+AGOSTO!D186+SEPTIEMBRE!D186+OCTUBRE!D186+NOVIEMBRE!D186+DICIEMBRE!D186</f>
        <v>0</v>
      </c>
      <c r="E186" s="2697">
        <f>+'ENERO '!E186+FEBRERO!E186+'MARZO '!E186+ABRIL!E186+MAYO!E186+JUNIO!E186+JULIO!E186+AGOSTO!E186+SEPTIEMBRE!E186+OCTUBRE!E186+NOVIEMBRE!E186+DICIEMBRE!E186</f>
        <v>0</v>
      </c>
      <c r="F186" s="2697">
        <f>+'ENERO '!F186+FEBRERO!F186+'MARZO '!F186+ABRIL!F186+MAYO!F186+JUNIO!F186+JULIO!F186+AGOSTO!F186+SEPTIEMBRE!F186+OCTUBRE!F186+NOVIEMBRE!F186+DICIEMBRE!F186</f>
        <v>0</v>
      </c>
      <c r="G186" s="2697">
        <f>+'ENERO '!G186+FEBRERO!G186+'MARZO '!G186+ABRIL!G186+MAYO!G186+JUNIO!G186+JULIO!G186+AGOSTO!G186+SEPTIEMBRE!G186+OCTUBRE!G186+NOVIEMBRE!G186+DICIEMBRE!G186</f>
        <v>0</v>
      </c>
      <c r="H186" s="2697">
        <f>+'ENERO '!H186+FEBRERO!H186+'MARZO '!H186+ABRIL!H186+MAYO!H186+JUNIO!H186+JULIO!H186+AGOSTO!H186+SEPTIEMBRE!H186+OCTUBRE!H186+NOVIEMBRE!H186+DICIEMBRE!H186</f>
        <v>0</v>
      </c>
      <c r="I186" s="2697">
        <f>+'ENERO '!I186+FEBRERO!I186+'MARZO '!I186+ABRIL!I186+MAYO!I186+JUNIO!I186+JULIO!I186+AGOSTO!I186+SEPTIEMBRE!I186+OCTUBRE!I186+NOVIEMBRE!I186+DICIEMBRE!I186</f>
        <v>0</v>
      </c>
      <c r="J186" s="2697">
        <f>+'ENERO '!J186+FEBRERO!J186+'MARZO '!J186+ABRIL!J186+MAYO!J186+JUNIO!J186+JULIO!J186+AGOSTO!J186+SEPTIEMBRE!J186+OCTUBRE!J186+NOVIEMBRE!J186+DICIEMBRE!J186</f>
        <v>0</v>
      </c>
      <c r="K186" s="2697">
        <f>+'ENERO '!K186+FEBRERO!K186+'MARZO '!K186+ABRIL!K186+MAYO!K186+JUNIO!K186+JULIO!K186+AGOSTO!K186+SEPTIEMBRE!K186+OCTUBRE!K186+NOVIEMBRE!K186+DICIEMBRE!K186</f>
        <v>0</v>
      </c>
      <c r="L186" s="2697">
        <f>+'ENERO '!L186+FEBRERO!L186+'MARZO '!L186+ABRIL!L186+MAYO!L186+JUNIO!L186+JULIO!L186+AGOSTO!L186+SEPTIEMBRE!L186+OCTUBRE!L186+NOVIEMBRE!L186+DICIEMBRE!L186</f>
        <v>0</v>
      </c>
      <c r="M186" s="2697">
        <f>+'ENERO '!M186+FEBRERO!M186+'MARZO '!M186+ABRIL!M186+MAYO!M186+JUNIO!M186+JULIO!M186+AGOSTO!M186+SEPTIEMBRE!M186+OCTUBRE!M186+NOVIEMBRE!M186+DICIEMBRE!M186</f>
        <v>0</v>
      </c>
      <c r="N186" s="2697">
        <f>+'ENERO '!N186+FEBRERO!N186+'MARZO '!N186+ABRIL!N186+MAYO!N186+JUNIO!N186+JULIO!N186+AGOSTO!N186+SEPTIEMBRE!N186+OCTUBRE!N186+NOVIEMBRE!N186+DICIEMBRE!N186</f>
        <v>0</v>
      </c>
      <c r="O186" s="134" t="s">
        <v>3</v>
      </c>
      <c r="P186" s="36"/>
      <c r="Q186" s="31"/>
      <c r="R186" s="54"/>
      <c r="S186" s="3"/>
      <c r="T186" s="3"/>
      <c r="U186" s="3"/>
      <c r="V186" s="3"/>
      <c r="W186" s="10"/>
      <c r="X186" s="17"/>
      <c r="Y186" s="17"/>
      <c r="Z186" s="10"/>
      <c r="AA186" s="10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103" t="s">
        <v>3</v>
      </c>
      <c r="BB186" s="103" t="s">
        <v>3</v>
      </c>
      <c r="BC186" s="3"/>
      <c r="BD186" s="137">
        <v>0</v>
      </c>
      <c r="BE186" s="137">
        <v>0</v>
      </c>
    </row>
    <row r="187" spans="1:57" x14ac:dyDescent="0.25">
      <c r="A187" s="2813" t="s">
        <v>200</v>
      </c>
      <c r="B187" s="2814"/>
      <c r="C187" s="2815"/>
      <c r="D187" s="2697">
        <f>+'ENERO '!D187+FEBRERO!D187+'MARZO '!D187+ABRIL!D187+MAYO!D187+JUNIO!D187+JULIO!D187+AGOSTO!D187+SEPTIEMBRE!D187+OCTUBRE!D187+NOVIEMBRE!D187+DICIEMBRE!D187</f>
        <v>0</v>
      </c>
      <c r="E187" s="2697">
        <f>+'ENERO '!E187+FEBRERO!E187+'MARZO '!E187+ABRIL!E187+MAYO!E187+JUNIO!E187+JULIO!E187+AGOSTO!E187+SEPTIEMBRE!E187+OCTUBRE!E187+NOVIEMBRE!E187+DICIEMBRE!E187</f>
        <v>0</v>
      </c>
      <c r="F187" s="2697">
        <f>+'ENERO '!F187+FEBRERO!F187+'MARZO '!F187+ABRIL!F187+MAYO!F187+JUNIO!F187+JULIO!F187+AGOSTO!F187+SEPTIEMBRE!F187+OCTUBRE!F187+NOVIEMBRE!F187+DICIEMBRE!F187</f>
        <v>0</v>
      </c>
      <c r="G187" s="2697">
        <f>+'ENERO '!G187+FEBRERO!G187+'MARZO '!G187+ABRIL!G187+MAYO!G187+JUNIO!G187+JULIO!G187+AGOSTO!G187+SEPTIEMBRE!G187+OCTUBRE!G187+NOVIEMBRE!G187+DICIEMBRE!G187</f>
        <v>0</v>
      </c>
      <c r="H187" s="2697">
        <f>+'ENERO '!H187+FEBRERO!H187+'MARZO '!H187+ABRIL!H187+MAYO!H187+JUNIO!H187+JULIO!H187+AGOSTO!H187+SEPTIEMBRE!H187+OCTUBRE!H187+NOVIEMBRE!H187+DICIEMBRE!H187</f>
        <v>0</v>
      </c>
      <c r="I187" s="2697">
        <f>+'ENERO '!I187+FEBRERO!I187+'MARZO '!I187+ABRIL!I187+MAYO!I187+JUNIO!I187+JULIO!I187+AGOSTO!I187+SEPTIEMBRE!I187+OCTUBRE!I187+NOVIEMBRE!I187+DICIEMBRE!I187</f>
        <v>0</v>
      </c>
      <c r="J187" s="2697">
        <f>+'ENERO '!J187+FEBRERO!J187+'MARZO '!J187+ABRIL!J187+MAYO!J187+JUNIO!J187+JULIO!J187+AGOSTO!J187+SEPTIEMBRE!J187+OCTUBRE!J187+NOVIEMBRE!J187+DICIEMBRE!J187</f>
        <v>0</v>
      </c>
      <c r="K187" s="2697">
        <f>+'ENERO '!K187+FEBRERO!K187+'MARZO '!K187+ABRIL!K187+MAYO!K187+JUNIO!K187+JULIO!K187+AGOSTO!K187+SEPTIEMBRE!K187+OCTUBRE!K187+NOVIEMBRE!K187+DICIEMBRE!K187</f>
        <v>0</v>
      </c>
      <c r="L187" s="2697">
        <f>+'ENERO '!L187+FEBRERO!L187+'MARZO '!L187+ABRIL!L187+MAYO!L187+JUNIO!L187+JULIO!L187+AGOSTO!L187+SEPTIEMBRE!L187+OCTUBRE!L187+NOVIEMBRE!L187+DICIEMBRE!L187</f>
        <v>0</v>
      </c>
      <c r="M187" s="2697">
        <f>+'ENERO '!M187+FEBRERO!M187+'MARZO '!M187+ABRIL!M187+MAYO!M187+JUNIO!M187+JULIO!M187+AGOSTO!M187+SEPTIEMBRE!M187+OCTUBRE!M187+NOVIEMBRE!M187+DICIEMBRE!M187</f>
        <v>0</v>
      </c>
      <c r="N187" s="2697">
        <f>+'ENERO '!N187+FEBRERO!N187+'MARZO '!N187+ABRIL!N187+MAYO!N187+JUNIO!N187+JULIO!N187+AGOSTO!N187+SEPTIEMBRE!N187+OCTUBRE!N187+NOVIEMBRE!N187+DICIEMBRE!N187</f>
        <v>0</v>
      </c>
      <c r="O187" s="134" t="s">
        <v>3</v>
      </c>
      <c r="P187" s="36"/>
      <c r="Q187" s="31"/>
      <c r="R187" s="54"/>
      <c r="S187" s="3"/>
      <c r="T187" s="3"/>
      <c r="U187" s="3"/>
      <c r="V187" s="3"/>
      <c r="W187" s="10"/>
      <c r="X187" s="17"/>
      <c r="Y187" s="17"/>
      <c r="Z187" s="10"/>
      <c r="AA187" s="10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103" t="s">
        <v>3</v>
      </c>
      <c r="BB187" s="103" t="s">
        <v>3</v>
      </c>
      <c r="BC187" s="3"/>
      <c r="BD187" s="137">
        <v>0</v>
      </c>
      <c r="BE187" s="137">
        <v>0</v>
      </c>
    </row>
    <row r="188" spans="1:57" x14ac:dyDescent="0.25">
      <c r="A188" s="2824" t="s">
        <v>201</v>
      </c>
      <c r="B188" s="2825"/>
      <c r="C188" s="2826"/>
      <c r="D188" s="2697">
        <f>+'ENERO '!D188+FEBRERO!D188+'MARZO '!D188+ABRIL!D188+MAYO!D188+JUNIO!D188+JULIO!D188+AGOSTO!D188+SEPTIEMBRE!D188+OCTUBRE!D188+NOVIEMBRE!D188+DICIEMBRE!D188</f>
        <v>0</v>
      </c>
      <c r="E188" s="2697">
        <f>+'ENERO '!E188+FEBRERO!E188+'MARZO '!E188+ABRIL!E188+MAYO!E188+JUNIO!E188+JULIO!E188+AGOSTO!E188+SEPTIEMBRE!E188+OCTUBRE!E188+NOVIEMBRE!E188+DICIEMBRE!E188</f>
        <v>0</v>
      </c>
      <c r="F188" s="2697">
        <f>+'ENERO '!F188+FEBRERO!F188+'MARZO '!F188+ABRIL!F188+MAYO!F188+JUNIO!F188+JULIO!F188+AGOSTO!F188+SEPTIEMBRE!F188+OCTUBRE!F188+NOVIEMBRE!F188+DICIEMBRE!F188</f>
        <v>0</v>
      </c>
      <c r="G188" s="2697">
        <f>+'ENERO '!G188+FEBRERO!G188+'MARZO '!G188+ABRIL!G188+MAYO!G188+JUNIO!G188+JULIO!G188+AGOSTO!G188+SEPTIEMBRE!G188+OCTUBRE!G188+NOVIEMBRE!G188+DICIEMBRE!G188</f>
        <v>0</v>
      </c>
      <c r="H188" s="2697">
        <f>+'ENERO '!H188+FEBRERO!H188+'MARZO '!H188+ABRIL!H188+MAYO!H188+JUNIO!H188+JULIO!H188+AGOSTO!H188+SEPTIEMBRE!H188+OCTUBRE!H188+NOVIEMBRE!H188+DICIEMBRE!H188</f>
        <v>0</v>
      </c>
      <c r="I188" s="2697">
        <f>+'ENERO '!I188+FEBRERO!I188+'MARZO '!I188+ABRIL!I188+MAYO!I188+JUNIO!I188+JULIO!I188+AGOSTO!I188+SEPTIEMBRE!I188+OCTUBRE!I188+NOVIEMBRE!I188+DICIEMBRE!I188</f>
        <v>0</v>
      </c>
      <c r="J188" s="2697">
        <f>+'ENERO '!J188+FEBRERO!J188+'MARZO '!J188+ABRIL!J188+MAYO!J188+JUNIO!J188+JULIO!J188+AGOSTO!J188+SEPTIEMBRE!J188+OCTUBRE!J188+NOVIEMBRE!J188+DICIEMBRE!J188</f>
        <v>0</v>
      </c>
      <c r="K188" s="2697">
        <f>+'ENERO '!K188+FEBRERO!K188+'MARZO '!K188+ABRIL!K188+MAYO!K188+JUNIO!K188+JULIO!K188+AGOSTO!K188+SEPTIEMBRE!K188+OCTUBRE!K188+NOVIEMBRE!K188+DICIEMBRE!K188</f>
        <v>0</v>
      </c>
      <c r="L188" s="2697">
        <f>+'ENERO '!L188+FEBRERO!L188+'MARZO '!L188+ABRIL!L188+MAYO!L188+JUNIO!L188+JULIO!L188+AGOSTO!L188+SEPTIEMBRE!L188+OCTUBRE!L188+NOVIEMBRE!L188+DICIEMBRE!L188</f>
        <v>0</v>
      </c>
      <c r="M188" s="2697">
        <f>+'ENERO '!M188+FEBRERO!M188+'MARZO '!M188+ABRIL!M188+MAYO!M188+JUNIO!M188+JULIO!M188+AGOSTO!M188+SEPTIEMBRE!M188+OCTUBRE!M188+NOVIEMBRE!M188+DICIEMBRE!M188</f>
        <v>0</v>
      </c>
      <c r="N188" s="2697">
        <f>+'ENERO '!N188+FEBRERO!N188+'MARZO '!N188+ABRIL!N188+MAYO!N188+JUNIO!N188+JULIO!N188+AGOSTO!N188+SEPTIEMBRE!N188+OCTUBRE!N188+NOVIEMBRE!N188+DICIEMBRE!N188</f>
        <v>0</v>
      </c>
      <c r="O188" s="134" t="s">
        <v>3</v>
      </c>
      <c r="P188" s="36"/>
      <c r="Q188" s="31"/>
      <c r="R188" s="54"/>
      <c r="S188" s="3"/>
      <c r="T188" s="3"/>
      <c r="U188" s="3"/>
      <c r="V188" s="3"/>
      <c r="W188" s="10"/>
      <c r="X188" s="17"/>
      <c r="Y188" s="17"/>
      <c r="Z188" s="10"/>
      <c r="AA188" s="10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103" t="s">
        <v>3</v>
      </c>
      <c r="BB188" s="103" t="s">
        <v>3</v>
      </c>
      <c r="BC188" s="3"/>
      <c r="BD188" s="137">
        <v>0</v>
      </c>
      <c r="BE188" s="137">
        <v>0</v>
      </c>
    </row>
    <row r="189" spans="1:57" ht="15.75" x14ac:dyDescent="0.25">
      <c r="A189" s="2817" t="s">
        <v>202</v>
      </c>
      <c r="B189" s="2818"/>
      <c r="C189" s="2819"/>
      <c r="D189" s="2697">
        <f>+'ENERO '!D189+FEBRERO!D189+'MARZO '!D189+ABRIL!D189+MAYO!D189+JUNIO!D189+JULIO!D189+AGOSTO!D189+SEPTIEMBRE!D189+OCTUBRE!D189+NOVIEMBRE!D189+DICIEMBRE!D189</f>
        <v>0</v>
      </c>
      <c r="E189" s="2697">
        <f>+'ENERO '!E189+FEBRERO!E189+'MARZO '!E189+ABRIL!E189+MAYO!E189+JUNIO!E189+JULIO!E189+AGOSTO!E189+SEPTIEMBRE!E189+OCTUBRE!E189+NOVIEMBRE!E189+DICIEMBRE!E189</f>
        <v>0</v>
      </c>
      <c r="F189" s="2697">
        <f>+'ENERO '!F189+FEBRERO!F189+'MARZO '!F189+ABRIL!F189+MAYO!F189+JUNIO!F189+JULIO!F189+AGOSTO!F189+SEPTIEMBRE!F189+OCTUBRE!F189+NOVIEMBRE!F189+DICIEMBRE!F189</f>
        <v>0</v>
      </c>
      <c r="G189" s="2697">
        <f>+'ENERO '!G189+FEBRERO!G189+'MARZO '!G189+ABRIL!G189+MAYO!G189+JUNIO!G189+JULIO!G189+AGOSTO!G189+SEPTIEMBRE!G189+OCTUBRE!G189+NOVIEMBRE!G189+DICIEMBRE!G189</f>
        <v>0</v>
      </c>
      <c r="H189" s="2697">
        <f>+'ENERO '!H189+FEBRERO!H189+'MARZO '!H189+ABRIL!H189+MAYO!H189+JUNIO!H189+JULIO!H189+AGOSTO!H189+SEPTIEMBRE!H189+OCTUBRE!H189+NOVIEMBRE!H189+DICIEMBRE!H189</f>
        <v>0</v>
      </c>
      <c r="I189" s="2697">
        <f>+'ENERO '!I189+FEBRERO!I189+'MARZO '!I189+ABRIL!I189+MAYO!I189+JUNIO!I189+JULIO!I189+AGOSTO!I189+SEPTIEMBRE!I189+OCTUBRE!I189+NOVIEMBRE!I189+DICIEMBRE!I189</f>
        <v>0</v>
      </c>
      <c r="J189" s="2697">
        <f>+'ENERO '!J189+FEBRERO!J189+'MARZO '!J189+ABRIL!J189+MAYO!J189+JUNIO!J189+JULIO!J189+AGOSTO!J189+SEPTIEMBRE!J189+OCTUBRE!J189+NOVIEMBRE!J189+DICIEMBRE!J189</f>
        <v>0</v>
      </c>
      <c r="K189" s="2697">
        <f>+'ENERO '!K189+FEBRERO!K189+'MARZO '!K189+ABRIL!K189+MAYO!K189+JUNIO!K189+JULIO!K189+AGOSTO!K189+SEPTIEMBRE!K189+OCTUBRE!K189+NOVIEMBRE!K189+DICIEMBRE!K189</f>
        <v>0</v>
      </c>
      <c r="L189" s="2697">
        <f>+'ENERO '!L189+FEBRERO!L189+'MARZO '!L189+ABRIL!L189+MAYO!L189+JUNIO!L189+JULIO!L189+AGOSTO!L189+SEPTIEMBRE!L189+OCTUBRE!L189+NOVIEMBRE!L189+DICIEMBRE!L189</f>
        <v>0</v>
      </c>
      <c r="M189" s="2697">
        <f>+'ENERO '!M189+FEBRERO!M189+'MARZO '!M189+ABRIL!M189+MAYO!M189+JUNIO!M189+JULIO!M189+AGOSTO!M189+SEPTIEMBRE!M189+OCTUBRE!M189+NOVIEMBRE!M189+DICIEMBRE!M189</f>
        <v>0</v>
      </c>
      <c r="N189" s="2697">
        <f>+'ENERO '!N189+FEBRERO!N189+'MARZO '!N189+ABRIL!N189+MAYO!N189+JUNIO!N189+JULIO!N189+AGOSTO!N189+SEPTIEMBRE!N189+OCTUBRE!N189+NOVIEMBRE!N189+DICIEMBRE!N189</f>
        <v>0</v>
      </c>
      <c r="O189" s="134" t="s">
        <v>3</v>
      </c>
      <c r="P189" s="99"/>
      <c r="Q189" s="100"/>
      <c r="R189" s="101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03" t="s">
        <v>3</v>
      </c>
      <c r="BB189" s="103" t="s">
        <v>3</v>
      </c>
      <c r="BC189" s="145"/>
      <c r="BD189" s="137">
        <v>0</v>
      </c>
      <c r="BE189" s="137">
        <v>0</v>
      </c>
    </row>
    <row r="190" spans="1:57" x14ac:dyDescent="0.25">
      <c r="A190" s="110" t="s">
        <v>203</v>
      </c>
      <c r="B190" s="111"/>
      <c r="C190" s="111"/>
      <c r="D190" s="111"/>
      <c r="E190" s="4"/>
      <c r="F190" s="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x14ac:dyDescent="0.2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10"/>
      <c r="J191" s="10"/>
      <c r="K191" s="10"/>
      <c r="L191" s="10"/>
      <c r="M191" s="10"/>
      <c r="N191" s="10"/>
      <c r="O191" s="10"/>
      <c r="P191" s="10"/>
      <c r="Q191" s="1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x14ac:dyDescent="0.2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10"/>
      <c r="J192" s="10"/>
      <c r="K192" s="10"/>
      <c r="L192" s="10"/>
      <c r="M192" s="10"/>
      <c r="N192" s="10"/>
      <c r="O192" s="10"/>
      <c r="P192" s="10"/>
      <c r="Q192" s="1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6" x14ac:dyDescent="0.2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I193" s="3"/>
      <c r="J193" s="3"/>
      <c r="K193" s="3"/>
      <c r="L193" s="3"/>
      <c r="M193" s="3"/>
      <c r="N193" s="3"/>
      <c r="O193" s="3"/>
      <c r="P193" s="3"/>
      <c r="Q193" s="3"/>
      <c r="R193" s="10"/>
      <c r="S193" s="10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1:56" ht="21" x14ac:dyDescent="0.25">
      <c r="A194" s="2800"/>
      <c r="B194" s="2800"/>
      <c r="C194" s="15" t="s">
        <v>210</v>
      </c>
      <c r="D194" s="149" t="s">
        <v>211</v>
      </c>
      <c r="E194" s="2796"/>
      <c r="F194" s="15" t="s">
        <v>210</v>
      </c>
      <c r="G194" s="37" t="s">
        <v>211</v>
      </c>
      <c r="H194" s="2800"/>
      <c r="I194" s="3"/>
      <c r="J194" s="3"/>
      <c r="K194" s="3"/>
      <c r="L194" s="3"/>
      <c r="M194" s="3"/>
      <c r="N194" s="3"/>
      <c r="O194" s="3"/>
      <c r="P194" s="3"/>
      <c r="Q194" s="3"/>
      <c r="R194" s="10"/>
      <c r="S194" s="10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1:56" x14ac:dyDescent="0.25">
      <c r="A195" s="116" t="s">
        <v>212</v>
      </c>
      <c r="B195" s="2697">
        <f>+'ENERO '!B195+FEBRERO!B195+'MARZO '!B195+ABRIL!B195+MAYO!B195+JUNIO!B195+JULIO!B195+AGOSTO!B195+SEPTIEMBRE!B195+OCTUBRE!B195+NOVIEMBRE!B195+DICIEMBRE!B195</f>
        <v>0</v>
      </c>
      <c r="C195" s="2697">
        <f>+'ENERO '!C195+FEBRERO!C195+'MARZO '!C195+ABRIL!C195+MAYO!C195+JUNIO!C195+JULIO!C195+AGOSTO!C195+SEPTIEMBRE!C195+OCTUBRE!C195+NOVIEMBRE!C195+DICIEMBRE!C195</f>
        <v>0</v>
      </c>
      <c r="D195" s="2697">
        <f>+'ENERO '!D195+FEBRERO!D195+'MARZO '!D195+ABRIL!D195+MAYO!D195+JUNIO!D195+JULIO!D195+AGOSTO!D195+SEPTIEMBRE!D195+OCTUBRE!D195+NOVIEMBRE!D195+DICIEMBRE!D195</f>
        <v>0</v>
      </c>
      <c r="E195" s="2697">
        <f>+'ENERO '!E195+FEBRERO!E195+'MARZO '!E195+ABRIL!E195+MAYO!E195+JUNIO!E195+JULIO!E195+AGOSTO!E195+SEPTIEMBRE!E195+OCTUBRE!E195+NOVIEMBRE!E195+DICIEMBRE!E195</f>
        <v>0</v>
      </c>
      <c r="F195" s="2697">
        <f>+'ENERO '!F195+FEBRERO!F195+'MARZO '!F195+ABRIL!F195+MAYO!F195+JUNIO!F195+JULIO!F195+AGOSTO!F195+SEPTIEMBRE!F195+OCTUBRE!F195+NOVIEMBRE!F195+DICIEMBRE!F195</f>
        <v>0</v>
      </c>
      <c r="G195" s="2697">
        <f>+'ENERO '!G195+FEBRERO!G195+'MARZO '!G195+ABRIL!G195+MAYO!G195+JUNIO!G195+JULIO!G195+AGOSTO!G195+SEPTIEMBRE!G195+OCTUBRE!G195+NOVIEMBRE!G195+DICIEMBRE!G195</f>
        <v>0</v>
      </c>
      <c r="H195" s="2697">
        <f>+'ENERO '!H195+FEBRERO!H195+'MARZO '!H195+ABRIL!H195+MAYO!H195+JUNIO!H195+JULIO!H195+AGOSTO!H195+SEPTIEMBRE!H195+OCTUBRE!H195+NOVIEMBRE!H195+DICIEMBRE!H195</f>
        <v>0</v>
      </c>
      <c r="I195" s="3"/>
      <c r="J195" s="3"/>
      <c r="K195" s="3"/>
      <c r="L195" s="3"/>
      <c r="M195" s="3"/>
      <c r="N195" s="3"/>
      <c r="O195" s="3"/>
      <c r="P195" s="3"/>
      <c r="Q195" s="3"/>
      <c r="R195" s="10"/>
      <c r="S195" s="10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1:56" x14ac:dyDescent="0.25">
      <c r="A196" s="112" t="s">
        <v>213</v>
      </c>
      <c r="B196" s="2697">
        <f>+'ENERO '!B196+FEBRERO!B196+'MARZO '!B196+ABRIL!B196+MAYO!B196+JUNIO!B196+JULIO!B196+AGOSTO!B196+SEPTIEMBRE!B196+OCTUBRE!B196+NOVIEMBRE!B196+DICIEMBRE!B196</f>
        <v>0</v>
      </c>
      <c r="C196" s="2697">
        <f>+'ENERO '!C196+FEBRERO!C196+'MARZO '!C196+ABRIL!C196+MAYO!C196+JUNIO!C196+JULIO!C196+AGOSTO!C196+SEPTIEMBRE!C196+OCTUBRE!C196+NOVIEMBRE!C196+DICIEMBRE!C196</f>
        <v>0</v>
      </c>
      <c r="D196" s="2697">
        <f>+'ENERO '!D196+FEBRERO!D196+'MARZO '!D196+ABRIL!D196+MAYO!D196+JUNIO!D196+JULIO!D196+AGOSTO!D196+SEPTIEMBRE!D196+OCTUBRE!D196+NOVIEMBRE!D196+DICIEMBRE!D196</f>
        <v>0</v>
      </c>
      <c r="E196" s="2697">
        <f>+'ENERO '!E196+FEBRERO!E196+'MARZO '!E196+ABRIL!E196+MAYO!E196+JUNIO!E196+JULIO!E196+AGOSTO!E196+SEPTIEMBRE!E196+OCTUBRE!E196+NOVIEMBRE!E196+DICIEMBRE!E196</f>
        <v>0</v>
      </c>
      <c r="F196" s="2697">
        <f>+'ENERO '!F196+FEBRERO!F196+'MARZO '!F196+ABRIL!F196+MAYO!F196+JUNIO!F196+JULIO!F196+AGOSTO!F196+SEPTIEMBRE!F196+OCTUBRE!F196+NOVIEMBRE!F196+DICIEMBRE!F196</f>
        <v>0</v>
      </c>
      <c r="G196" s="2697">
        <f>+'ENERO '!G196+FEBRERO!G196+'MARZO '!G196+ABRIL!G196+MAYO!G196+JUNIO!G196+JULIO!G196+AGOSTO!G196+SEPTIEMBRE!G196+OCTUBRE!G196+NOVIEMBRE!G196+DICIEMBRE!G196</f>
        <v>0</v>
      </c>
      <c r="H196" s="2697">
        <f>+'ENERO '!H196+FEBRERO!H196+'MARZO '!H196+ABRIL!H196+MAYO!H196+JUNIO!H196+JULIO!H196+AGOSTO!H196+SEPTIEMBRE!H196+OCTUBRE!H196+NOVIEMBRE!H196+DICIEMBRE!H196</f>
        <v>0</v>
      </c>
      <c r="I196" s="3"/>
      <c r="J196" s="3"/>
      <c r="K196" s="3"/>
      <c r="L196" s="3"/>
      <c r="M196" s="3"/>
      <c r="N196" s="3"/>
      <c r="O196" s="3"/>
      <c r="P196" s="3"/>
      <c r="Q196" s="3"/>
      <c r="R196" s="10"/>
      <c r="S196" s="10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1:56" x14ac:dyDescent="0.25">
      <c r="A197" s="116" t="s">
        <v>214</v>
      </c>
      <c r="B197" s="2697">
        <f>+'ENERO '!B197+FEBRERO!B197+'MARZO '!B197+ABRIL!B197+MAYO!B197+JUNIO!B197+JULIO!B197+AGOSTO!B197+SEPTIEMBRE!B197+OCTUBRE!B197+NOVIEMBRE!B197+DICIEMBRE!B197</f>
        <v>2490.3999999999996</v>
      </c>
      <c r="C197" s="2697">
        <f>+'ENERO '!C197+FEBRERO!C197+'MARZO '!C197+ABRIL!C197+MAYO!C197+JUNIO!C197+JULIO!C197+AGOSTO!C197+SEPTIEMBRE!C197+OCTUBRE!C197+NOVIEMBRE!C197+DICIEMBRE!C197</f>
        <v>2248.4</v>
      </c>
      <c r="D197" s="2697">
        <f>+'ENERO '!D197+FEBRERO!D197+'MARZO '!D197+ABRIL!D197+MAYO!D197+JUNIO!D197+JULIO!D197+AGOSTO!D197+SEPTIEMBRE!D197+OCTUBRE!D197+NOVIEMBRE!D197+DICIEMBRE!D197</f>
        <v>0.3</v>
      </c>
      <c r="E197" s="2697">
        <f>+'ENERO '!E197+FEBRERO!E197+'MARZO '!E197+ABRIL!E197+MAYO!E197+JUNIO!E197+JULIO!E197+AGOSTO!E197+SEPTIEMBRE!E197+OCTUBRE!E197+NOVIEMBRE!E197+DICIEMBRE!E197</f>
        <v>0</v>
      </c>
      <c r="F197" s="2697">
        <f>+'ENERO '!F197+FEBRERO!F197+'MARZO '!F197+ABRIL!F197+MAYO!F197+JUNIO!F197+JULIO!F197+AGOSTO!F197+SEPTIEMBRE!F197+OCTUBRE!F197+NOVIEMBRE!F197+DICIEMBRE!F197</f>
        <v>2248.4</v>
      </c>
      <c r="G197" s="2697">
        <f>+'ENERO '!G197+FEBRERO!G197+'MARZO '!G197+ABRIL!G197+MAYO!G197+JUNIO!G197+JULIO!G197+AGOSTO!G197+SEPTIEMBRE!G197+OCTUBRE!G197+NOVIEMBRE!G197+DICIEMBRE!G197</f>
        <v>0</v>
      </c>
      <c r="H197" s="2697">
        <f>+'ENERO '!H197+FEBRERO!H197+'MARZO '!H197+ABRIL!H197+MAYO!H197+JUNIO!H197+JULIO!H197+AGOSTO!H197+SEPTIEMBRE!H197+OCTUBRE!H197+NOVIEMBRE!H197+DICIEMBRE!H197</f>
        <v>0</v>
      </c>
      <c r="I197" s="3"/>
      <c r="J197" s="3"/>
      <c r="K197" s="3"/>
      <c r="L197" s="3"/>
      <c r="M197" s="3"/>
      <c r="N197" s="3"/>
      <c r="O197" s="3"/>
      <c r="P197" s="3"/>
      <c r="Q197" s="3"/>
      <c r="R197" s="10"/>
      <c r="S197" s="10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1:56" ht="22.5" x14ac:dyDescent="0.25">
      <c r="A198" s="113" t="s">
        <v>187</v>
      </c>
      <c r="B198" s="2697">
        <f>+'ENERO '!B198+FEBRERO!B198+'MARZO '!B198+ABRIL!B198+MAYO!B198+JUNIO!B198+JULIO!B198+AGOSTO!B198+SEPTIEMBRE!B198+OCTUBRE!B198+NOVIEMBRE!B198+DICIEMBRE!B198</f>
        <v>272.8</v>
      </c>
      <c r="C198" s="2697">
        <f>+'ENERO '!C198+FEBRERO!C198+'MARZO '!C198+ABRIL!C198+MAYO!C198+JUNIO!C198+JULIO!C198+AGOSTO!C198+SEPTIEMBRE!C198+OCTUBRE!C198+NOVIEMBRE!C198+DICIEMBRE!C198</f>
        <v>140.80000000000001</v>
      </c>
      <c r="D198" s="2697">
        <f>+'ENERO '!D198+FEBRERO!D198+'MARZO '!D198+ABRIL!D198+MAYO!D198+JUNIO!D198+JULIO!D198+AGOSTO!D198+SEPTIEMBRE!D198+OCTUBRE!D198+NOVIEMBRE!D198+DICIEMBRE!D198</f>
        <v>0.3</v>
      </c>
      <c r="E198" s="2697">
        <f>+'ENERO '!E198+FEBRERO!E198+'MARZO '!E198+ABRIL!E198+MAYO!E198+JUNIO!E198+JULIO!E198+AGOSTO!E198+SEPTIEMBRE!E198+OCTUBRE!E198+NOVIEMBRE!E198+DICIEMBRE!E198</f>
        <v>0</v>
      </c>
      <c r="F198" s="2697">
        <f>+'ENERO '!F198+FEBRERO!F198+'MARZO '!F198+ABRIL!F198+MAYO!F198+JUNIO!F198+JULIO!F198+AGOSTO!F198+SEPTIEMBRE!F198+OCTUBRE!F198+NOVIEMBRE!F198+DICIEMBRE!F198</f>
        <v>140.80000000000001</v>
      </c>
      <c r="G198" s="2697">
        <f>+'ENERO '!G198+FEBRERO!G198+'MARZO '!G198+ABRIL!G198+MAYO!G198+JUNIO!G198+JULIO!G198+AGOSTO!G198+SEPTIEMBRE!G198+OCTUBRE!G198+NOVIEMBRE!G198+DICIEMBRE!G198</f>
        <v>0</v>
      </c>
      <c r="H198" s="2697">
        <f>+'ENERO '!H198+FEBRERO!H198+'MARZO '!H198+ABRIL!H198+MAYO!H198+JUNIO!H198+JULIO!H198+AGOSTO!H198+SEPTIEMBRE!H198+OCTUBRE!H198+NOVIEMBRE!H198+DICIEMBRE!H198</f>
        <v>0</v>
      </c>
      <c r="I198" s="3"/>
      <c r="J198" s="3"/>
      <c r="K198" s="3"/>
      <c r="L198" s="3"/>
      <c r="M198" s="3"/>
      <c r="N198" s="3"/>
      <c r="O198" s="3"/>
      <c r="P198" s="3"/>
      <c r="Q198" s="3"/>
      <c r="R198" s="10"/>
      <c r="S198" s="10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6" ht="43.5" x14ac:dyDescent="0.25">
      <c r="A199" s="114" t="s">
        <v>215</v>
      </c>
      <c r="B199" s="2697">
        <f>+'ENERO '!B199+FEBRERO!B199+'MARZO '!B199+ABRIL!B199+MAYO!B199+JUNIO!B199+JULIO!B199+AGOSTO!B199+SEPTIEMBRE!B199+OCTUBRE!B199+NOVIEMBRE!B199+DICIEMBRE!B199</f>
        <v>184.8</v>
      </c>
      <c r="C199" s="2697">
        <f>+'ENERO '!C199+FEBRERO!C199+'MARZO '!C199+ABRIL!C199+MAYO!C199+JUNIO!C199+JULIO!C199+AGOSTO!C199+SEPTIEMBRE!C199+OCTUBRE!C199+NOVIEMBRE!C199+DICIEMBRE!C199</f>
        <v>39.6</v>
      </c>
      <c r="D199" s="2697">
        <f>+'ENERO '!D199+FEBRERO!D199+'MARZO '!D199+ABRIL!D199+MAYO!D199+JUNIO!D199+JULIO!D199+AGOSTO!D199+SEPTIEMBRE!D199+OCTUBRE!D199+NOVIEMBRE!D199+DICIEMBRE!D199</f>
        <v>0</v>
      </c>
      <c r="E199" s="2697">
        <f>+'ENERO '!E199+FEBRERO!E199+'MARZO '!E199+ABRIL!E199+MAYO!E199+JUNIO!E199+JULIO!E199+AGOSTO!E199+SEPTIEMBRE!E199+OCTUBRE!E199+NOVIEMBRE!E199+DICIEMBRE!E199</f>
        <v>0</v>
      </c>
      <c r="F199" s="2697">
        <f>+'ENERO '!F199+FEBRERO!F199+'MARZO '!F199+ABRIL!F199+MAYO!F199+JUNIO!F199+JULIO!F199+AGOSTO!F199+SEPTIEMBRE!F199+OCTUBRE!F199+NOVIEMBRE!F199+DICIEMBRE!F199</f>
        <v>39.6</v>
      </c>
      <c r="G199" s="2697">
        <f>+'ENERO '!G199+FEBRERO!G199+'MARZO '!G199+ABRIL!G199+MAYO!G199+JUNIO!G199+JULIO!G199+AGOSTO!G199+SEPTIEMBRE!G199+OCTUBRE!G199+NOVIEMBRE!G199+DICIEMBRE!G199</f>
        <v>0</v>
      </c>
      <c r="H199" s="2697">
        <f>+'ENERO '!H199+FEBRERO!H199+'MARZO '!H199+ABRIL!H199+MAYO!H199+JUNIO!H199+JULIO!H199+AGOSTO!H199+SEPTIEMBRE!H199+OCTUBRE!H199+NOVIEMBRE!H199+DICIEMBRE!H199</f>
        <v>0</v>
      </c>
      <c r="I199" s="3"/>
      <c r="J199" s="3"/>
      <c r="K199" s="3"/>
      <c r="L199" s="3"/>
      <c r="M199" s="3"/>
      <c r="N199" s="3"/>
      <c r="O199" s="3"/>
      <c r="P199" s="3"/>
      <c r="Q199" s="3"/>
      <c r="R199" s="10"/>
      <c r="S199" s="10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6" x14ac:dyDescent="0.25">
      <c r="A200" s="114" t="s">
        <v>112</v>
      </c>
      <c r="B200" s="2697">
        <f>+'ENERO '!B200+FEBRERO!B200+'MARZO '!B200+ABRIL!B200+MAYO!B200+JUNIO!B200+JULIO!B200+AGOSTO!B200+SEPTIEMBRE!B200+OCTUBRE!B200+NOVIEMBRE!B200+DICIEMBRE!B200</f>
        <v>554.4</v>
      </c>
      <c r="C200" s="2697">
        <f>+'ENERO '!C200+FEBRERO!C200+'MARZO '!C200+ABRIL!C200+MAYO!C200+JUNIO!C200+JULIO!C200+AGOSTO!C200+SEPTIEMBRE!C200+OCTUBRE!C200+NOVIEMBRE!C200+DICIEMBRE!C200</f>
        <v>453.2</v>
      </c>
      <c r="D200" s="2697">
        <f>+'ENERO '!D200+FEBRERO!D200+'MARZO '!D200+ABRIL!D200+MAYO!D200+JUNIO!D200+JULIO!D200+AGOSTO!D200+SEPTIEMBRE!D200+OCTUBRE!D200+NOVIEMBRE!D200+DICIEMBRE!D200</f>
        <v>0</v>
      </c>
      <c r="E200" s="2697">
        <f>+'ENERO '!E200+FEBRERO!E200+'MARZO '!E200+ABRIL!E200+MAYO!E200+JUNIO!E200+JULIO!E200+AGOSTO!E200+SEPTIEMBRE!E200+OCTUBRE!E200+NOVIEMBRE!E200+DICIEMBRE!E200</f>
        <v>0</v>
      </c>
      <c r="F200" s="2697">
        <f>+'ENERO '!F200+FEBRERO!F200+'MARZO '!F200+ABRIL!F200+MAYO!F200+JUNIO!F200+JULIO!F200+AGOSTO!F200+SEPTIEMBRE!F200+OCTUBRE!F200+NOVIEMBRE!F200+DICIEMBRE!F200</f>
        <v>453.2</v>
      </c>
      <c r="G200" s="2697">
        <f>+'ENERO '!G200+FEBRERO!G200+'MARZO '!G200+ABRIL!G200+MAYO!G200+JUNIO!G200+JULIO!G200+AGOSTO!G200+SEPTIEMBRE!G200+OCTUBRE!G200+NOVIEMBRE!G200+DICIEMBRE!G200</f>
        <v>0</v>
      </c>
      <c r="H200" s="2697">
        <f>+'ENERO '!H200+FEBRERO!H200+'MARZO '!H200+ABRIL!H200+MAYO!H200+JUNIO!H200+JULIO!H200+AGOSTO!H200+SEPTIEMBRE!H200+OCTUBRE!H200+NOVIEMBRE!H200+DICIEMBRE!H200</f>
        <v>0</v>
      </c>
      <c r="I200" s="3"/>
      <c r="J200" s="3"/>
      <c r="K200" s="3"/>
      <c r="L200" s="3"/>
      <c r="M200" s="3"/>
      <c r="N200" s="3"/>
      <c r="O200" s="3"/>
      <c r="P200" s="3"/>
      <c r="Q200" s="3"/>
      <c r="R200" s="10"/>
      <c r="S200" s="10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6" ht="22.5" x14ac:dyDescent="0.25">
      <c r="A201" s="114" t="s">
        <v>117</v>
      </c>
      <c r="B201" s="2697">
        <f>+'ENERO '!B201+FEBRERO!B201+'MARZO '!B201+ABRIL!B201+MAYO!B201+JUNIO!B201+JULIO!B201+AGOSTO!B201+SEPTIEMBRE!B201+OCTUBRE!B201+NOVIEMBRE!B201+DICIEMBRE!B201</f>
        <v>369.6</v>
      </c>
      <c r="C201" s="2697">
        <f>+'ENERO '!C201+FEBRERO!C201+'MARZO '!C201+ABRIL!C201+MAYO!C201+JUNIO!C201+JULIO!C201+AGOSTO!C201+SEPTIEMBRE!C201+OCTUBRE!C201+NOVIEMBRE!C201+DICIEMBRE!C201</f>
        <v>374</v>
      </c>
      <c r="D201" s="2697">
        <f>+'ENERO '!D201+FEBRERO!D201+'MARZO '!D201+ABRIL!D201+MAYO!D201+JUNIO!D201+JULIO!D201+AGOSTO!D201+SEPTIEMBRE!D201+OCTUBRE!D201+NOVIEMBRE!D201+DICIEMBRE!D201</f>
        <v>0</v>
      </c>
      <c r="E201" s="2697">
        <f>+'ENERO '!E201+FEBRERO!E201+'MARZO '!E201+ABRIL!E201+MAYO!E201+JUNIO!E201+JULIO!E201+AGOSTO!E201+SEPTIEMBRE!E201+OCTUBRE!E201+NOVIEMBRE!E201+DICIEMBRE!E201</f>
        <v>0</v>
      </c>
      <c r="F201" s="2697">
        <f>+'ENERO '!F201+FEBRERO!F201+'MARZO '!F201+ABRIL!F201+MAYO!F201+JUNIO!F201+JULIO!F201+AGOSTO!F201+SEPTIEMBRE!F201+OCTUBRE!F201+NOVIEMBRE!F201+DICIEMBRE!F201</f>
        <v>374</v>
      </c>
      <c r="G201" s="2697">
        <f>+'ENERO '!G201+FEBRERO!G201+'MARZO '!G201+ABRIL!G201+MAYO!G201+JUNIO!G201+JULIO!G201+AGOSTO!G201+SEPTIEMBRE!G201+OCTUBRE!G201+NOVIEMBRE!G201+DICIEMBRE!G201</f>
        <v>0</v>
      </c>
      <c r="H201" s="2697">
        <f>+'ENERO '!H201+FEBRERO!H201+'MARZO '!H201+ABRIL!H201+MAYO!H201+JUNIO!H201+JULIO!H201+AGOSTO!H201+SEPTIEMBRE!H201+OCTUBRE!H201+NOVIEMBRE!H201+DICIEMBRE!H201</f>
        <v>0</v>
      </c>
      <c r="I201" s="3"/>
      <c r="J201" s="3"/>
      <c r="K201" s="3"/>
      <c r="L201" s="3"/>
      <c r="M201" s="3"/>
      <c r="N201" s="3"/>
      <c r="O201" s="3"/>
      <c r="P201" s="3"/>
      <c r="Q201" s="3"/>
      <c r="R201" s="10"/>
      <c r="S201" s="10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6" x14ac:dyDescent="0.25">
      <c r="A202" s="114" t="s">
        <v>191</v>
      </c>
      <c r="B202" s="2697">
        <f>+'ENERO '!B202+FEBRERO!B202+'MARZO '!B202+ABRIL!B202+MAYO!B202+JUNIO!B202+JULIO!B202+AGOSTO!B202+SEPTIEMBRE!B202+OCTUBRE!B202+NOVIEMBRE!B202+DICIEMBRE!B202</f>
        <v>369.6</v>
      </c>
      <c r="C202" s="2697">
        <f>+'ENERO '!C202+FEBRERO!C202+'MARZO '!C202+ABRIL!C202+MAYO!C202+JUNIO!C202+JULIO!C202+AGOSTO!C202+SEPTIEMBRE!C202+OCTUBRE!C202+NOVIEMBRE!C202+DICIEMBRE!C202</f>
        <v>356.4</v>
      </c>
      <c r="D202" s="2697">
        <f>+'ENERO '!D202+FEBRERO!D202+'MARZO '!D202+ABRIL!D202+MAYO!D202+JUNIO!D202+JULIO!D202+AGOSTO!D202+SEPTIEMBRE!D202+OCTUBRE!D202+NOVIEMBRE!D202+DICIEMBRE!D202</f>
        <v>0</v>
      </c>
      <c r="E202" s="2697">
        <f>+'ENERO '!E202+FEBRERO!E202+'MARZO '!E202+ABRIL!E202+MAYO!E202+JUNIO!E202+JULIO!E202+AGOSTO!E202+SEPTIEMBRE!E202+OCTUBRE!E202+NOVIEMBRE!E202+DICIEMBRE!E202</f>
        <v>0</v>
      </c>
      <c r="F202" s="2697">
        <f>+'ENERO '!F202+FEBRERO!F202+'MARZO '!F202+ABRIL!F202+MAYO!F202+JUNIO!F202+JULIO!F202+AGOSTO!F202+SEPTIEMBRE!F202+OCTUBRE!F202+NOVIEMBRE!F202+DICIEMBRE!F202</f>
        <v>356.4</v>
      </c>
      <c r="G202" s="2697">
        <f>+'ENERO '!G202+FEBRERO!G202+'MARZO '!G202+ABRIL!G202+MAYO!G202+JUNIO!G202+JULIO!G202+AGOSTO!G202+SEPTIEMBRE!G202+OCTUBRE!G202+NOVIEMBRE!G202+DICIEMBRE!G202</f>
        <v>0</v>
      </c>
      <c r="H202" s="2697">
        <f>+'ENERO '!H202+FEBRERO!H202+'MARZO '!H202+ABRIL!H202+MAYO!H202+JUNIO!H202+JULIO!H202+AGOSTO!H202+SEPTIEMBRE!H202+OCTUBRE!H202+NOVIEMBRE!H202+DICIEMBRE!H202</f>
        <v>0</v>
      </c>
      <c r="I202" s="3"/>
      <c r="J202" s="3"/>
      <c r="K202" s="3"/>
      <c r="L202" s="3"/>
      <c r="M202" s="3"/>
      <c r="N202" s="3"/>
      <c r="O202" s="3"/>
      <c r="P202" s="3"/>
      <c r="Q202" s="3"/>
      <c r="R202" s="10"/>
      <c r="S202" s="10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6" x14ac:dyDescent="0.25">
      <c r="A203" s="114" t="s">
        <v>118</v>
      </c>
      <c r="B203" s="2697">
        <f>+'ENERO '!B203+FEBRERO!B203+'MARZO '!B203+ABRIL!B203+MAYO!B203+JUNIO!B203+JULIO!B203+AGOSTO!B203+SEPTIEMBRE!B203+OCTUBRE!B203+NOVIEMBRE!B203+DICIEMBRE!B203</f>
        <v>369.6</v>
      </c>
      <c r="C203" s="2697">
        <f>+'ENERO '!C203+FEBRERO!C203+'MARZO '!C203+ABRIL!C203+MAYO!C203+JUNIO!C203+JULIO!C203+AGOSTO!C203+SEPTIEMBRE!C203+OCTUBRE!C203+NOVIEMBRE!C203+DICIEMBRE!C203</f>
        <v>448.8</v>
      </c>
      <c r="D203" s="2697">
        <f>+'ENERO '!D203+FEBRERO!D203+'MARZO '!D203+ABRIL!D203+MAYO!D203+JUNIO!D203+JULIO!D203+AGOSTO!D203+SEPTIEMBRE!D203+OCTUBRE!D203+NOVIEMBRE!D203+DICIEMBRE!D203</f>
        <v>0</v>
      </c>
      <c r="E203" s="2697">
        <f>+'ENERO '!E203+FEBRERO!E203+'MARZO '!E203+ABRIL!E203+MAYO!E203+JUNIO!E203+JULIO!E203+AGOSTO!E203+SEPTIEMBRE!E203+OCTUBRE!E203+NOVIEMBRE!E203+DICIEMBRE!E203</f>
        <v>0</v>
      </c>
      <c r="F203" s="2697">
        <f>+'ENERO '!F203+FEBRERO!F203+'MARZO '!F203+ABRIL!F203+MAYO!F203+JUNIO!F203+JULIO!F203+AGOSTO!F203+SEPTIEMBRE!F203+OCTUBRE!F203+NOVIEMBRE!F203+DICIEMBRE!F203</f>
        <v>448.8</v>
      </c>
      <c r="G203" s="2697">
        <f>+'ENERO '!G203+FEBRERO!G203+'MARZO '!G203+ABRIL!G203+MAYO!G203+JUNIO!G203+JULIO!G203+AGOSTO!G203+SEPTIEMBRE!G203+OCTUBRE!G203+NOVIEMBRE!G203+DICIEMBRE!G203</f>
        <v>0</v>
      </c>
      <c r="H203" s="2697">
        <f>+'ENERO '!H203+FEBRERO!H203+'MARZO '!H203+ABRIL!H203+MAYO!H203+JUNIO!H203+JULIO!H203+AGOSTO!H203+SEPTIEMBRE!H203+OCTUBRE!H203+NOVIEMBRE!H203+DICIEMBRE!H203</f>
        <v>0</v>
      </c>
      <c r="I203" s="3"/>
      <c r="J203" s="3"/>
      <c r="K203" s="3"/>
      <c r="L203" s="3"/>
      <c r="M203" s="3"/>
      <c r="N203" s="3"/>
      <c r="O203" s="3"/>
      <c r="P203" s="3"/>
      <c r="Q203" s="3"/>
      <c r="R203" s="102"/>
      <c r="S203" s="5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6" ht="15.75" x14ac:dyDescent="0.25">
      <c r="A204" s="114" t="s">
        <v>119</v>
      </c>
      <c r="B204" s="2697">
        <f>+'ENERO '!B204+FEBRERO!B204+'MARZO '!B204+ABRIL!B204+MAYO!B204+JUNIO!B204+JULIO!B204+AGOSTO!B204+SEPTIEMBRE!B204+OCTUBRE!B204+NOVIEMBRE!B204+DICIEMBRE!B204</f>
        <v>184.8</v>
      </c>
      <c r="C204" s="2697">
        <f>+'ENERO '!C204+FEBRERO!C204+'MARZO '!C204+ABRIL!C204+MAYO!C204+JUNIO!C204+JULIO!C204+AGOSTO!C204+SEPTIEMBRE!C204+OCTUBRE!C204+NOVIEMBRE!C204+DICIEMBRE!C204</f>
        <v>189.2</v>
      </c>
      <c r="D204" s="2697">
        <f>+'ENERO '!D204+FEBRERO!D204+'MARZO '!D204+ABRIL!D204+MAYO!D204+JUNIO!D204+JULIO!D204+AGOSTO!D204+SEPTIEMBRE!D204+OCTUBRE!D204+NOVIEMBRE!D204+DICIEMBRE!D204</f>
        <v>0</v>
      </c>
      <c r="E204" s="2697">
        <f>+'ENERO '!E204+FEBRERO!E204+'MARZO '!E204+ABRIL!E204+MAYO!E204+JUNIO!E204+JULIO!E204+AGOSTO!E204+SEPTIEMBRE!E204+OCTUBRE!E204+NOVIEMBRE!E204+DICIEMBRE!E204</f>
        <v>0</v>
      </c>
      <c r="F204" s="2697">
        <f>+'ENERO '!F204+FEBRERO!F204+'MARZO '!F204+ABRIL!F204+MAYO!F204+JUNIO!F204+JULIO!F204+AGOSTO!F204+SEPTIEMBRE!F204+OCTUBRE!F204+NOVIEMBRE!F204+DICIEMBRE!F204</f>
        <v>189.2</v>
      </c>
      <c r="G204" s="2697">
        <f>+'ENERO '!G204+FEBRERO!G204+'MARZO '!G204+ABRIL!G204+MAYO!G204+JUNIO!G204+JULIO!G204+AGOSTO!G204+SEPTIEMBRE!G204+OCTUBRE!G204+NOVIEMBRE!G204+DICIEMBRE!G204</f>
        <v>0</v>
      </c>
      <c r="H204" s="2697">
        <f>+'ENERO '!H204+FEBRERO!H204+'MARZO '!H204+ABRIL!H204+MAYO!H204+JUNIO!H204+JULIO!H204+AGOSTO!H204+SEPTIEMBRE!H204+OCTUBRE!H204+NOVIEMBRE!H204+DICIEMBRE!H204</f>
        <v>0</v>
      </c>
      <c r="I204" s="3"/>
      <c r="J204" s="3"/>
      <c r="K204" s="3"/>
      <c r="L204" s="3"/>
      <c r="M204" s="3"/>
      <c r="N204" s="3"/>
      <c r="O204" s="3"/>
      <c r="P204" s="3"/>
      <c r="Q204" s="3"/>
      <c r="R204" s="53"/>
      <c r="S204" s="29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6" ht="33" x14ac:dyDescent="0.25">
      <c r="A205" s="114" t="s">
        <v>192</v>
      </c>
      <c r="B205" s="2697">
        <f>+'ENERO '!B205+FEBRERO!B205+'MARZO '!B205+ABRIL!B205+MAYO!B205+JUNIO!B205+JULIO!B205+AGOSTO!B205+SEPTIEMBRE!B205+OCTUBRE!B205+NOVIEMBRE!B205+DICIEMBRE!B205</f>
        <v>0</v>
      </c>
      <c r="C205" s="2697">
        <f>+'ENERO '!C205+FEBRERO!C205+'MARZO '!C205+ABRIL!C205+MAYO!C205+JUNIO!C205+JULIO!C205+AGOSTO!C205+SEPTIEMBRE!C205+OCTUBRE!C205+NOVIEMBRE!C205+DICIEMBRE!C205</f>
        <v>52.8</v>
      </c>
      <c r="D205" s="2697">
        <f>+'ENERO '!D205+FEBRERO!D205+'MARZO '!D205+ABRIL!D205+MAYO!D205+JUNIO!D205+JULIO!D205+AGOSTO!D205+SEPTIEMBRE!D205+OCTUBRE!D205+NOVIEMBRE!D205+DICIEMBRE!D205</f>
        <v>0</v>
      </c>
      <c r="E205" s="2697">
        <f>+'ENERO '!E205+FEBRERO!E205+'MARZO '!E205+ABRIL!E205+MAYO!E205+JUNIO!E205+JULIO!E205+AGOSTO!E205+SEPTIEMBRE!E205+OCTUBRE!E205+NOVIEMBRE!E205+DICIEMBRE!E205</f>
        <v>0</v>
      </c>
      <c r="F205" s="2697">
        <f>+'ENERO '!F205+FEBRERO!F205+'MARZO '!F205+ABRIL!F205+MAYO!F205+JUNIO!F205+JULIO!F205+AGOSTO!F205+SEPTIEMBRE!F205+OCTUBRE!F205+NOVIEMBRE!F205+DICIEMBRE!F205</f>
        <v>52.8</v>
      </c>
      <c r="G205" s="2697">
        <f>+'ENERO '!G205+FEBRERO!G205+'MARZO '!G205+ABRIL!G205+MAYO!G205+JUNIO!G205+JULIO!G205+AGOSTO!G205+SEPTIEMBRE!G205+OCTUBRE!G205+NOVIEMBRE!G205+DICIEMBRE!G205</f>
        <v>0</v>
      </c>
      <c r="H205" s="2697">
        <f>+'ENERO '!H205+FEBRERO!H205+'MARZO '!H205+ABRIL!H205+MAYO!H205+JUNIO!H205+JULIO!H205+AGOSTO!H205+SEPTIEMBRE!H205+OCTUBRE!H205+NOVIEMBRE!H205+DICIEMBRE!H205</f>
        <v>0</v>
      </c>
      <c r="I205" s="6"/>
      <c r="J205" s="6"/>
      <c r="K205" s="6"/>
      <c r="L205" s="6"/>
      <c r="M205" s="6"/>
      <c r="N205" s="6"/>
      <c r="O205" s="6"/>
      <c r="P205" s="6"/>
      <c r="Q205" s="3"/>
      <c r="R205" s="53"/>
      <c r="S205" s="29"/>
      <c r="T205" s="3"/>
      <c r="U205" s="3"/>
      <c r="V205" s="3"/>
      <c r="W205" s="3"/>
      <c r="X205" s="3"/>
      <c r="Y205" s="3"/>
      <c r="Z205" s="3"/>
      <c r="AA205" s="3"/>
      <c r="AB205" s="3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3"/>
      <c r="BC205" s="3"/>
      <c r="BD205" s="3"/>
    </row>
    <row r="206" spans="1:56" ht="33" x14ac:dyDescent="0.25">
      <c r="A206" s="114" t="s">
        <v>193</v>
      </c>
      <c r="B206" s="2697">
        <f>+'ENERO '!B206+FEBRERO!B206+'MARZO '!B206+ABRIL!B206+MAYO!B206+JUNIO!B206+JULIO!B206+AGOSTO!B206+SEPTIEMBRE!B206+OCTUBRE!B206+NOVIEMBRE!B206+DICIEMBRE!B206</f>
        <v>184.8</v>
      </c>
      <c r="C206" s="2697">
        <f>+'ENERO '!C206+FEBRERO!C206+'MARZO '!C206+ABRIL!C206+MAYO!C206+JUNIO!C206+JULIO!C206+AGOSTO!C206+SEPTIEMBRE!C206+OCTUBRE!C206+NOVIEMBRE!C206+DICIEMBRE!C206</f>
        <v>193.6</v>
      </c>
      <c r="D206" s="2697">
        <f>+'ENERO '!D206+FEBRERO!D206+'MARZO '!D206+ABRIL!D206+MAYO!D206+JUNIO!D206+JULIO!D206+AGOSTO!D206+SEPTIEMBRE!D206+OCTUBRE!D206+NOVIEMBRE!D206+DICIEMBRE!D206</f>
        <v>0</v>
      </c>
      <c r="E206" s="2697">
        <f>+'ENERO '!E206+FEBRERO!E206+'MARZO '!E206+ABRIL!E206+MAYO!E206+JUNIO!E206+JULIO!E206+AGOSTO!E206+SEPTIEMBRE!E206+OCTUBRE!E206+NOVIEMBRE!E206+DICIEMBRE!E206</f>
        <v>0</v>
      </c>
      <c r="F206" s="2697">
        <f>+'ENERO '!F206+FEBRERO!F206+'MARZO '!F206+ABRIL!F206+MAYO!F206+JUNIO!F206+JULIO!F206+AGOSTO!F206+SEPTIEMBRE!F206+OCTUBRE!F206+NOVIEMBRE!F206+DICIEMBRE!F206</f>
        <v>193.6</v>
      </c>
      <c r="G206" s="2697">
        <f>+'ENERO '!G206+FEBRERO!G206+'MARZO '!G206+ABRIL!G206+MAYO!G206+JUNIO!G206+JULIO!G206+AGOSTO!G206+SEPTIEMBRE!G206+OCTUBRE!G206+NOVIEMBRE!G206+DICIEMBRE!G206</f>
        <v>0</v>
      </c>
      <c r="H206" s="2697">
        <f>+'ENERO '!H206+FEBRERO!H206+'MARZO '!H206+ABRIL!H206+MAYO!H206+JUNIO!H206+JULIO!H206+AGOSTO!H206+SEPTIEMBRE!H206+OCTUBRE!H206+NOVIEMBRE!H206+DICIEMBRE!H206</f>
        <v>0</v>
      </c>
      <c r="I206" s="6"/>
      <c r="J206" s="6"/>
      <c r="K206" s="6"/>
      <c r="L206" s="6"/>
      <c r="M206" s="6"/>
      <c r="N206" s="6"/>
      <c r="O206" s="6"/>
      <c r="P206" s="6"/>
      <c r="Q206" s="3"/>
      <c r="R206" s="53"/>
      <c r="S206" s="29"/>
      <c r="T206" s="3"/>
      <c r="U206" s="3"/>
      <c r="V206" s="3"/>
      <c r="W206" s="3"/>
      <c r="X206" s="3"/>
      <c r="Y206" s="3"/>
      <c r="Z206" s="3"/>
      <c r="AA206" s="3"/>
      <c r="AB206" s="3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3"/>
      <c r="BC206" s="3"/>
      <c r="BD206" s="3"/>
    </row>
    <row r="207" spans="1:56" ht="54" x14ac:dyDescent="0.25">
      <c r="A207" s="115" t="s">
        <v>194</v>
      </c>
      <c r="B207" s="2697">
        <f>+'ENERO '!B207+FEBRERO!B207+'MARZO '!B207+ABRIL!B207+MAYO!B207+JUNIO!B207+JULIO!B207+AGOSTO!B207+SEPTIEMBRE!B207+OCTUBRE!B207+NOVIEMBRE!B207+DICIEMBRE!B207</f>
        <v>0</v>
      </c>
      <c r="C207" s="2697">
        <f>+'ENERO '!C207+FEBRERO!C207+'MARZO '!C207+ABRIL!C207+MAYO!C207+JUNIO!C207+JULIO!C207+AGOSTO!C207+SEPTIEMBRE!C207+OCTUBRE!C207+NOVIEMBRE!C207+DICIEMBRE!C207</f>
        <v>0</v>
      </c>
      <c r="D207" s="2697">
        <f>+'ENERO '!D207+FEBRERO!D207+'MARZO '!D207+ABRIL!D207+MAYO!D207+JUNIO!D207+JULIO!D207+AGOSTO!D207+SEPTIEMBRE!D207+OCTUBRE!D207+NOVIEMBRE!D207+DICIEMBRE!D207</f>
        <v>0</v>
      </c>
      <c r="E207" s="2697">
        <f>+'ENERO '!E207+FEBRERO!E207+'MARZO '!E207+ABRIL!E207+MAYO!E207+JUNIO!E207+JULIO!E207+AGOSTO!E207+SEPTIEMBRE!E207+OCTUBRE!E207+NOVIEMBRE!E207+DICIEMBRE!E207</f>
        <v>0</v>
      </c>
      <c r="F207" s="2697">
        <f>+'ENERO '!F207+FEBRERO!F207+'MARZO '!F207+ABRIL!F207+MAYO!F207+JUNIO!F207+JULIO!F207+AGOSTO!F207+SEPTIEMBRE!F207+OCTUBRE!F207+NOVIEMBRE!F207+DICIEMBRE!F207</f>
        <v>0</v>
      </c>
      <c r="G207" s="2697">
        <f>+'ENERO '!G207+FEBRERO!G207+'MARZO '!G207+ABRIL!G207+MAYO!G207+JUNIO!G207+JULIO!G207+AGOSTO!G207+SEPTIEMBRE!G207+OCTUBRE!G207+NOVIEMBRE!G207+DICIEMBRE!G207</f>
        <v>0</v>
      </c>
      <c r="H207" s="2697">
        <f>+'ENERO '!H207+FEBRERO!H207+'MARZO '!H207+ABRIL!H207+MAYO!H207+JUNIO!H207+JULIO!H207+AGOSTO!H207+SEPTIEMBRE!H207+OCTUBRE!H207+NOVIEMBRE!H207+DICIEMBRE!H207</f>
        <v>0</v>
      </c>
      <c r="I207" s="6"/>
      <c r="J207" s="6"/>
      <c r="K207" s="6"/>
      <c r="L207" s="6"/>
      <c r="M207" s="6"/>
      <c r="N207" s="6"/>
      <c r="O207" s="6"/>
      <c r="P207" s="6"/>
      <c r="Q207" s="3"/>
      <c r="R207" s="53"/>
      <c r="S207" s="29"/>
      <c r="T207" s="3"/>
      <c r="U207" s="3"/>
      <c r="V207" s="3"/>
      <c r="W207" s="3"/>
      <c r="X207" s="3"/>
      <c r="Y207" s="3"/>
      <c r="Z207" s="3"/>
      <c r="AA207" s="3"/>
      <c r="AB207" s="3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3"/>
      <c r="BC207" s="3"/>
      <c r="BD207" s="3"/>
    </row>
    <row r="208" spans="1:56" x14ac:dyDescent="0.25">
      <c r="A208" s="39"/>
      <c r="B208" s="45"/>
      <c r="C208" s="45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140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</row>
    <row r="209" spans="2:18" x14ac:dyDescent="0.25">
      <c r="B209" s="45"/>
      <c r="C209" s="45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140"/>
    </row>
    <row r="210" spans="2:18" x14ac:dyDescent="0.25">
      <c r="B210" s="45"/>
      <c r="C210" s="45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140"/>
    </row>
    <row r="211" spans="2:18" x14ac:dyDescent="0.25">
      <c r="B211" s="45"/>
      <c r="C211" s="45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140"/>
    </row>
    <row r="212" spans="2:18" x14ac:dyDescent="0.25">
      <c r="B212" s="45"/>
      <c r="C212" s="45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140"/>
    </row>
    <row r="213" spans="2:18" x14ac:dyDescent="0.25">
      <c r="B213" s="45"/>
      <c r="C213" s="45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140"/>
    </row>
    <row r="214" spans="2:18" x14ac:dyDescent="0.25">
      <c r="B214" s="45"/>
      <c r="C214" s="45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140"/>
    </row>
    <row r="215" spans="2:18" x14ac:dyDescent="0.25">
      <c r="B215" s="45"/>
      <c r="C215" s="45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140"/>
    </row>
    <row r="216" spans="2:18" x14ac:dyDescent="0.25">
      <c r="B216" s="45"/>
      <c r="C216" s="45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140"/>
    </row>
    <row r="217" spans="2:18" x14ac:dyDescent="0.25">
      <c r="B217" s="45"/>
      <c r="C217" s="45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40"/>
    </row>
    <row r="218" spans="2:18" x14ac:dyDescent="0.25">
      <c r="B218" s="45"/>
      <c r="C218" s="45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140"/>
    </row>
    <row r="219" spans="2:18" x14ac:dyDescent="0.25">
      <c r="B219" s="45"/>
      <c r="C219" s="45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140"/>
    </row>
    <row r="220" spans="2:18" x14ac:dyDescent="0.25">
      <c r="B220" s="45"/>
      <c r="C220" s="45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140"/>
    </row>
    <row r="221" spans="2:18" x14ac:dyDescent="0.25">
      <c r="B221" s="45"/>
      <c r="C221" s="45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140"/>
    </row>
    <row r="222" spans="2:18" x14ac:dyDescent="0.25">
      <c r="B222" s="45"/>
      <c r="C222" s="45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140"/>
    </row>
    <row r="223" spans="2:18" x14ac:dyDescent="0.25">
      <c r="B223" s="45"/>
      <c r="C223" s="45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140"/>
    </row>
    <row r="224" spans="2:18" x14ac:dyDescent="0.25">
      <c r="B224" s="45"/>
      <c r="C224" s="45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140"/>
    </row>
    <row r="225" spans="1:18" x14ac:dyDescent="0.25">
      <c r="A225" s="39"/>
      <c r="B225" s="45"/>
      <c r="C225" s="45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140"/>
    </row>
    <row r="226" spans="1:18" x14ac:dyDescent="0.25">
      <c r="A226" s="39"/>
      <c r="B226" s="45"/>
      <c r="C226" s="45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140"/>
    </row>
    <row r="227" spans="1:18" x14ac:dyDescent="0.25">
      <c r="A227" s="39"/>
      <c r="B227" s="45"/>
      <c r="C227" s="45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140"/>
    </row>
    <row r="228" spans="1:18" x14ac:dyDescent="0.25">
      <c r="A228" s="39"/>
      <c r="B228" s="45"/>
      <c r="C228" s="45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140"/>
    </row>
    <row r="229" spans="1:18" x14ac:dyDescent="0.25">
      <c r="A229" s="39"/>
      <c r="B229" s="45"/>
      <c r="C229" s="45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140"/>
    </row>
    <row r="230" spans="1:18" x14ac:dyDescent="0.25">
      <c r="A230" s="39"/>
      <c r="B230" s="45"/>
      <c r="C230" s="45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140"/>
    </row>
    <row r="231" spans="1:18" x14ac:dyDescent="0.25">
      <c r="A231" s="39"/>
      <c r="B231" s="45"/>
      <c r="C231" s="45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140"/>
    </row>
    <row r="232" spans="1:18" x14ac:dyDescent="0.25">
      <c r="A232" s="39"/>
      <c r="B232" s="45"/>
      <c r="C232" s="45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140"/>
    </row>
    <row r="233" spans="1:18" x14ac:dyDescent="0.25">
      <c r="A233" s="39"/>
      <c r="B233" s="45"/>
      <c r="C233" s="45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140"/>
    </row>
    <row r="234" spans="1:18" x14ac:dyDescent="0.25">
      <c r="A234" s="39"/>
      <c r="B234" s="45"/>
      <c r="C234" s="45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140"/>
    </row>
    <row r="235" spans="1:18" x14ac:dyDescent="0.25">
      <c r="A235" s="141"/>
      <c r="B235" s="45"/>
      <c r="C235" s="45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140"/>
    </row>
    <row r="236" spans="1:18" x14ac:dyDescent="0.25">
      <c r="A236" s="39"/>
      <c r="B236" s="45"/>
      <c r="C236" s="45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140"/>
    </row>
    <row r="237" spans="1:18" x14ac:dyDescent="0.25">
      <c r="A237" s="39"/>
      <c r="B237" s="45"/>
      <c r="C237" s="45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40"/>
    </row>
    <row r="238" spans="1:18" x14ac:dyDescent="0.25">
      <c r="A238" s="39"/>
      <c r="B238" s="45"/>
      <c r="C238" s="45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140"/>
    </row>
    <row r="301" spans="1:56" x14ac:dyDescent="0.25">
      <c r="A301" s="146">
        <v>0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146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H28" sqref="H28"/>
    </sheetView>
  </sheetViews>
  <sheetFormatPr baseColWidth="10" defaultRowHeight="12.75" x14ac:dyDescent="0.2"/>
  <cols>
    <col min="1" max="1" width="20.85546875" style="2531" customWidth="1"/>
    <col min="2" max="2" width="13.7109375" style="2537" customWidth="1"/>
    <col min="3" max="3" width="13.85546875" style="2537" customWidth="1"/>
    <col min="4" max="4" width="11.140625" style="2531" customWidth="1"/>
    <col min="5" max="5" width="13" style="2531" customWidth="1"/>
    <col min="6" max="7" width="11.5703125" style="2531" customWidth="1"/>
    <col min="8" max="8" width="12.7109375" style="2531" customWidth="1"/>
    <col min="9" max="15" width="10.28515625" style="2531" customWidth="1"/>
    <col min="16" max="16" width="12.85546875" style="2531" customWidth="1"/>
    <col min="17" max="17" width="10.28515625" style="2531" customWidth="1"/>
    <col min="18" max="18" width="14.28515625" style="2787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16384" width="11.42578125" style="1"/>
  </cols>
  <sheetData>
    <row r="1" spans="1:57" s="2502" customFormat="1" x14ac:dyDescent="0.2">
      <c r="A1" s="2755" t="s">
        <v>0</v>
      </c>
      <c r="B1" s="2554"/>
      <c r="C1" s="2554"/>
      <c r="D1" s="2501"/>
      <c r="E1" s="2501"/>
      <c r="F1" s="2501"/>
      <c r="G1" s="2501"/>
      <c r="H1" s="2501"/>
      <c r="I1" s="2501"/>
      <c r="J1" s="2501"/>
      <c r="K1" s="2501"/>
      <c r="R1" s="2555"/>
    </row>
    <row r="2" spans="1:57" s="2502" customFormat="1" x14ac:dyDescent="0.2">
      <c r="A2" s="2755" t="str">
        <f>CONCATENATE("COMUNA: ",[1]NOMBRE!B2," - ","( ",[1]NOMBRE!C2,[1]NOMBRE!D2,[1]NOMBRE!E2,[1]NOMBRE!F2,[1]NOMBRE!G2," )")</f>
        <v>COMUNA: LINARES  - ( 07401 )</v>
      </c>
      <c r="B2" s="2554"/>
      <c r="C2" s="2554"/>
      <c r="D2" s="2501"/>
      <c r="E2" s="2501"/>
      <c r="F2" s="2501"/>
      <c r="G2" s="2501"/>
      <c r="H2" s="2501"/>
      <c r="I2" s="2501"/>
      <c r="J2" s="2501"/>
      <c r="K2" s="2501"/>
      <c r="R2" s="2555"/>
    </row>
    <row r="3" spans="1:57" s="2502" customFormat="1" x14ac:dyDescent="0.2">
      <c r="A3" s="2755" t="str">
        <f>CONCATENATE("ESTABLECIMIENTO: ",[1]NOMBRE!B3," - ","( ",[1]NOMBRE!C3,[1]NOMBRE!D3,[1]NOMBRE!E3,[1]NOMBRE!F3,[1]NOMBRE!G3," )")</f>
        <v>ESTABLECIMIENTO: HOSPITAL DE LINARES  - ( 16108 )</v>
      </c>
      <c r="B3" s="2554"/>
      <c r="C3" s="2554"/>
      <c r="D3" s="2503"/>
      <c r="E3" s="2501"/>
      <c r="F3" s="2501"/>
      <c r="G3" s="2501"/>
      <c r="H3" s="2501"/>
      <c r="I3" s="2501"/>
      <c r="J3" s="2501"/>
      <c r="K3" s="2501"/>
      <c r="R3" s="2555"/>
    </row>
    <row r="4" spans="1:57" s="2502" customFormat="1" x14ac:dyDescent="0.2">
      <c r="A4" s="2755" t="str">
        <f>CONCATENATE("MES: ",[1]NOMBRE!B6," - ","( ",[1]NOMBRE!C6,[1]NOMBRE!D6," )")</f>
        <v>MES: ENERO - ( 01 )</v>
      </c>
      <c r="B4" s="2554"/>
      <c r="C4" s="2554"/>
      <c r="D4" s="2501"/>
      <c r="E4" s="2501"/>
      <c r="F4" s="2501"/>
      <c r="G4" s="2501"/>
      <c r="H4" s="2501"/>
      <c r="I4" s="2501"/>
      <c r="J4" s="2501"/>
      <c r="K4" s="2501"/>
      <c r="P4" s="2760"/>
      <c r="R4" s="2555"/>
    </row>
    <row r="5" spans="1:57" s="2502" customFormat="1" x14ac:dyDescent="0.2">
      <c r="A5" s="2500" t="str">
        <f>CONCATENATE("AÑO: ",[1]NOMBRE!B7)</f>
        <v>AÑO: 2013</v>
      </c>
      <c r="B5" s="2554"/>
      <c r="C5" s="2554"/>
      <c r="D5" s="2501"/>
      <c r="E5" s="2501"/>
      <c r="F5" s="2501"/>
      <c r="G5" s="2501"/>
      <c r="H5" s="2501"/>
      <c r="I5" s="2501"/>
      <c r="J5" s="2501"/>
      <c r="K5" s="2501"/>
      <c r="R5" s="2555"/>
    </row>
    <row r="6" spans="1:57" s="2495" customFormat="1" ht="15" x14ac:dyDescent="0.2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2519"/>
      <c r="R6" s="2556"/>
      <c r="S6" s="2497"/>
    </row>
    <row r="7" spans="1:57" s="2495" customFormat="1" ht="15" x14ac:dyDescent="0.2">
      <c r="A7" s="2550" t="s">
        <v>12</v>
      </c>
      <c r="B7" s="2557"/>
      <c r="C7" s="2557"/>
      <c r="D7" s="2558"/>
      <c r="E7" s="2558"/>
      <c r="F7" s="2558"/>
      <c r="G7" s="2559"/>
      <c r="H7" s="2558"/>
      <c r="I7" s="2558"/>
      <c r="J7" s="2558"/>
      <c r="K7" s="2558"/>
      <c r="L7" s="2558"/>
      <c r="M7" s="2558"/>
      <c r="N7" s="2558"/>
      <c r="O7" s="2558"/>
      <c r="P7" s="2560"/>
      <c r="Q7" s="2560"/>
      <c r="R7" s="2561"/>
      <c r="S7" s="2767"/>
    </row>
    <row r="8" spans="1:57" s="2498" customFormat="1" ht="10.5" x14ac:dyDescent="0.1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2530"/>
      <c r="T8" s="2495"/>
      <c r="U8" s="2495"/>
      <c r="V8" s="2495"/>
      <c r="W8" s="2495"/>
      <c r="X8" s="2495"/>
      <c r="Y8" s="2495"/>
      <c r="Z8" s="2495"/>
      <c r="AA8" s="2495"/>
      <c r="AB8" s="2495"/>
      <c r="AC8" s="2495"/>
      <c r="AD8" s="2495"/>
      <c r="AE8" s="2495"/>
      <c r="AF8" s="2495"/>
      <c r="AG8" s="2495"/>
    </row>
    <row r="9" spans="1:57" s="2498" customFormat="1" ht="21" x14ac:dyDescent="0.15">
      <c r="A9" s="2807"/>
      <c r="B9" s="2808"/>
      <c r="C9" s="2809"/>
      <c r="D9" s="2831"/>
      <c r="E9" s="2544" t="s">
        <v>17</v>
      </c>
      <c r="F9" s="2510" t="s">
        <v>18</v>
      </c>
      <c r="G9" s="2510" t="s">
        <v>19</v>
      </c>
      <c r="H9" s="2510" t="s">
        <v>20</v>
      </c>
      <c r="I9" s="2510" t="s">
        <v>21</v>
      </c>
      <c r="J9" s="2510" t="s">
        <v>22</v>
      </c>
      <c r="K9" s="2510" t="s">
        <v>23</v>
      </c>
      <c r="L9" s="2510" t="s">
        <v>24</v>
      </c>
      <c r="M9" s="2510" t="s">
        <v>25</v>
      </c>
      <c r="N9" s="2510" t="s">
        <v>26</v>
      </c>
      <c r="O9" s="2529" t="s">
        <v>27</v>
      </c>
      <c r="P9" s="2507" t="s">
        <v>1</v>
      </c>
      <c r="Q9" s="2562" t="s">
        <v>2</v>
      </c>
      <c r="R9" s="2796"/>
      <c r="S9" s="2530"/>
      <c r="T9" s="2495"/>
      <c r="U9" s="2495"/>
      <c r="V9" s="2495"/>
      <c r="W9" s="2495"/>
      <c r="X9" s="2495"/>
      <c r="Y9" s="2495"/>
      <c r="Z9" s="2495"/>
      <c r="AA9" s="2495"/>
      <c r="AB9" s="2495"/>
      <c r="AC9" s="2495"/>
      <c r="AD9" s="2495"/>
      <c r="AE9" s="2495"/>
      <c r="AF9" s="2495"/>
      <c r="AG9" s="2495"/>
    </row>
    <row r="10" spans="1:57" s="2495" customFormat="1" ht="15" x14ac:dyDescent="0.2">
      <c r="A10" s="2550" t="s">
        <v>28</v>
      </c>
      <c r="B10" s="2543"/>
      <c r="C10" s="2543"/>
      <c r="D10" s="2563"/>
      <c r="E10" s="2563"/>
      <c r="F10" s="2563"/>
      <c r="G10" s="2563"/>
      <c r="H10" s="2563"/>
      <c r="I10" s="2563"/>
      <c r="J10" s="2563"/>
      <c r="K10" s="2563"/>
      <c r="L10" s="2563"/>
      <c r="M10" s="2563"/>
      <c r="N10" s="2563"/>
      <c r="O10" s="2563"/>
      <c r="P10" s="2563"/>
      <c r="Q10" s="2563"/>
      <c r="R10" s="2563"/>
      <c r="S10" s="2542"/>
      <c r="T10" s="2521"/>
    </row>
    <row r="11" spans="1:57" s="2498" customFormat="1" ht="11.25" x14ac:dyDescent="0.15">
      <c r="A11" s="2905" t="s">
        <v>29</v>
      </c>
      <c r="B11" s="2872" t="s">
        <v>30</v>
      </c>
      <c r="C11" s="2874"/>
      <c r="D11" s="2634">
        <f>SUM(E11:O11)</f>
        <v>0</v>
      </c>
      <c r="E11" s="2697"/>
      <c r="F11" s="2714"/>
      <c r="G11" s="2714"/>
      <c r="H11" s="2698"/>
      <c r="I11" s="2698"/>
      <c r="J11" s="2698"/>
      <c r="K11" s="2698"/>
      <c r="L11" s="2698"/>
      <c r="M11" s="2698"/>
      <c r="N11" s="2681"/>
      <c r="O11" s="2682"/>
      <c r="P11" s="2714"/>
      <c r="Q11" s="2682"/>
      <c r="R11" s="2690"/>
      <c r="S11" s="2756" t="str">
        <f>$BA11&amp;" "&amp;$BB11&amp;""</f>
        <v xml:space="preserve"> </v>
      </c>
      <c r="T11" s="2546"/>
      <c r="U11" s="2495"/>
      <c r="V11" s="2495"/>
      <c r="W11" s="2495"/>
      <c r="X11" s="2495"/>
      <c r="AA11" s="2509"/>
      <c r="BA11" s="2595" t="str">
        <f>IF($D11&lt;&gt;($P11+$Q11)," El número consultas según sexo NO puede ser diferente al Total.","")</f>
        <v/>
      </c>
      <c r="BB11" s="2595" t="str">
        <f>IF($M11&lt;$R11," Las consultas de 60 años NO puede ser mayor que el de 20-64 años.","")</f>
        <v/>
      </c>
      <c r="BD11" s="2759">
        <f>IF($D11&lt;&gt;($P11+$Q11),1,0)</f>
        <v>0</v>
      </c>
      <c r="BE11" s="2759">
        <f>IF($M11&lt;$R11,1,0)</f>
        <v>0</v>
      </c>
    </row>
    <row r="12" spans="1:57" s="2498" customFormat="1" ht="11.25" x14ac:dyDescent="0.15">
      <c r="A12" s="2906"/>
      <c r="B12" s="2820" t="s">
        <v>31</v>
      </c>
      <c r="C12" s="2821"/>
      <c r="D12" s="2636">
        <f>SUM(E12:O12)</f>
        <v>0</v>
      </c>
      <c r="E12" s="2630"/>
      <c r="F12" s="2680"/>
      <c r="G12" s="2680"/>
      <c r="H12" s="2631"/>
      <c r="I12" s="2631"/>
      <c r="J12" s="2631"/>
      <c r="K12" s="2631"/>
      <c r="L12" s="2631"/>
      <c r="M12" s="2631"/>
      <c r="N12" s="2632"/>
      <c r="O12" s="2633"/>
      <c r="P12" s="2680"/>
      <c r="Q12" s="2633"/>
      <c r="R12" s="2623"/>
      <c r="S12" s="2756" t="str">
        <f>$BA12&amp;" "&amp;$BB12&amp;""</f>
        <v xml:space="preserve"> </v>
      </c>
      <c r="T12" s="2546"/>
      <c r="U12" s="2495"/>
      <c r="V12" s="2495"/>
      <c r="W12" s="2495"/>
      <c r="X12" s="2495"/>
      <c r="Y12" s="2502"/>
      <c r="Z12" s="2502"/>
      <c r="AA12" s="2509"/>
      <c r="AB12" s="2502"/>
      <c r="AC12" s="2502"/>
      <c r="BA12" s="2595" t="str">
        <f>IF($D12&lt;&gt;($P12+$Q12)," El número consultas según sexo NO puede ser diferente al Total.","")</f>
        <v/>
      </c>
      <c r="BB12" s="2595" t="str">
        <f>IF($M12&lt;$R12," Las consultas de 60 años NO puede ser mayor que el de 20-64 años.","")</f>
        <v/>
      </c>
      <c r="BD12" s="2759">
        <f>IF($D12&lt;&gt;($P12+$Q12),1,0)</f>
        <v>0</v>
      </c>
      <c r="BE12" s="2759">
        <f>IF($M12&lt;$R12,1,0)</f>
        <v>0</v>
      </c>
    </row>
    <row r="13" spans="1:57" s="2495" customFormat="1" ht="15" x14ac:dyDescent="0.2">
      <c r="A13" s="2551" t="s">
        <v>32</v>
      </c>
      <c r="B13" s="2564"/>
      <c r="C13" s="2564"/>
      <c r="D13" s="2526"/>
      <c r="E13" s="2526"/>
      <c r="F13" s="2526"/>
      <c r="G13" s="2526"/>
      <c r="H13" s="2526"/>
      <c r="I13" s="2526"/>
      <c r="J13" s="2526"/>
      <c r="K13" s="2526"/>
      <c r="L13" s="2526"/>
      <c r="M13" s="2526"/>
      <c r="N13" s="2526"/>
      <c r="O13" s="2526"/>
      <c r="P13" s="2526"/>
      <c r="Q13" s="2542"/>
      <c r="R13" s="2521"/>
    </row>
    <row r="14" spans="1:57" s="2498" customFormat="1" ht="73.5" x14ac:dyDescent="0.15">
      <c r="A14" s="2858" t="s">
        <v>13</v>
      </c>
      <c r="B14" s="2907"/>
      <c r="C14" s="2907"/>
      <c r="D14" s="2565" t="s">
        <v>4</v>
      </c>
      <c r="E14" s="2544" t="s">
        <v>33</v>
      </c>
      <c r="F14" s="2510" t="s">
        <v>34</v>
      </c>
      <c r="G14" s="2510" t="s">
        <v>35</v>
      </c>
      <c r="H14" s="2510" t="s">
        <v>22</v>
      </c>
      <c r="I14" s="2510" t="s">
        <v>23</v>
      </c>
      <c r="J14" s="2510" t="s">
        <v>24</v>
      </c>
      <c r="K14" s="2510" t="s">
        <v>25</v>
      </c>
      <c r="L14" s="2510" t="s">
        <v>26</v>
      </c>
      <c r="M14" s="2529" t="s">
        <v>27</v>
      </c>
      <c r="N14" s="2507" t="s">
        <v>1</v>
      </c>
      <c r="O14" s="2562" t="s">
        <v>2</v>
      </c>
      <c r="P14" s="2517" t="s">
        <v>36</v>
      </c>
      <c r="Q14" s="2530"/>
      <c r="R14" s="2495"/>
      <c r="S14" s="2495"/>
      <c r="T14" s="2495"/>
      <c r="U14" s="2495"/>
      <c r="V14" s="2495"/>
      <c r="W14" s="2495"/>
      <c r="X14" s="2495"/>
      <c r="Y14" s="2495"/>
      <c r="Z14" s="2495"/>
      <c r="AA14" s="2495"/>
      <c r="BA14" s="2495"/>
      <c r="BB14" s="2495"/>
      <c r="BD14" s="2495"/>
      <c r="BE14" s="2495"/>
    </row>
    <row r="15" spans="1:57" s="2498" customFormat="1" ht="11.25" x14ac:dyDescent="0.15">
      <c r="A15" s="2905" t="s">
        <v>37</v>
      </c>
      <c r="B15" s="2872" t="s">
        <v>30</v>
      </c>
      <c r="C15" s="2874"/>
      <c r="D15" s="2634">
        <f>SUM(E15:M15)</f>
        <v>530</v>
      </c>
      <c r="E15" s="2697">
        <v>25</v>
      </c>
      <c r="F15" s="2698">
        <v>6</v>
      </c>
      <c r="G15" s="2698">
        <v>6</v>
      </c>
      <c r="H15" s="2698">
        <v>26</v>
      </c>
      <c r="I15" s="2698">
        <v>94</v>
      </c>
      <c r="J15" s="2698">
        <v>93</v>
      </c>
      <c r="K15" s="2698">
        <v>201</v>
      </c>
      <c r="L15" s="2681">
        <v>59</v>
      </c>
      <c r="M15" s="2682">
        <v>20</v>
      </c>
      <c r="N15" s="2714">
        <v>177</v>
      </c>
      <c r="O15" s="2682">
        <v>353</v>
      </c>
      <c r="P15" s="2691">
        <v>7</v>
      </c>
      <c r="Q15" s="2756" t="str">
        <f>$BA15&amp;" "&amp;$BB15&amp;""</f>
        <v xml:space="preserve"> </v>
      </c>
      <c r="R15" s="2546"/>
      <c r="S15" s="2495"/>
      <c r="T15" s="2495"/>
      <c r="U15" s="2495"/>
      <c r="V15" s="2495"/>
      <c r="Y15" s="2509"/>
      <c r="BA15" s="2595" t="str">
        <f>IF($D15&lt;&gt;($N15+$O15)," El número consultas según sexo NO puede ser diferente al Total.","")</f>
        <v/>
      </c>
      <c r="BB15" s="2595" t="str">
        <f>IF($K15&lt;$P15," Las consultas de 60 años NO puede ser mayor que el de 20-64 años.","")</f>
        <v/>
      </c>
      <c r="BD15" s="2759">
        <f>IF($D15&lt;&gt;($N15+$O15),1,0)</f>
        <v>0</v>
      </c>
      <c r="BE15" s="2759">
        <f>IF($K15&lt;$P15,1,0)</f>
        <v>0</v>
      </c>
    </row>
    <row r="16" spans="1:57" s="2498" customFormat="1" ht="11.25" x14ac:dyDescent="0.15">
      <c r="A16" s="2906"/>
      <c r="B16" s="2820" t="s">
        <v>38</v>
      </c>
      <c r="C16" s="2821"/>
      <c r="D16" s="2636">
        <f>SUM(E16:M16)</f>
        <v>416</v>
      </c>
      <c r="E16" s="2630">
        <v>34</v>
      </c>
      <c r="F16" s="2631">
        <v>9</v>
      </c>
      <c r="G16" s="2631">
        <v>3</v>
      </c>
      <c r="H16" s="2631">
        <v>18</v>
      </c>
      <c r="I16" s="2631">
        <v>46</v>
      </c>
      <c r="J16" s="2631">
        <v>33</v>
      </c>
      <c r="K16" s="2631">
        <v>183</v>
      </c>
      <c r="L16" s="2632">
        <v>44</v>
      </c>
      <c r="M16" s="2633">
        <v>46</v>
      </c>
      <c r="N16" s="2680">
        <v>124</v>
      </c>
      <c r="O16" s="2633">
        <v>292</v>
      </c>
      <c r="P16" s="2623">
        <v>5</v>
      </c>
      <c r="Q16" s="2756" t="str">
        <f>$BA16&amp;" "&amp;$BB16&amp;""</f>
        <v xml:space="preserve"> </v>
      </c>
      <c r="R16" s="2546"/>
      <c r="S16" s="2495"/>
      <c r="T16" s="2495"/>
      <c r="U16" s="2495"/>
      <c r="V16" s="2495"/>
      <c r="Y16" s="2509"/>
      <c r="BA16" s="2595" t="str">
        <f>IF($D16&lt;&gt;($N16+$O16)," El número consultas según sexo NO puede ser diferente al Total.","")</f>
        <v/>
      </c>
      <c r="BB16" s="2595" t="str">
        <f>IF($K16&lt;$P16," Las consultas de 60 años NO puede ser mayor que el de 20-64 años.","")</f>
        <v/>
      </c>
      <c r="BD16" s="2759">
        <f>IF($D16&lt;&gt;($N16+$O16),1,0)</f>
        <v>0</v>
      </c>
      <c r="BE16" s="2759">
        <f>IF($K16&lt;$P16,1,0)</f>
        <v>0</v>
      </c>
    </row>
    <row r="17" spans="1:58" s="2495" customFormat="1" ht="15" x14ac:dyDescent="0.2">
      <c r="A17" s="2551" t="s">
        <v>39</v>
      </c>
      <c r="B17" s="2564"/>
      <c r="C17" s="2564"/>
      <c r="D17" s="2526"/>
      <c r="E17" s="2526"/>
      <c r="F17" s="2526"/>
      <c r="G17" s="2526"/>
      <c r="H17" s="2526"/>
      <c r="I17" s="2526"/>
      <c r="J17" s="2526"/>
      <c r="K17" s="2526"/>
      <c r="L17" s="2526"/>
      <c r="M17" s="2526"/>
      <c r="N17" s="2526"/>
      <c r="O17" s="2526"/>
      <c r="P17" s="2526"/>
      <c r="Q17" s="2542"/>
      <c r="R17" s="2521"/>
    </row>
    <row r="18" spans="1:58" s="2498" customFormat="1" ht="21" x14ac:dyDescent="0.2">
      <c r="A18" s="2858" t="s">
        <v>13</v>
      </c>
      <c r="B18" s="2907"/>
      <c r="C18" s="2907"/>
      <c r="D18" s="2565" t="s">
        <v>4</v>
      </c>
      <c r="E18" s="2544" t="s">
        <v>17</v>
      </c>
      <c r="F18" s="2510" t="s">
        <v>19</v>
      </c>
      <c r="G18" s="2510" t="s">
        <v>21</v>
      </c>
      <c r="H18" s="2510" t="s">
        <v>22</v>
      </c>
      <c r="I18" s="2510" t="s">
        <v>23</v>
      </c>
      <c r="J18" s="2510" t="s">
        <v>24</v>
      </c>
      <c r="K18" s="2510" t="s">
        <v>25</v>
      </c>
      <c r="L18" s="2510" t="s">
        <v>26</v>
      </c>
      <c r="M18" s="2529" t="s">
        <v>27</v>
      </c>
      <c r="N18" s="2507" t="s">
        <v>1</v>
      </c>
      <c r="O18" s="2562" t="s">
        <v>2</v>
      </c>
      <c r="P18" s="2530"/>
      <c r="Q18" s="2495"/>
      <c r="R18" s="2521"/>
      <c r="S18" s="2495"/>
      <c r="T18" s="2495"/>
      <c r="U18" s="2495"/>
      <c r="V18" s="2495"/>
      <c r="W18" s="2495"/>
      <c r="X18" s="2495"/>
      <c r="Y18" s="2495"/>
      <c r="Z18" s="2495"/>
      <c r="AA18" s="2495"/>
      <c r="BA18" s="2495"/>
      <c r="BB18" s="2495"/>
      <c r="BC18" s="2495"/>
    </row>
    <row r="19" spans="1:58" s="2498" customFormat="1" ht="15" x14ac:dyDescent="0.2">
      <c r="A19" s="2863" t="s">
        <v>40</v>
      </c>
      <c r="B19" s="2864"/>
      <c r="C19" s="2865"/>
      <c r="D19" s="2634">
        <f>SUM(E19:M19)</f>
        <v>33</v>
      </c>
      <c r="E19" s="2640"/>
      <c r="F19" s="2641"/>
      <c r="G19" s="2641">
        <v>1</v>
      </c>
      <c r="H19" s="2641">
        <v>1</v>
      </c>
      <c r="I19" s="2641">
        <v>14</v>
      </c>
      <c r="J19" s="2641">
        <v>2</v>
      </c>
      <c r="K19" s="2641">
        <v>13</v>
      </c>
      <c r="L19" s="2656">
        <v>2</v>
      </c>
      <c r="M19" s="2669"/>
      <c r="N19" s="2640">
        <v>16</v>
      </c>
      <c r="O19" s="2669">
        <v>17</v>
      </c>
      <c r="P19" s="2756" t="str">
        <f>$BA19</f>
        <v/>
      </c>
      <c r="Q19" s="2546"/>
      <c r="R19" s="2521"/>
      <c r="S19" s="2495"/>
      <c r="T19" s="2495"/>
      <c r="U19" s="2495"/>
      <c r="V19" s="2502"/>
      <c r="W19" s="2502"/>
      <c r="X19" s="2509"/>
      <c r="Y19" s="2502"/>
      <c r="Z19" s="2502"/>
      <c r="AA19" s="2495"/>
      <c r="BA19" s="2595" t="str">
        <f>IF($D19&lt;&gt;($N19+$O19)," El número consultas según sexo NO puede ser diferente al Total.","")</f>
        <v/>
      </c>
      <c r="BD19" s="2759">
        <f>IF($D19&lt;&gt;($N19+$O19),1,0)</f>
        <v>0</v>
      </c>
    </row>
    <row r="20" spans="1:58" s="2498" customFormat="1" ht="15" x14ac:dyDescent="0.2">
      <c r="A20" s="2901" t="s">
        <v>41</v>
      </c>
      <c r="B20" s="2902"/>
      <c r="C20" s="2903"/>
      <c r="D20" s="2636">
        <f>SUM(E20:M20)</f>
        <v>50</v>
      </c>
      <c r="E20" s="2630"/>
      <c r="F20" s="2631"/>
      <c r="G20" s="2631"/>
      <c r="H20" s="2631"/>
      <c r="I20" s="2631">
        <v>11</v>
      </c>
      <c r="J20" s="2631">
        <v>3</v>
      </c>
      <c r="K20" s="2631">
        <v>26</v>
      </c>
      <c r="L20" s="2632">
        <v>10</v>
      </c>
      <c r="M20" s="2633"/>
      <c r="N20" s="2630">
        <v>19</v>
      </c>
      <c r="O20" s="2633">
        <v>31</v>
      </c>
      <c r="P20" s="2756" t="str">
        <f>$BA20</f>
        <v/>
      </c>
      <c r="Q20" s="2546"/>
      <c r="R20" s="2521"/>
      <c r="S20" s="2495"/>
      <c r="T20" s="2495"/>
      <c r="U20" s="2495"/>
      <c r="V20" s="2502"/>
      <c r="W20" s="2502"/>
      <c r="X20" s="2509"/>
      <c r="Y20" s="2502"/>
      <c r="Z20" s="2502"/>
      <c r="AA20" s="2495"/>
      <c r="BA20" s="2595" t="str">
        <f>IF($D20&lt;&gt;($N20+$O20)," El número consultas según sexo NO puede ser diferente al Total.","")</f>
        <v/>
      </c>
      <c r="BD20" s="2759">
        <f>IF($D20&lt;&gt;($N20+$O20),1,0)</f>
        <v>0</v>
      </c>
    </row>
    <row r="21" spans="1:58" s="2495" customFormat="1" ht="15" x14ac:dyDescent="0.2">
      <c r="A21" s="2551" t="s">
        <v>42</v>
      </c>
      <c r="B21" s="2566"/>
      <c r="C21" s="2566"/>
      <c r="D21" s="2567"/>
      <c r="E21" s="2567"/>
      <c r="F21" s="2567"/>
      <c r="G21" s="2567"/>
      <c r="H21" s="2567"/>
      <c r="I21" s="2567"/>
      <c r="J21" s="2567"/>
      <c r="K21" s="2567"/>
      <c r="L21" s="2567"/>
      <c r="M21" s="2567"/>
      <c r="N21" s="2567"/>
      <c r="O21" s="2567"/>
      <c r="P21" s="2568"/>
      <c r="Q21" s="2568"/>
      <c r="R21" s="2568"/>
      <c r="S21" s="2768"/>
    </row>
    <row r="22" spans="1:58" s="2498" customFormat="1" ht="10.5" x14ac:dyDescent="0.1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2530"/>
      <c r="T22" s="2538"/>
      <c r="U22" s="2495"/>
      <c r="V22" s="2495"/>
      <c r="W22" s="2495"/>
      <c r="X22" s="2495"/>
      <c r="Y22" s="2495"/>
      <c r="Z22" s="2495"/>
      <c r="AA22" s="2495"/>
      <c r="AG22" s="2495"/>
      <c r="BA22" s="2495"/>
      <c r="BB22" s="2495"/>
      <c r="BD22" s="2495"/>
      <c r="BE22" s="2495"/>
    </row>
    <row r="23" spans="1:58" s="2498" customFormat="1" ht="21" x14ac:dyDescent="0.15">
      <c r="A23" s="2807"/>
      <c r="B23" s="2808"/>
      <c r="C23" s="2809"/>
      <c r="D23" s="2897"/>
      <c r="E23" s="2544" t="s">
        <v>17</v>
      </c>
      <c r="F23" s="2510" t="s">
        <v>18</v>
      </c>
      <c r="G23" s="2510" t="s">
        <v>19</v>
      </c>
      <c r="H23" s="2510" t="s">
        <v>20</v>
      </c>
      <c r="I23" s="2510" t="s">
        <v>21</v>
      </c>
      <c r="J23" s="2510" t="s">
        <v>22</v>
      </c>
      <c r="K23" s="2510" t="s">
        <v>23</v>
      </c>
      <c r="L23" s="2510" t="s">
        <v>24</v>
      </c>
      <c r="M23" s="2510" t="s">
        <v>25</v>
      </c>
      <c r="N23" s="2510" t="s">
        <v>26</v>
      </c>
      <c r="O23" s="2529" t="s">
        <v>27</v>
      </c>
      <c r="P23" s="2831"/>
      <c r="Q23" s="2800"/>
      <c r="R23" s="2800"/>
      <c r="S23" s="2530"/>
      <c r="T23" s="2569"/>
      <c r="U23" s="2495"/>
      <c r="V23" s="2495"/>
      <c r="W23" s="2495"/>
      <c r="X23" s="2495"/>
      <c r="Y23" s="2495"/>
      <c r="Z23" s="2495"/>
      <c r="AA23" s="2495"/>
      <c r="AG23" s="2495"/>
      <c r="BA23" s="2495"/>
      <c r="BB23" s="2495"/>
      <c r="BD23" s="2495"/>
      <c r="BE23" s="2495"/>
    </row>
    <row r="24" spans="1:58" s="2498" customFormat="1" ht="10.5" x14ac:dyDescent="0.15">
      <c r="A24" s="2531" t="s">
        <v>47</v>
      </c>
      <c r="B24" s="2571"/>
      <c r="C24" s="2571"/>
      <c r="D24" s="2572"/>
      <c r="E24" s="2573"/>
      <c r="F24" s="2573"/>
      <c r="G24" s="2573"/>
      <c r="H24" s="2573"/>
      <c r="I24" s="2573"/>
      <c r="J24" s="2573"/>
      <c r="K24" s="2573"/>
      <c r="L24" s="2573"/>
      <c r="M24" s="2573"/>
      <c r="N24" s="2573"/>
      <c r="O24" s="2573"/>
      <c r="P24" s="2572"/>
      <c r="Q24" s="2573"/>
      <c r="R24" s="2573"/>
      <c r="S24" s="2530"/>
      <c r="T24" s="2569"/>
      <c r="U24" s="2495"/>
      <c r="V24" s="2495"/>
      <c r="W24" s="2495"/>
      <c r="X24" s="2495"/>
      <c r="Y24" s="2495"/>
      <c r="Z24" s="2495"/>
      <c r="AA24" s="2495"/>
      <c r="AG24" s="2495"/>
      <c r="BA24" s="2495"/>
      <c r="BB24" s="2495"/>
      <c r="BD24" s="2495"/>
      <c r="BE24" s="2495"/>
    </row>
    <row r="25" spans="1:58" s="2498" customFormat="1" ht="10.5" x14ac:dyDescent="0.15">
      <c r="A25" s="2832" t="s">
        <v>48</v>
      </c>
      <c r="B25" s="2833"/>
      <c r="C25" s="2834"/>
      <c r="D25" s="2634">
        <f>SUM(E25:O25)</f>
        <v>0</v>
      </c>
      <c r="E25" s="2677"/>
      <c r="F25" s="2677"/>
      <c r="G25" s="2677"/>
      <c r="H25" s="2641"/>
      <c r="I25" s="2641"/>
      <c r="J25" s="2641"/>
      <c r="K25" s="2641"/>
      <c r="L25" s="2641"/>
      <c r="M25" s="2641"/>
      <c r="N25" s="2641"/>
      <c r="O25" s="2656"/>
      <c r="P25" s="2644"/>
      <c r="Q25" s="2656"/>
      <c r="R25" s="2716"/>
      <c r="S25" s="2756" t="str">
        <f>$BA25</f>
        <v/>
      </c>
      <c r="T25" s="2495"/>
      <c r="U25" s="2495"/>
      <c r="V25" s="2495"/>
      <c r="W25" s="2495"/>
      <c r="X25" s="2495"/>
      <c r="Y25" s="2502"/>
      <c r="Z25" s="2502"/>
      <c r="AA25" s="2509"/>
      <c r="AG25" s="2495"/>
      <c r="BA25" s="2595" t="str">
        <f>IF($M25&lt;$Q25," Las actividades de 60 años NO puede ser mayor que el de 20-64 años.","")</f>
        <v/>
      </c>
      <c r="BD25" s="2764">
        <f>IF($M25&lt;$Q25,1,0)</f>
        <v>0</v>
      </c>
      <c r="BE25" s="2495"/>
    </row>
    <row r="26" spans="1:58" s="2498" customFormat="1" ht="10.5" x14ac:dyDescent="0.15">
      <c r="A26" s="2890" t="s">
        <v>49</v>
      </c>
      <c r="B26" s="2891"/>
      <c r="C26" s="2892"/>
      <c r="D26" s="2635">
        <f>SUM(E26:O26)</f>
        <v>0</v>
      </c>
      <c r="E26" s="2637"/>
      <c r="F26" s="2715"/>
      <c r="G26" s="2715"/>
      <c r="H26" s="2638"/>
      <c r="I26" s="2638"/>
      <c r="J26" s="2628"/>
      <c r="K26" s="2628"/>
      <c r="L26" s="2628"/>
      <c r="M26" s="2628"/>
      <c r="N26" s="2628"/>
      <c r="O26" s="2629"/>
      <c r="P26" s="2657"/>
      <c r="Q26" s="2629"/>
      <c r="R26" s="2717"/>
      <c r="S26" s="2756" t="str">
        <f>$BA26</f>
        <v/>
      </c>
      <c r="T26" s="2495"/>
      <c r="U26" s="2495"/>
      <c r="V26" s="2495"/>
      <c r="W26" s="2495"/>
      <c r="X26" s="2495"/>
      <c r="Y26" s="2502"/>
      <c r="Z26" s="2509"/>
      <c r="AA26" s="2509"/>
      <c r="AG26" s="2495"/>
      <c r="BA26" s="2595" t="str">
        <f>IF($M26&lt;$Q26," Las actividades de 60 años NO puede ser mayor que el de 20-64 años.","")</f>
        <v/>
      </c>
      <c r="BD26" s="2764">
        <f>IF($M26&lt;$Q26,1,0)</f>
        <v>0</v>
      </c>
      <c r="BE26" s="2495"/>
    </row>
    <row r="27" spans="1:58" s="2498" customFormat="1" ht="10.5" x14ac:dyDescent="0.15">
      <c r="A27" s="2893" t="s">
        <v>50</v>
      </c>
      <c r="B27" s="2894"/>
      <c r="C27" s="2895"/>
      <c r="D27" s="2650">
        <f>SUM(E27:O27)</f>
        <v>0</v>
      </c>
      <c r="E27" s="2715"/>
      <c r="F27" s="2715"/>
      <c r="G27" s="2715"/>
      <c r="H27" s="2628"/>
      <c r="I27" s="2628"/>
      <c r="J27" s="2628"/>
      <c r="K27" s="2628"/>
      <c r="L27" s="2628"/>
      <c r="M27" s="2628"/>
      <c r="N27" s="2628"/>
      <c r="O27" s="2628"/>
      <c r="P27" s="2661"/>
      <c r="Q27" s="2622"/>
      <c r="R27" s="2718"/>
      <c r="S27" s="2756" t="str">
        <f>$BA27</f>
        <v/>
      </c>
      <c r="T27" s="2495"/>
      <c r="U27" s="2495"/>
      <c r="V27" s="2495"/>
      <c r="W27" s="2495"/>
      <c r="X27" s="2495"/>
      <c r="Y27" s="2502"/>
      <c r="Z27" s="2509"/>
      <c r="AA27" s="2509"/>
      <c r="AG27" s="2495"/>
      <c r="BA27" s="2595" t="str">
        <f>IF($M27&lt;$Q27," Las actividades de 60 años NO puede ser mayor que el de 20-64 años.","")</f>
        <v/>
      </c>
      <c r="BD27" s="2764">
        <f>IF($M27&lt;$Q27,1,0)</f>
        <v>0</v>
      </c>
      <c r="BE27" s="2495"/>
    </row>
    <row r="28" spans="1:58" s="2498" customFormat="1" ht="10.5" x14ac:dyDescent="0.15">
      <c r="A28" s="2797" t="s">
        <v>51</v>
      </c>
      <c r="B28" s="2803"/>
      <c r="C28" s="2803"/>
      <c r="D28" s="2662">
        <f>SUM(E28:O28)</f>
        <v>0</v>
      </c>
      <c r="E28" s="2726">
        <f>SUM(E25:E27)</f>
        <v>0</v>
      </c>
      <c r="F28" s="2726">
        <f t="shared" ref="F28:R28" si="0">SUM(F25:F27)</f>
        <v>0</v>
      </c>
      <c r="G28" s="2726">
        <f t="shared" si="0"/>
        <v>0</v>
      </c>
      <c r="H28" s="2664">
        <f t="shared" si="0"/>
        <v>0</v>
      </c>
      <c r="I28" s="2664">
        <f t="shared" si="0"/>
        <v>0</v>
      </c>
      <c r="J28" s="2664">
        <f t="shared" si="0"/>
        <v>0</v>
      </c>
      <c r="K28" s="2664">
        <f t="shared" si="0"/>
        <v>0</v>
      </c>
      <c r="L28" s="2664">
        <f t="shared" si="0"/>
        <v>0</v>
      </c>
      <c r="M28" s="2664">
        <f t="shared" si="0"/>
        <v>0</v>
      </c>
      <c r="N28" s="2665">
        <f t="shared" si="0"/>
        <v>0</v>
      </c>
      <c r="O28" s="2665">
        <f t="shared" si="0"/>
        <v>0</v>
      </c>
      <c r="P28" s="2662">
        <f t="shared" si="0"/>
        <v>0</v>
      </c>
      <c r="Q28" s="2662">
        <f t="shared" si="0"/>
        <v>0</v>
      </c>
      <c r="R28" s="2662">
        <f t="shared" si="0"/>
        <v>0</v>
      </c>
      <c r="S28" s="2756" t="str">
        <f>$BA28</f>
        <v/>
      </c>
      <c r="T28" s="2495"/>
      <c r="U28" s="2495"/>
      <c r="V28" s="2495"/>
      <c r="W28" s="2495"/>
      <c r="X28" s="2495"/>
      <c r="Y28" s="2502"/>
      <c r="Z28" s="2509"/>
      <c r="AA28" s="2509"/>
      <c r="AG28" s="2495"/>
      <c r="BA28" s="2595" t="str">
        <f>IF($M28&lt;$Q28," Las actividades de 60 años NO puede ser mayor que el de 20-64 años.","")</f>
        <v/>
      </c>
      <c r="BD28" s="2764">
        <f>IF($M28&lt;$Q28,1,0)</f>
        <v>0</v>
      </c>
      <c r="BE28" s="2495"/>
    </row>
    <row r="29" spans="1:58" s="2498" customFormat="1" ht="10.5" x14ac:dyDescent="0.15">
      <c r="A29" s="2531" t="s">
        <v>52</v>
      </c>
      <c r="B29" s="2537"/>
      <c r="C29" s="2537"/>
      <c r="D29" s="2574"/>
      <c r="E29" s="2574"/>
      <c r="F29" s="2574"/>
      <c r="G29" s="2574"/>
      <c r="H29" s="2574"/>
      <c r="I29" s="2574"/>
      <c r="J29" s="2574"/>
      <c r="K29" s="2574"/>
      <c r="L29" s="2574"/>
      <c r="M29" s="2574"/>
      <c r="N29" s="2574"/>
      <c r="O29" s="2574"/>
      <c r="P29" s="2574"/>
      <c r="Q29" s="2574"/>
      <c r="R29" s="2574"/>
      <c r="S29" s="2530"/>
      <c r="T29" s="2569"/>
      <c r="U29" s="2495"/>
      <c r="V29" s="2495"/>
      <c r="W29" s="2495"/>
      <c r="X29" s="2495"/>
      <c r="Y29" s="2495"/>
      <c r="Z29" s="2495"/>
      <c r="AA29" s="2495"/>
      <c r="AG29" s="2495"/>
      <c r="BA29" s="2495"/>
      <c r="BB29" s="2495"/>
      <c r="BC29" s="2495"/>
      <c r="BD29" s="2495"/>
      <c r="BE29" s="2495"/>
    </row>
    <row r="30" spans="1:58" s="2498" customFormat="1" ht="10.5" x14ac:dyDescent="0.15">
      <c r="A30" s="2810" t="s">
        <v>53</v>
      </c>
      <c r="B30" s="2811"/>
      <c r="C30" s="2812"/>
      <c r="D30" s="2634">
        <f t="shared" ref="D30:D38" si="1">SUM(E30:O30)</f>
        <v>0</v>
      </c>
      <c r="E30" s="2640"/>
      <c r="F30" s="2677"/>
      <c r="G30" s="2677"/>
      <c r="H30" s="2677"/>
      <c r="I30" s="2677"/>
      <c r="J30" s="2677"/>
      <c r="K30" s="2641"/>
      <c r="L30" s="2677"/>
      <c r="M30" s="2641"/>
      <c r="N30" s="2656"/>
      <c r="O30" s="2656"/>
      <c r="P30" s="2620"/>
      <c r="Q30" s="2675"/>
      <c r="R30" s="2716"/>
      <c r="S30" s="2756" t="str">
        <f>$BA30&amp;" "&amp;$BB30&amp;""&amp;$BC30&amp;""</f>
        <v xml:space="preserve"> </v>
      </c>
      <c r="T30" s="2495"/>
      <c r="U30" s="2495"/>
      <c r="V30" s="2495"/>
      <c r="W30" s="2495"/>
      <c r="X30" s="2495"/>
      <c r="Y30" s="2509"/>
      <c r="Z30" s="2509"/>
      <c r="AA30" s="2502"/>
      <c r="AG30" s="2495"/>
      <c r="BA30" s="2532" t="str">
        <f>IF($D30=0,"",IF($P30="",IF($D30="",""," No olvide escribir la columna Beneficiarios."),""))</f>
        <v/>
      </c>
      <c r="BB30" s="2532" t="str">
        <f>IF($D30&lt;$P30," El número de Beneficiarios NO puede ser mayor que el Total.","")</f>
        <v/>
      </c>
      <c r="BC30" s="2595" t="str">
        <f>IF($M30&lt;$Q30," Las actividades de 60 años NO puede ser mayor que el de 20-64 años.","")</f>
        <v/>
      </c>
      <c r="BD30" s="2764">
        <f>IF($M30&lt;$Q30,1,0)</f>
        <v>0</v>
      </c>
      <c r="BE30" s="2764">
        <f>IF($D30&lt;$P30,1,0)</f>
        <v>0</v>
      </c>
      <c r="BF30" s="2764" t="str">
        <f>IF($D30=0,"",IF($P30="",IF($D30="","",1),0))</f>
        <v/>
      </c>
    </row>
    <row r="31" spans="1:58" s="2498" customFormat="1" ht="10.5" x14ac:dyDescent="0.15">
      <c r="A31" s="2813" t="s">
        <v>54</v>
      </c>
      <c r="B31" s="2814"/>
      <c r="C31" s="2815"/>
      <c r="D31" s="2635">
        <f t="shared" si="1"/>
        <v>29</v>
      </c>
      <c r="E31" s="2627"/>
      <c r="F31" s="2678"/>
      <c r="G31" s="2678">
        <v>1</v>
      </c>
      <c r="H31" s="2678">
        <v>2</v>
      </c>
      <c r="I31" s="2678"/>
      <c r="J31" s="2678">
        <v>1</v>
      </c>
      <c r="K31" s="2628">
        <v>25</v>
      </c>
      <c r="L31" s="2715"/>
      <c r="M31" s="2638"/>
      <c r="N31" s="2638"/>
      <c r="O31" s="2629"/>
      <c r="P31" s="2621">
        <v>29</v>
      </c>
      <c r="Q31" s="2646"/>
      <c r="R31" s="2717"/>
      <c r="S31" s="2756" t="str">
        <f>$BA31&amp;" "&amp;$BB31</f>
        <v xml:space="preserve"> </v>
      </c>
      <c r="T31" s="2495"/>
      <c r="U31" s="2495"/>
      <c r="V31" s="2495"/>
      <c r="W31" s="2495"/>
      <c r="X31" s="2495"/>
      <c r="Y31" s="2509"/>
      <c r="Z31" s="2509"/>
      <c r="AA31" s="2509"/>
      <c r="AG31" s="2495"/>
      <c r="BA31" s="2532" t="str">
        <f t="shared" ref="BA31:BA37" si="2">IF($D31=0,"",IF($P31="",IF($D31="",""," No olvide escribir la columna Beneficiarios."),""))</f>
        <v/>
      </c>
      <c r="BB31" s="2532" t="str">
        <f t="shared" ref="BB31:BB37" si="3">IF($D31&lt;$P31," El número de Beneficiarios NO puede ser mayor que el Total.","")</f>
        <v/>
      </c>
      <c r="BC31" s="2518"/>
      <c r="BD31" s="2518"/>
      <c r="BE31" s="2764">
        <f t="shared" ref="BE31:BE38" si="4">IF($D31&lt;$P31,1,0)</f>
        <v>0</v>
      </c>
      <c r="BF31" s="2764">
        <f t="shared" ref="BF31:BF38" si="5">IF($D31=0,"",IF($P31="",IF($D31="","",1),0))</f>
        <v>0</v>
      </c>
    </row>
    <row r="32" spans="1:58" s="2498" customFormat="1" ht="10.5" x14ac:dyDescent="0.15">
      <c r="A32" s="2813" t="s">
        <v>55</v>
      </c>
      <c r="B32" s="2814"/>
      <c r="C32" s="2815"/>
      <c r="D32" s="2635">
        <f t="shared" si="1"/>
        <v>0</v>
      </c>
      <c r="E32" s="2627"/>
      <c r="F32" s="2678"/>
      <c r="G32" s="2678"/>
      <c r="H32" s="2678"/>
      <c r="I32" s="2678"/>
      <c r="J32" s="2678"/>
      <c r="K32" s="2628"/>
      <c r="L32" s="2678"/>
      <c r="M32" s="2628"/>
      <c r="N32" s="2629"/>
      <c r="O32" s="2629"/>
      <c r="P32" s="2621"/>
      <c r="Q32" s="2645"/>
      <c r="R32" s="2717"/>
      <c r="S32" s="2756" t="str">
        <f>$BA32&amp;" "&amp;$BB32&amp;""&amp;$BC32&amp;""</f>
        <v xml:space="preserve"> </v>
      </c>
      <c r="T32" s="2495"/>
      <c r="U32" s="2495"/>
      <c r="V32" s="2495"/>
      <c r="W32" s="2495"/>
      <c r="X32" s="2495"/>
      <c r="Y32" s="2509"/>
      <c r="Z32" s="2509"/>
      <c r="AA32" s="2502"/>
      <c r="AG32" s="2495"/>
      <c r="BA32" s="2532" t="str">
        <f t="shared" si="2"/>
        <v/>
      </c>
      <c r="BB32" s="2532" t="str">
        <f t="shared" si="3"/>
        <v/>
      </c>
      <c r="BC32" s="2595" t="str">
        <f>IF($M32&lt;$Q32," Las actividades de 60 años NO puede ser mayor que el de 20-64 años.","")</f>
        <v/>
      </c>
      <c r="BD32" s="2764">
        <f>IF($M32&lt;$Q32,1,0)</f>
        <v>0</v>
      </c>
      <c r="BE32" s="2764">
        <f t="shared" si="4"/>
        <v>0</v>
      </c>
      <c r="BF32" s="2764" t="str">
        <f t="shared" si="5"/>
        <v/>
      </c>
    </row>
    <row r="33" spans="1:58" s="2498" customFormat="1" ht="10.5" x14ac:dyDescent="0.15">
      <c r="A33" s="2813" t="s">
        <v>56</v>
      </c>
      <c r="B33" s="2814"/>
      <c r="C33" s="2815"/>
      <c r="D33" s="2635">
        <f t="shared" si="1"/>
        <v>0</v>
      </c>
      <c r="E33" s="2627"/>
      <c r="F33" s="2678"/>
      <c r="G33" s="2678"/>
      <c r="H33" s="2678"/>
      <c r="I33" s="2638"/>
      <c r="J33" s="2638"/>
      <c r="K33" s="2638"/>
      <c r="L33" s="2638"/>
      <c r="M33" s="2638"/>
      <c r="N33" s="2638"/>
      <c r="O33" s="2638"/>
      <c r="P33" s="2621"/>
      <c r="Q33" s="2646"/>
      <c r="R33" s="2717"/>
      <c r="S33" s="2756" t="str">
        <f>$BA33&amp;" "&amp;$BB33</f>
        <v xml:space="preserve"> </v>
      </c>
      <c r="T33" s="2495"/>
      <c r="U33" s="2495"/>
      <c r="V33" s="2495"/>
      <c r="W33" s="2495"/>
      <c r="X33" s="2495"/>
      <c r="Y33" s="2509"/>
      <c r="Z33" s="2509"/>
      <c r="AA33" s="2502"/>
      <c r="AG33" s="2495"/>
      <c r="BA33" s="2532" t="str">
        <f t="shared" si="2"/>
        <v/>
      </c>
      <c r="BB33" s="2532" t="str">
        <f t="shared" si="3"/>
        <v/>
      </c>
      <c r="BC33" s="2518"/>
      <c r="BD33" s="2518"/>
      <c r="BE33" s="2764">
        <f t="shared" si="4"/>
        <v>0</v>
      </c>
      <c r="BF33" s="2764" t="str">
        <f t="shared" si="5"/>
        <v/>
      </c>
    </row>
    <row r="34" spans="1:58" s="2498" customFormat="1" ht="10.5" x14ac:dyDescent="0.15">
      <c r="A34" s="2813" t="s">
        <v>57</v>
      </c>
      <c r="B34" s="2814"/>
      <c r="C34" s="2815"/>
      <c r="D34" s="2635">
        <f t="shared" si="1"/>
        <v>5</v>
      </c>
      <c r="E34" s="2627"/>
      <c r="F34" s="2678"/>
      <c r="G34" s="2678"/>
      <c r="H34" s="2678"/>
      <c r="I34" s="2678"/>
      <c r="J34" s="2678"/>
      <c r="K34" s="2628"/>
      <c r="L34" s="2678"/>
      <c r="M34" s="2628">
        <v>4</v>
      </c>
      <c r="N34" s="2629">
        <v>1</v>
      </c>
      <c r="O34" s="2629"/>
      <c r="P34" s="2621">
        <v>5</v>
      </c>
      <c r="Q34" s="2645"/>
      <c r="R34" s="2717"/>
      <c r="S34" s="2756" t="str">
        <f>$BA34&amp;" "&amp;$BB34&amp;""&amp;$BC34&amp;""</f>
        <v xml:space="preserve"> </v>
      </c>
      <c r="T34" s="2495"/>
      <c r="U34" s="2495"/>
      <c r="V34" s="2495"/>
      <c r="W34" s="2495"/>
      <c r="X34" s="2495"/>
      <c r="Y34" s="2509"/>
      <c r="Z34" s="2509"/>
      <c r="AA34" s="2502"/>
      <c r="AG34" s="2495"/>
      <c r="BA34" s="2532" t="str">
        <f t="shared" si="2"/>
        <v/>
      </c>
      <c r="BB34" s="2532" t="str">
        <f t="shared" si="3"/>
        <v/>
      </c>
      <c r="BC34" s="2595" t="str">
        <f>IF($M34&lt;$Q34," Las actividades de 60 años NO puede ser mayor que el de 20-64 años.","")</f>
        <v/>
      </c>
      <c r="BD34" s="2764">
        <f>IF($M34&lt;$Q34,1,0)</f>
        <v>0</v>
      </c>
      <c r="BE34" s="2764">
        <f t="shared" si="4"/>
        <v>0</v>
      </c>
      <c r="BF34" s="2764">
        <f t="shared" si="5"/>
        <v>0</v>
      </c>
    </row>
    <row r="35" spans="1:58" s="2498" customFormat="1" ht="10.5" x14ac:dyDescent="0.15">
      <c r="A35" s="2813" t="s">
        <v>58</v>
      </c>
      <c r="B35" s="2814"/>
      <c r="C35" s="2815"/>
      <c r="D35" s="2635">
        <f t="shared" si="1"/>
        <v>1</v>
      </c>
      <c r="E35" s="2627"/>
      <c r="F35" s="2678"/>
      <c r="G35" s="2678">
        <v>1</v>
      </c>
      <c r="H35" s="2678"/>
      <c r="I35" s="2678"/>
      <c r="J35" s="2678"/>
      <c r="K35" s="2628"/>
      <c r="L35" s="2678"/>
      <c r="M35" s="2638"/>
      <c r="N35" s="2713"/>
      <c r="O35" s="2713"/>
      <c r="P35" s="2621">
        <v>1</v>
      </c>
      <c r="Q35" s="2646"/>
      <c r="R35" s="2703"/>
      <c r="S35" s="2756" t="str">
        <f>$BA35&amp;" "&amp;$BB35</f>
        <v xml:space="preserve"> </v>
      </c>
      <c r="T35" s="2495"/>
      <c r="U35" s="2495"/>
      <c r="V35" s="2495"/>
      <c r="W35" s="2495"/>
      <c r="X35" s="2495"/>
      <c r="Y35" s="2509"/>
      <c r="Z35" s="2509"/>
      <c r="AA35" s="2509"/>
      <c r="AG35" s="2495"/>
      <c r="BA35" s="2532" t="str">
        <f t="shared" si="2"/>
        <v/>
      </c>
      <c r="BB35" s="2532" t="str">
        <f t="shared" si="3"/>
        <v/>
      </c>
      <c r="BC35" s="2518"/>
      <c r="BD35" s="2518"/>
      <c r="BE35" s="2764">
        <f t="shared" si="4"/>
        <v>0</v>
      </c>
      <c r="BF35" s="2764">
        <f t="shared" si="5"/>
        <v>0</v>
      </c>
    </row>
    <row r="36" spans="1:58" s="2498" customFormat="1" ht="10.5" x14ac:dyDescent="0.15">
      <c r="A36" s="2898" t="s">
        <v>59</v>
      </c>
      <c r="B36" s="2899"/>
      <c r="C36" s="2900"/>
      <c r="D36" s="2635">
        <f t="shared" si="1"/>
        <v>0</v>
      </c>
      <c r="E36" s="2627"/>
      <c r="F36" s="2678"/>
      <c r="G36" s="2678"/>
      <c r="H36" s="2678"/>
      <c r="I36" s="2678"/>
      <c r="J36" s="2678"/>
      <c r="K36" s="2628"/>
      <c r="L36" s="2715"/>
      <c r="M36" s="2638"/>
      <c r="N36" s="2638"/>
      <c r="O36" s="2713"/>
      <c r="P36" s="2621"/>
      <c r="Q36" s="2657"/>
      <c r="R36" s="2717"/>
      <c r="S36" s="2756" t="str">
        <f>$BA36&amp;" "&amp;$BB36</f>
        <v xml:space="preserve"> </v>
      </c>
      <c r="T36" s="2495"/>
      <c r="U36" s="2495"/>
      <c r="V36" s="2495"/>
      <c r="W36" s="2495"/>
      <c r="X36" s="2495"/>
      <c r="Y36" s="2509"/>
      <c r="Z36" s="2509"/>
      <c r="AA36" s="2509"/>
      <c r="AG36" s="2495"/>
      <c r="BA36" s="2532" t="str">
        <f t="shared" si="2"/>
        <v/>
      </c>
      <c r="BB36" s="2532" t="str">
        <f t="shared" si="3"/>
        <v/>
      </c>
      <c r="BC36" s="2518"/>
      <c r="BD36" s="2518"/>
      <c r="BE36" s="2764">
        <f t="shared" si="4"/>
        <v>0</v>
      </c>
      <c r="BF36" s="2764" t="str">
        <f t="shared" si="5"/>
        <v/>
      </c>
    </row>
    <row r="37" spans="1:58" s="2498" customFormat="1" ht="10.5" x14ac:dyDescent="0.15">
      <c r="A37" s="2813" t="s">
        <v>60</v>
      </c>
      <c r="B37" s="2814"/>
      <c r="C37" s="2815"/>
      <c r="D37" s="2635">
        <f t="shared" si="1"/>
        <v>0</v>
      </c>
      <c r="E37" s="2627"/>
      <c r="F37" s="2678"/>
      <c r="G37" s="2678"/>
      <c r="H37" s="2678"/>
      <c r="I37" s="2678"/>
      <c r="J37" s="2678"/>
      <c r="K37" s="2628"/>
      <c r="L37" s="2715"/>
      <c r="M37" s="2638"/>
      <c r="N37" s="2638"/>
      <c r="O37" s="2713"/>
      <c r="P37" s="2621"/>
      <c r="Q37" s="2657"/>
      <c r="R37" s="2717"/>
      <c r="S37" s="2756" t="str">
        <f>$BA37&amp;" "&amp;$BB37</f>
        <v xml:space="preserve"> </v>
      </c>
      <c r="T37" s="2495"/>
      <c r="U37" s="2495"/>
      <c r="V37" s="2495"/>
      <c r="W37" s="2495"/>
      <c r="X37" s="2495"/>
      <c r="Y37" s="2509"/>
      <c r="Z37" s="2509"/>
      <c r="AA37" s="2509"/>
      <c r="AG37" s="2495"/>
      <c r="BA37" s="2532" t="str">
        <f t="shared" si="2"/>
        <v/>
      </c>
      <c r="BB37" s="2532" t="str">
        <f t="shared" si="3"/>
        <v/>
      </c>
      <c r="BC37" s="2518"/>
      <c r="BD37" s="2518"/>
      <c r="BE37" s="2764">
        <f t="shared" si="4"/>
        <v>0</v>
      </c>
      <c r="BF37" s="2764" t="str">
        <f t="shared" si="5"/>
        <v/>
      </c>
    </row>
    <row r="38" spans="1:58" s="2498" customFormat="1" ht="10.5" x14ac:dyDescent="0.15">
      <c r="A38" s="2797" t="s">
        <v>61</v>
      </c>
      <c r="B38" s="2803"/>
      <c r="C38" s="2798"/>
      <c r="D38" s="2674">
        <f t="shared" si="1"/>
        <v>35</v>
      </c>
      <c r="E38" s="2663">
        <f>SUM(E30:E37)</f>
        <v>0</v>
      </c>
      <c r="F38" s="2726">
        <f t="shared" ref="F38:R38" si="6">SUM(F30:F37)</f>
        <v>0</v>
      </c>
      <c r="G38" s="2726">
        <f t="shared" si="6"/>
        <v>2</v>
      </c>
      <c r="H38" s="2664">
        <f t="shared" si="6"/>
        <v>2</v>
      </c>
      <c r="I38" s="2664">
        <f t="shared" si="6"/>
        <v>0</v>
      </c>
      <c r="J38" s="2664">
        <f t="shared" si="6"/>
        <v>1</v>
      </c>
      <c r="K38" s="2664">
        <f t="shared" si="6"/>
        <v>25</v>
      </c>
      <c r="L38" s="2726">
        <f t="shared" si="6"/>
        <v>0</v>
      </c>
      <c r="M38" s="2664">
        <f t="shared" si="6"/>
        <v>4</v>
      </c>
      <c r="N38" s="2664">
        <f t="shared" si="6"/>
        <v>1</v>
      </c>
      <c r="O38" s="2665">
        <f t="shared" si="6"/>
        <v>0</v>
      </c>
      <c r="P38" s="2662">
        <f t="shared" si="6"/>
        <v>35</v>
      </c>
      <c r="Q38" s="2667">
        <f>SUM(Q30:Q37)</f>
        <v>0</v>
      </c>
      <c r="R38" s="2667">
        <f t="shared" si="6"/>
        <v>0</v>
      </c>
      <c r="S38" s="2756" t="str">
        <f>$BA38&amp;" "&amp;$BB38&amp;""&amp;$BC38&amp;""</f>
        <v xml:space="preserve"> </v>
      </c>
      <c r="T38" s="2495"/>
      <c r="U38" s="2495"/>
      <c r="V38" s="2495"/>
      <c r="W38" s="2495"/>
      <c r="X38" s="2502"/>
      <c r="Y38" s="2509"/>
      <c r="Z38" s="2509"/>
      <c r="AA38" s="2502"/>
      <c r="AG38" s="2495"/>
      <c r="BA38" s="2532" t="str">
        <f>IF($D38=0,"",IF($P38="",IF($D38="",""," No olvide escribir la columna Beneficiarios."),""))</f>
        <v/>
      </c>
      <c r="BB38" s="2532" t="str">
        <f>IF($D38&lt;$P38," El número de Beneficiarios NO puede ser mayor que el Total.","")</f>
        <v/>
      </c>
      <c r="BC38" s="2595" t="str">
        <f>IF($M38&lt;$Q38," Las actividades de 60 años NO puede ser mayor que el de 20-64 años.","")</f>
        <v/>
      </c>
      <c r="BD38" s="2764">
        <f>IF($M38&lt;$Q38,1,0)</f>
        <v>0</v>
      </c>
      <c r="BE38" s="2764">
        <f t="shared" si="4"/>
        <v>0</v>
      </c>
      <c r="BF38" s="2764">
        <f t="shared" si="5"/>
        <v>0</v>
      </c>
    </row>
    <row r="39" spans="1:58" s="2495" customFormat="1" ht="10.5" x14ac:dyDescent="0.15">
      <c r="A39" s="2538" t="s">
        <v>62</v>
      </c>
      <c r="B39" s="2536"/>
      <c r="C39" s="2536"/>
      <c r="D39" s="2539"/>
      <c r="E39" s="2539"/>
      <c r="F39" s="2539"/>
      <c r="G39" s="2539"/>
      <c r="H39" s="2539"/>
      <c r="I39" s="2539"/>
      <c r="J39" s="2539"/>
      <c r="K39" s="2539"/>
      <c r="L39" s="2539"/>
      <c r="M39" s="2539"/>
      <c r="N39" s="2539"/>
      <c r="O39" s="2539"/>
      <c r="P39" s="2539"/>
      <c r="Q39" s="2539"/>
      <c r="R39" s="2530"/>
      <c r="S39" s="2530"/>
    </row>
    <row r="40" spans="1:58" s="2495" customFormat="1" ht="10.5" x14ac:dyDescent="0.15">
      <c r="A40" s="2575" t="s">
        <v>63</v>
      </c>
      <c r="B40" s="2536"/>
      <c r="C40" s="2536"/>
      <c r="D40" s="2539"/>
      <c r="E40" s="2539"/>
      <c r="F40" s="2539"/>
      <c r="G40" s="2539"/>
      <c r="H40" s="2539"/>
      <c r="I40" s="2539"/>
      <c r="J40" s="2539"/>
      <c r="K40" s="2539"/>
      <c r="L40" s="2539"/>
      <c r="M40" s="2539"/>
      <c r="N40" s="2539"/>
      <c r="O40" s="2539"/>
      <c r="P40" s="2539"/>
      <c r="Q40" s="2539"/>
      <c r="R40" s="2530"/>
      <c r="S40" s="2530"/>
    </row>
    <row r="41" spans="1:58" s="2498" customFormat="1" ht="10.5" x14ac:dyDescent="0.15">
      <c r="A41" s="2810" t="s">
        <v>64</v>
      </c>
      <c r="B41" s="2811"/>
      <c r="C41" s="2812"/>
      <c r="D41" s="2634">
        <f>SUM(E41:O41)</f>
        <v>11</v>
      </c>
      <c r="E41" s="2640"/>
      <c r="F41" s="2641"/>
      <c r="G41" s="2641"/>
      <c r="H41" s="2641"/>
      <c r="I41" s="2641"/>
      <c r="J41" s="2641"/>
      <c r="K41" s="2641">
        <v>1</v>
      </c>
      <c r="L41" s="2641">
        <v>1</v>
      </c>
      <c r="M41" s="2641">
        <v>7</v>
      </c>
      <c r="N41" s="2656">
        <v>2</v>
      </c>
      <c r="O41" s="2656"/>
      <c r="P41" s="2620">
        <v>11</v>
      </c>
      <c r="Q41" s="2675"/>
      <c r="R41" s="2719"/>
      <c r="S41" s="2756" t="str">
        <f>$BA41&amp;" "&amp;$BB41&amp;""&amp;$BC41&amp;""</f>
        <v xml:space="preserve"> </v>
      </c>
      <c r="T41" s="2495"/>
      <c r="U41" s="2495"/>
      <c r="V41" s="2495"/>
      <c r="W41" s="2495"/>
      <c r="X41" s="2495"/>
      <c r="Y41" s="2509"/>
      <c r="Z41" s="2509"/>
      <c r="AA41" s="2502"/>
      <c r="AG41" s="2495"/>
      <c r="BA41" s="2532" t="str">
        <f>IF($D41=0,"",IF($P41="",IF($D41="",""," No olvide escribir la columna Beneficiarios."),""))</f>
        <v/>
      </c>
      <c r="BB41" s="2532" t="str">
        <f>IF($D41&lt;$P41," El número de Beneficiarios NO puede ser mayor que el Total.","")</f>
        <v/>
      </c>
      <c r="BC41" s="2595" t="str">
        <f>IF($M41&lt;$Q41," Las actividades de 60 años NO puede ser mayor que el de 20-64 años.","")</f>
        <v/>
      </c>
      <c r="BD41" s="2764">
        <f>IF($M41&lt;$Q41,1,0)</f>
        <v>0</v>
      </c>
      <c r="BE41" s="2764">
        <f t="shared" ref="BE41:BE63" si="7">IF($D41&lt;$P41,1,0)</f>
        <v>0</v>
      </c>
      <c r="BF41" s="2764">
        <f>IF($D41=0,"",IF($P41="",IF($D41="","",1),0))</f>
        <v>0</v>
      </c>
    </row>
    <row r="42" spans="1:58" s="2498" customFormat="1" ht="10.5" x14ac:dyDescent="0.15">
      <c r="A42" s="2813" t="s">
        <v>65</v>
      </c>
      <c r="B42" s="2814"/>
      <c r="C42" s="2815"/>
      <c r="D42" s="2635">
        <f t="shared" ref="D42:D58" si="8">SUM(E42:O42)</f>
        <v>0</v>
      </c>
      <c r="E42" s="2627"/>
      <c r="F42" s="2628"/>
      <c r="G42" s="2628"/>
      <c r="H42" s="2628"/>
      <c r="I42" s="2628"/>
      <c r="J42" s="2628"/>
      <c r="K42" s="2628"/>
      <c r="L42" s="2628"/>
      <c r="M42" s="2628"/>
      <c r="N42" s="2629"/>
      <c r="O42" s="2629"/>
      <c r="P42" s="2621"/>
      <c r="Q42" s="2645"/>
      <c r="R42" s="2703"/>
      <c r="S42" s="2756" t="str">
        <f t="shared" ref="S42:S59" si="9">$BA42&amp;" "&amp;$BB42&amp;""&amp;$BC42&amp;""</f>
        <v xml:space="preserve"> </v>
      </c>
      <c r="T42" s="2495"/>
      <c r="U42" s="2495"/>
      <c r="V42" s="2495"/>
      <c r="W42" s="2495"/>
      <c r="X42" s="2495"/>
      <c r="Y42" s="2509"/>
      <c r="Z42" s="2509"/>
      <c r="AA42" s="2502"/>
      <c r="AG42" s="2495"/>
      <c r="BA42" s="2532" t="str">
        <f t="shared" ref="BA42:BA63" si="10">IF($D42=0,"",IF($P42="",IF($D42="",""," No olvide escribir la columna Beneficiarios."),""))</f>
        <v/>
      </c>
      <c r="BB42" s="2532" t="str">
        <f t="shared" ref="BB42:BB63" si="11">IF($D42&lt;$P42," El número de Beneficiarios NO puede ser mayor que el Total.","")</f>
        <v/>
      </c>
      <c r="BC42" s="2595" t="str">
        <f>IF($M42&lt;$Q42," Las actividades de 60 años NO puede ser mayor que el de 20-64 años.","")</f>
        <v/>
      </c>
      <c r="BD42" s="2764">
        <f>IF($M42&lt;$Q42,1,0)</f>
        <v>0</v>
      </c>
      <c r="BE42" s="2764">
        <f t="shared" si="7"/>
        <v>0</v>
      </c>
      <c r="BF42" s="2764" t="str">
        <f t="shared" ref="BF42:BF63" si="12">IF($D42=0,"",IF($P42="",IF($D42="","",1),0))</f>
        <v/>
      </c>
    </row>
    <row r="43" spans="1:58" s="2498" customFormat="1" ht="10.5" x14ac:dyDescent="0.15">
      <c r="A43" s="2813" t="s">
        <v>66</v>
      </c>
      <c r="B43" s="2814"/>
      <c r="C43" s="2815"/>
      <c r="D43" s="2635">
        <f t="shared" si="8"/>
        <v>0</v>
      </c>
      <c r="E43" s="2627"/>
      <c r="F43" s="2628"/>
      <c r="G43" s="2628"/>
      <c r="H43" s="2628"/>
      <c r="I43" s="2628"/>
      <c r="J43" s="2628"/>
      <c r="K43" s="2628"/>
      <c r="L43" s="2628"/>
      <c r="M43" s="2628"/>
      <c r="N43" s="2629"/>
      <c r="O43" s="2629"/>
      <c r="P43" s="2621"/>
      <c r="Q43" s="2645"/>
      <c r="R43" s="2703"/>
      <c r="S43" s="2756" t="str">
        <f t="shared" si="9"/>
        <v xml:space="preserve"> </v>
      </c>
      <c r="T43" s="2495"/>
      <c r="U43" s="2495"/>
      <c r="V43" s="2495"/>
      <c r="W43" s="2495"/>
      <c r="X43" s="2495"/>
      <c r="Y43" s="2509"/>
      <c r="Z43" s="2509"/>
      <c r="AA43" s="2502"/>
      <c r="AG43" s="2495"/>
      <c r="BA43" s="2532" t="str">
        <f t="shared" si="10"/>
        <v/>
      </c>
      <c r="BB43" s="2532" t="str">
        <f t="shared" si="11"/>
        <v/>
      </c>
      <c r="BC43" s="2595" t="str">
        <f>IF($M43&lt;$Q43," Las actividades de 60 años NO puede ser mayor que el de 20-64 años.","")</f>
        <v/>
      </c>
      <c r="BD43" s="2764">
        <f>IF($M43&lt;$Q43,1,0)</f>
        <v>0</v>
      </c>
      <c r="BE43" s="2764">
        <f t="shared" si="7"/>
        <v>0</v>
      </c>
      <c r="BF43" s="2764" t="str">
        <f t="shared" si="12"/>
        <v/>
      </c>
    </row>
    <row r="44" spans="1:58" s="2498" customFormat="1" ht="10.5" x14ac:dyDescent="0.15">
      <c r="A44" s="2813" t="s">
        <v>67</v>
      </c>
      <c r="B44" s="2814"/>
      <c r="C44" s="2815"/>
      <c r="D44" s="2635">
        <f t="shared" si="8"/>
        <v>0</v>
      </c>
      <c r="E44" s="2627"/>
      <c r="F44" s="2628"/>
      <c r="G44" s="2628"/>
      <c r="H44" s="2628"/>
      <c r="I44" s="2628"/>
      <c r="J44" s="2628"/>
      <c r="K44" s="2628"/>
      <c r="L44" s="2628"/>
      <c r="M44" s="2628"/>
      <c r="N44" s="2629"/>
      <c r="O44" s="2629"/>
      <c r="P44" s="2621"/>
      <c r="Q44" s="2645"/>
      <c r="R44" s="2703"/>
      <c r="S44" s="2756" t="str">
        <f t="shared" si="9"/>
        <v xml:space="preserve"> </v>
      </c>
      <c r="T44" s="2495"/>
      <c r="U44" s="2495"/>
      <c r="V44" s="2495"/>
      <c r="W44" s="2495"/>
      <c r="X44" s="2495"/>
      <c r="Y44" s="2509"/>
      <c r="Z44" s="2509"/>
      <c r="AA44" s="2502"/>
      <c r="AG44" s="2495"/>
      <c r="BA44" s="2532" t="str">
        <f t="shared" si="10"/>
        <v/>
      </c>
      <c r="BB44" s="2532" t="str">
        <f t="shared" si="11"/>
        <v/>
      </c>
      <c r="BC44" s="2595" t="str">
        <f>IF($M44&lt;$Q44," Las actividades de 60 años NO puede ser mayor que el de 20-64 años.","")</f>
        <v/>
      </c>
      <c r="BD44" s="2764">
        <f>IF($M44&lt;$Q44,1,0)</f>
        <v>0</v>
      </c>
      <c r="BE44" s="2764">
        <f t="shared" si="7"/>
        <v>0</v>
      </c>
      <c r="BF44" s="2764" t="str">
        <f t="shared" si="12"/>
        <v/>
      </c>
    </row>
    <row r="45" spans="1:58" s="2498" customFormat="1" ht="10.5" x14ac:dyDescent="0.15">
      <c r="A45" s="2813" t="s">
        <v>68</v>
      </c>
      <c r="B45" s="2814"/>
      <c r="C45" s="2815"/>
      <c r="D45" s="2635">
        <f t="shared" si="8"/>
        <v>0</v>
      </c>
      <c r="E45" s="2627"/>
      <c r="F45" s="2628"/>
      <c r="G45" s="2628"/>
      <c r="H45" s="2628"/>
      <c r="I45" s="2628"/>
      <c r="J45" s="2628"/>
      <c r="K45" s="2628"/>
      <c r="L45" s="2628"/>
      <c r="M45" s="2628"/>
      <c r="N45" s="2629"/>
      <c r="O45" s="2629"/>
      <c r="P45" s="2621"/>
      <c r="Q45" s="2645"/>
      <c r="R45" s="2703"/>
      <c r="S45" s="2756" t="str">
        <f t="shared" si="9"/>
        <v xml:space="preserve"> </v>
      </c>
      <c r="T45" s="2495"/>
      <c r="U45" s="2495"/>
      <c r="V45" s="2495"/>
      <c r="W45" s="2495"/>
      <c r="X45" s="2495"/>
      <c r="Y45" s="2509"/>
      <c r="Z45" s="2509"/>
      <c r="AA45" s="2502"/>
      <c r="AG45" s="2495"/>
      <c r="BA45" s="2532" t="str">
        <f t="shared" si="10"/>
        <v/>
      </c>
      <c r="BB45" s="2532" t="str">
        <f t="shared" si="11"/>
        <v/>
      </c>
      <c r="BC45" s="2595" t="str">
        <f>IF($M45&lt;$Q45," Las actividades de 60 años NO puede ser mayor que el de 20-64 años.","")</f>
        <v/>
      </c>
      <c r="BD45" s="2764">
        <f>IF($M45&lt;$Q45,1,0)</f>
        <v>0</v>
      </c>
      <c r="BE45" s="2764">
        <f t="shared" si="7"/>
        <v>0</v>
      </c>
      <c r="BF45" s="2764" t="str">
        <f t="shared" si="12"/>
        <v/>
      </c>
    </row>
    <row r="46" spans="1:58" s="2498" customFormat="1" ht="10.5" x14ac:dyDescent="0.15">
      <c r="A46" s="2813" t="s">
        <v>69</v>
      </c>
      <c r="B46" s="2814"/>
      <c r="C46" s="2815"/>
      <c r="D46" s="2635">
        <f t="shared" si="8"/>
        <v>0</v>
      </c>
      <c r="E46" s="2627"/>
      <c r="F46" s="2628"/>
      <c r="G46" s="2628"/>
      <c r="H46" s="2628"/>
      <c r="I46" s="2628"/>
      <c r="J46" s="2628"/>
      <c r="K46" s="2628"/>
      <c r="L46" s="2638"/>
      <c r="M46" s="2638"/>
      <c r="N46" s="2638"/>
      <c r="O46" s="2713"/>
      <c r="P46" s="2621"/>
      <c r="Q46" s="2646"/>
      <c r="R46" s="2703"/>
      <c r="S46" s="2756" t="str">
        <f>$BA46&amp;" "&amp;$BB46</f>
        <v xml:space="preserve"> </v>
      </c>
      <c r="T46" s="2495"/>
      <c r="U46" s="2495"/>
      <c r="V46" s="2495"/>
      <c r="W46" s="2495"/>
      <c r="X46" s="2495"/>
      <c r="Y46" s="2509"/>
      <c r="Z46" s="2509"/>
      <c r="AA46" s="2502"/>
      <c r="AG46" s="2495"/>
      <c r="BA46" s="2532" t="str">
        <f t="shared" si="10"/>
        <v/>
      </c>
      <c r="BB46" s="2532" t="str">
        <f t="shared" si="11"/>
        <v/>
      </c>
      <c r="BC46" s="2518"/>
      <c r="BD46" s="2518"/>
      <c r="BE46" s="2764">
        <f t="shared" si="7"/>
        <v>0</v>
      </c>
      <c r="BF46" s="2764" t="str">
        <f t="shared" si="12"/>
        <v/>
      </c>
    </row>
    <row r="47" spans="1:58" s="2498" customFormat="1" ht="10.5" x14ac:dyDescent="0.15">
      <c r="A47" s="2813" t="s">
        <v>70</v>
      </c>
      <c r="B47" s="2814"/>
      <c r="C47" s="2815"/>
      <c r="D47" s="2635">
        <f t="shared" si="8"/>
        <v>0</v>
      </c>
      <c r="E47" s="2638"/>
      <c r="F47" s="2638"/>
      <c r="G47" s="2638"/>
      <c r="H47" s="2638"/>
      <c r="I47" s="2638"/>
      <c r="J47" s="2628"/>
      <c r="K47" s="2628"/>
      <c r="L47" s="2628"/>
      <c r="M47" s="2628"/>
      <c r="N47" s="2629"/>
      <c r="O47" s="2629"/>
      <c r="P47" s="2621"/>
      <c r="Q47" s="2645"/>
      <c r="R47" s="2703"/>
      <c r="S47" s="2756" t="str">
        <f t="shared" si="9"/>
        <v xml:space="preserve"> </v>
      </c>
      <c r="T47" s="2495"/>
      <c r="U47" s="2495"/>
      <c r="V47" s="2495"/>
      <c r="W47" s="2495"/>
      <c r="X47" s="2495"/>
      <c r="Y47" s="2509"/>
      <c r="Z47" s="2509"/>
      <c r="AA47" s="2502"/>
      <c r="AG47" s="2495"/>
      <c r="BA47" s="2532" t="str">
        <f t="shared" si="10"/>
        <v/>
      </c>
      <c r="BB47" s="2532" t="str">
        <f t="shared" si="11"/>
        <v/>
      </c>
      <c r="BC47" s="2595" t="str">
        <f t="shared" ref="BC47:BC63" si="13">IF($M47&lt;$Q47," Las actividades de 60 años NO puede ser mayor que el de 20-64 años.","")</f>
        <v/>
      </c>
      <c r="BD47" s="2764">
        <f t="shared" ref="BD47:BD63" si="14">IF($M47&lt;$Q47,1,0)</f>
        <v>0</v>
      </c>
      <c r="BE47" s="2764">
        <f t="shared" si="7"/>
        <v>0</v>
      </c>
      <c r="BF47" s="2764" t="str">
        <f t="shared" si="12"/>
        <v/>
      </c>
    </row>
    <row r="48" spans="1:58" s="2498" customFormat="1" ht="10.5" x14ac:dyDescent="0.15">
      <c r="A48" s="2813" t="s">
        <v>71</v>
      </c>
      <c r="B48" s="2814"/>
      <c r="C48" s="2815"/>
      <c r="D48" s="2635">
        <f t="shared" si="8"/>
        <v>0</v>
      </c>
      <c r="E48" s="2638"/>
      <c r="F48" s="2638"/>
      <c r="G48" s="2638"/>
      <c r="H48" s="2638"/>
      <c r="I48" s="2628"/>
      <c r="J48" s="2628"/>
      <c r="K48" s="2628"/>
      <c r="L48" s="2628"/>
      <c r="M48" s="2628"/>
      <c r="N48" s="2628"/>
      <c r="O48" s="2629"/>
      <c r="P48" s="2621"/>
      <c r="Q48" s="2645"/>
      <c r="R48" s="2703"/>
      <c r="S48" s="2756" t="str">
        <f t="shared" si="9"/>
        <v xml:space="preserve"> </v>
      </c>
      <c r="T48" s="2495"/>
      <c r="U48" s="2495"/>
      <c r="V48" s="2495"/>
      <c r="W48" s="2495"/>
      <c r="X48" s="2495"/>
      <c r="Y48" s="2509"/>
      <c r="Z48" s="2509"/>
      <c r="AA48" s="2502"/>
      <c r="AG48" s="2495"/>
      <c r="BA48" s="2532" t="str">
        <f t="shared" si="10"/>
        <v/>
      </c>
      <c r="BB48" s="2532" t="str">
        <f t="shared" si="11"/>
        <v/>
      </c>
      <c r="BC48" s="2595" t="str">
        <f t="shared" si="13"/>
        <v/>
      </c>
      <c r="BD48" s="2764">
        <f t="shared" si="14"/>
        <v>0</v>
      </c>
      <c r="BE48" s="2764">
        <f t="shared" si="7"/>
        <v>0</v>
      </c>
      <c r="BF48" s="2764" t="str">
        <f t="shared" si="12"/>
        <v/>
      </c>
    </row>
    <row r="49" spans="1:58" s="2498" customFormat="1" ht="10.5" x14ac:dyDescent="0.15">
      <c r="A49" s="2845" t="s">
        <v>72</v>
      </c>
      <c r="B49" s="2846"/>
      <c r="C49" s="2847"/>
      <c r="D49" s="2635">
        <f t="shared" si="8"/>
        <v>3</v>
      </c>
      <c r="E49" s="2628"/>
      <c r="F49" s="2628">
        <v>1</v>
      </c>
      <c r="G49" s="2628"/>
      <c r="H49" s="2628"/>
      <c r="I49" s="2628"/>
      <c r="J49" s="2628"/>
      <c r="K49" s="2628"/>
      <c r="L49" s="2628"/>
      <c r="M49" s="2628">
        <v>1</v>
      </c>
      <c r="N49" s="2629">
        <v>1</v>
      </c>
      <c r="O49" s="2629"/>
      <c r="P49" s="2621">
        <v>3</v>
      </c>
      <c r="Q49" s="2645"/>
      <c r="R49" s="2703"/>
      <c r="S49" s="2756" t="str">
        <f t="shared" si="9"/>
        <v xml:space="preserve"> </v>
      </c>
      <c r="T49" s="2495"/>
      <c r="U49" s="2495"/>
      <c r="V49" s="2495"/>
      <c r="W49" s="2495"/>
      <c r="X49" s="2495"/>
      <c r="Y49" s="2509"/>
      <c r="Z49" s="2509"/>
      <c r="AA49" s="2502"/>
      <c r="AG49" s="2495"/>
      <c r="BA49" s="2532" t="str">
        <f t="shared" si="10"/>
        <v/>
      </c>
      <c r="BB49" s="2532" t="str">
        <f t="shared" si="11"/>
        <v/>
      </c>
      <c r="BC49" s="2595" t="str">
        <f t="shared" si="13"/>
        <v/>
      </c>
      <c r="BD49" s="2764">
        <f t="shared" si="14"/>
        <v>0</v>
      </c>
      <c r="BE49" s="2764">
        <f t="shared" si="7"/>
        <v>0</v>
      </c>
      <c r="BF49" s="2764">
        <f t="shared" si="12"/>
        <v>0</v>
      </c>
    </row>
    <row r="50" spans="1:58" s="2498" customFormat="1" ht="10.5" x14ac:dyDescent="0.15">
      <c r="A50" s="2845" t="s">
        <v>73</v>
      </c>
      <c r="B50" s="2846"/>
      <c r="C50" s="2847"/>
      <c r="D50" s="2635">
        <f t="shared" si="8"/>
        <v>2</v>
      </c>
      <c r="E50" s="2638"/>
      <c r="F50" s="2638"/>
      <c r="G50" s="2638"/>
      <c r="H50" s="2638"/>
      <c r="I50" s="2628"/>
      <c r="J50" s="2628"/>
      <c r="K50" s="2628">
        <v>2</v>
      </c>
      <c r="L50" s="2628"/>
      <c r="M50" s="2628"/>
      <c r="N50" s="2629"/>
      <c r="O50" s="2629"/>
      <c r="P50" s="2621">
        <v>2</v>
      </c>
      <c r="Q50" s="2645"/>
      <c r="R50" s="2703"/>
      <c r="S50" s="2756" t="str">
        <f t="shared" si="9"/>
        <v xml:space="preserve"> </v>
      </c>
      <c r="T50" s="2495"/>
      <c r="U50" s="2495"/>
      <c r="V50" s="2495"/>
      <c r="W50" s="2495"/>
      <c r="X50" s="2495"/>
      <c r="Y50" s="2509"/>
      <c r="Z50" s="2509"/>
      <c r="AA50" s="2502"/>
      <c r="AG50" s="2495"/>
      <c r="BA50" s="2532" t="str">
        <f t="shared" si="10"/>
        <v/>
      </c>
      <c r="BB50" s="2532" t="str">
        <f t="shared" si="11"/>
        <v/>
      </c>
      <c r="BC50" s="2595" t="str">
        <f t="shared" si="13"/>
        <v/>
      </c>
      <c r="BD50" s="2764">
        <f t="shared" si="14"/>
        <v>0</v>
      </c>
      <c r="BE50" s="2764">
        <f t="shared" si="7"/>
        <v>0</v>
      </c>
      <c r="BF50" s="2764">
        <f t="shared" si="12"/>
        <v>0</v>
      </c>
    </row>
    <row r="51" spans="1:58" s="2498" customFormat="1" ht="10.5" x14ac:dyDescent="0.15">
      <c r="A51" s="2813" t="s">
        <v>74</v>
      </c>
      <c r="B51" s="2814"/>
      <c r="C51" s="2815"/>
      <c r="D51" s="2635">
        <f t="shared" si="8"/>
        <v>1</v>
      </c>
      <c r="E51" s="2715"/>
      <c r="F51" s="2638"/>
      <c r="G51" s="2638"/>
      <c r="H51" s="2638"/>
      <c r="I51" s="2628"/>
      <c r="J51" s="2628"/>
      <c r="K51" s="2628"/>
      <c r="L51" s="2628"/>
      <c r="M51" s="2628">
        <v>1</v>
      </c>
      <c r="N51" s="2629"/>
      <c r="O51" s="2629"/>
      <c r="P51" s="2621">
        <v>1</v>
      </c>
      <c r="Q51" s="2645"/>
      <c r="R51" s="2703"/>
      <c r="S51" s="2756" t="str">
        <f t="shared" si="9"/>
        <v xml:space="preserve"> </v>
      </c>
      <c r="T51" s="2495"/>
      <c r="U51" s="2495"/>
      <c r="V51" s="2495"/>
      <c r="W51" s="2495"/>
      <c r="X51" s="2495"/>
      <c r="Y51" s="2509"/>
      <c r="Z51" s="2509"/>
      <c r="AA51" s="2502"/>
      <c r="AG51" s="2495"/>
      <c r="BA51" s="2532" t="str">
        <f t="shared" si="10"/>
        <v/>
      </c>
      <c r="BB51" s="2532" t="str">
        <f t="shared" si="11"/>
        <v/>
      </c>
      <c r="BC51" s="2595" t="str">
        <f t="shared" si="13"/>
        <v/>
      </c>
      <c r="BD51" s="2764">
        <f t="shared" si="14"/>
        <v>0</v>
      </c>
      <c r="BE51" s="2764">
        <f t="shared" si="7"/>
        <v>0</v>
      </c>
      <c r="BF51" s="2764">
        <f t="shared" si="12"/>
        <v>0</v>
      </c>
    </row>
    <row r="52" spans="1:58" s="2498" customFormat="1" ht="10.5" x14ac:dyDescent="0.15">
      <c r="A52" s="2813" t="s">
        <v>75</v>
      </c>
      <c r="B52" s="2814"/>
      <c r="C52" s="2815"/>
      <c r="D52" s="2635">
        <f t="shared" si="8"/>
        <v>5</v>
      </c>
      <c r="E52" s="2715"/>
      <c r="F52" s="2638"/>
      <c r="G52" s="2638"/>
      <c r="H52" s="2638"/>
      <c r="I52" s="2628"/>
      <c r="J52" s="2628"/>
      <c r="K52" s="2628"/>
      <c r="L52" s="2628">
        <v>2</v>
      </c>
      <c r="M52" s="2628">
        <v>3</v>
      </c>
      <c r="N52" s="2629"/>
      <c r="O52" s="2629"/>
      <c r="P52" s="2621">
        <v>5</v>
      </c>
      <c r="Q52" s="2645"/>
      <c r="R52" s="2703"/>
      <c r="S52" s="2756" t="str">
        <f t="shared" si="9"/>
        <v xml:space="preserve"> </v>
      </c>
      <c r="T52" s="2495"/>
      <c r="U52" s="2495"/>
      <c r="V52" s="2495"/>
      <c r="W52" s="2495"/>
      <c r="X52" s="2495"/>
      <c r="Y52" s="2509"/>
      <c r="Z52" s="2509"/>
      <c r="AA52" s="2502"/>
      <c r="AG52" s="2495"/>
      <c r="BA52" s="2532" t="str">
        <f t="shared" si="10"/>
        <v/>
      </c>
      <c r="BB52" s="2532" t="str">
        <f t="shared" si="11"/>
        <v/>
      </c>
      <c r="BC52" s="2595" t="str">
        <f t="shared" si="13"/>
        <v/>
      </c>
      <c r="BD52" s="2764">
        <f t="shared" si="14"/>
        <v>0</v>
      </c>
      <c r="BE52" s="2764">
        <f t="shared" si="7"/>
        <v>0</v>
      </c>
      <c r="BF52" s="2764">
        <f t="shared" si="12"/>
        <v>0</v>
      </c>
    </row>
    <row r="53" spans="1:58" s="2498" customFormat="1" ht="10.5" x14ac:dyDescent="0.15">
      <c r="A53" s="2813" t="s">
        <v>76</v>
      </c>
      <c r="B53" s="2814"/>
      <c r="C53" s="2815"/>
      <c r="D53" s="2635">
        <f t="shared" si="8"/>
        <v>6</v>
      </c>
      <c r="E53" s="2628"/>
      <c r="F53" s="2628"/>
      <c r="G53" s="2628"/>
      <c r="H53" s="2628"/>
      <c r="I53" s="2628">
        <v>1</v>
      </c>
      <c r="J53" s="2628"/>
      <c r="K53" s="2628"/>
      <c r="L53" s="2628"/>
      <c r="M53" s="2628">
        <v>5</v>
      </c>
      <c r="N53" s="2629"/>
      <c r="O53" s="2629"/>
      <c r="P53" s="2621">
        <v>6</v>
      </c>
      <c r="Q53" s="2645"/>
      <c r="R53" s="2703"/>
      <c r="S53" s="2756" t="str">
        <f t="shared" si="9"/>
        <v xml:space="preserve"> </v>
      </c>
      <c r="T53" s="2495"/>
      <c r="U53" s="2495"/>
      <c r="V53" s="2495"/>
      <c r="W53" s="2495"/>
      <c r="X53" s="2495"/>
      <c r="Y53" s="2509"/>
      <c r="Z53" s="2509"/>
      <c r="AA53" s="2502"/>
      <c r="AG53" s="2495"/>
      <c r="BA53" s="2532" t="str">
        <f t="shared" si="10"/>
        <v/>
      </c>
      <c r="BB53" s="2532" t="str">
        <f t="shared" si="11"/>
        <v/>
      </c>
      <c r="BC53" s="2595" t="str">
        <f t="shared" si="13"/>
        <v/>
      </c>
      <c r="BD53" s="2764">
        <f t="shared" si="14"/>
        <v>0</v>
      </c>
      <c r="BE53" s="2764">
        <f t="shared" si="7"/>
        <v>0</v>
      </c>
      <c r="BF53" s="2764">
        <f t="shared" si="12"/>
        <v>0</v>
      </c>
    </row>
    <row r="54" spans="1:58" s="2498" customFormat="1" ht="10.5" x14ac:dyDescent="0.15">
      <c r="A54" s="2813" t="s">
        <v>77</v>
      </c>
      <c r="B54" s="2814"/>
      <c r="C54" s="2815"/>
      <c r="D54" s="2635">
        <f t="shared" si="8"/>
        <v>0</v>
      </c>
      <c r="E54" s="2627"/>
      <c r="F54" s="2628"/>
      <c r="G54" s="2628"/>
      <c r="H54" s="2628"/>
      <c r="I54" s="2628"/>
      <c r="J54" s="2628"/>
      <c r="K54" s="2628"/>
      <c r="L54" s="2628"/>
      <c r="M54" s="2628"/>
      <c r="N54" s="2629"/>
      <c r="O54" s="2629"/>
      <c r="P54" s="2621"/>
      <c r="Q54" s="2645"/>
      <c r="R54" s="2703"/>
      <c r="S54" s="2756" t="str">
        <f t="shared" si="9"/>
        <v xml:space="preserve"> </v>
      </c>
      <c r="T54" s="2495"/>
      <c r="U54" s="2495"/>
      <c r="V54" s="2495"/>
      <c r="W54" s="2495"/>
      <c r="X54" s="2495"/>
      <c r="Y54" s="2509"/>
      <c r="Z54" s="2509"/>
      <c r="AA54" s="2502"/>
      <c r="AG54" s="2495"/>
      <c r="BA54" s="2532" t="str">
        <f t="shared" si="10"/>
        <v/>
      </c>
      <c r="BB54" s="2532" t="str">
        <f t="shared" si="11"/>
        <v/>
      </c>
      <c r="BC54" s="2595" t="str">
        <f t="shared" si="13"/>
        <v/>
      </c>
      <c r="BD54" s="2764">
        <f t="shared" si="14"/>
        <v>0</v>
      </c>
      <c r="BE54" s="2764">
        <f t="shared" si="7"/>
        <v>0</v>
      </c>
      <c r="BF54" s="2764" t="str">
        <f t="shared" si="12"/>
        <v/>
      </c>
    </row>
    <row r="55" spans="1:58" s="2498" customFormat="1" ht="10.5" x14ac:dyDescent="0.15">
      <c r="A55" s="2813" t="s">
        <v>78</v>
      </c>
      <c r="B55" s="2814"/>
      <c r="C55" s="2815"/>
      <c r="D55" s="2635">
        <f t="shared" si="8"/>
        <v>0</v>
      </c>
      <c r="E55" s="2627"/>
      <c r="F55" s="2628"/>
      <c r="G55" s="2628"/>
      <c r="H55" s="2628"/>
      <c r="I55" s="2628"/>
      <c r="J55" s="2628"/>
      <c r="K55" s="2628"/>
      <c r="L55" s="2628"/>
      <c r="M55" s="2628"/>
      <c r="N55" s="2629"/>
      <c r="O55" s="2629"/>
      <c r="P55" s="2621"/>
      <c r="Q55" s="2645"/>
      <c r="R55" s="2703"/>
      <c r="S55" s="2756" t="str">
        <f t="shared" si="9"/>
        <v xml:space="preserve"> </v>
      </c>
      <c r="T55" s="2495"/>
      <c r="U55" s="2495"/>
      <c r="V55" s="2495"/>
      <c r="W55" s="2495"/>
      <c r="X55" s="2495"/>
      <c r="Y55" s="2509"/>
      <c r="Z55" s="2509"/>
      <c r="AA55" s="2502"/>
      <c r="AG55" s="2495"/>
      <c r="BA55" s="2532" t="str">
        <f t="shared" si="10"/>
        <v/>
      </c>
      <c r="BB55" s="2532" t="str">
        <f t="shared" si="11"/>
        <v/>
      </c>
      <c r="BC55" s="2595" t="str">
        <f t="shared" si="13"/>
        <v/>
      </c>
      <c r="BD55" s="2764">
        <f t="shared" si="14"/>
        <v>0</v>
      </c>
      <c r="BE55" s="2764">
        <f t="shared" si="7"/>
        <v>0</v>
      </c>
      <c r="BF55" s="2764" t="str">
        <f t="shared" si="12"/>
        <v/>
      </c>
    </row>
    <row r="56" spans="1:58" s="2498" customFormat="1" ht="10.5" x14ac:dyDescent="0.15">
      <c r="A56" s="2813" t="s">
        <v>79</v>
      </c>
      <c r="B56" s="2814"/>
      <c r="C56" s="2815"/>
      <c r="D56" s="2635">
        <f t="shared" si="8"/>
        <v>12</v>
      </c>
      <c r="E56" s="2627"/>
      <c r="F56" s="2628">
        <v>1</v>
      </c>
      <c r="G56" s="2628"/>
      <c r="H56" s="2628">
        <v>1</v>
      </c>
      <c r="I56" s="2628"/>
      <c r="J56" s="2628">
        <v>1</v>
      </c>
      <c r="K56" s="2628">
        <v>9</v>
      </c>
      <c r="L56" s="2628"/>
      <c r="M56" s="2628"/>
      <c r="N56" s="2629"/>
      <c r="O56" s="2624"/>
      <c r="P56" s="2645">
        <v>12</v>
      </c>
      <c r="Q56" s="2645"/>
      <c r="R56" s="2703"/>
      <c r="S56" s="2756" t="str">
        <f t="shared" si="9"/>
        <v xml:space="preserve"> </v>
      </c>
      <c r="T56" s="2495"/>
      <c r="U56" s="2495"/>
      <c r="V56" s="2495"/>
      <c r="W56" s="2495"/>
      <c r="X56" s="2495"/>
      <c r="Y56" s="2509"/>
      <c r="Z56" s="2509"/>
      <c r="AA56" s="2502"/>
      <c r="AG56" s="2495"/>
      <c r="BA56" s="2532" t="str">
        <f t="shared" si="10"/>
        <v/>
      </c>
      <c r="BB56" s="2532" t="str">
        <f t="shared" si="11"/>
        <v/>
      </c>
      <c r="BC56" s="2595" t="str">
        <f t="shared" si="13"/>
        <v/>
      </c>
      <c r="BD56" s="2764">
        <f t="shared" si="14"/>
        <v>0</v>
      </c>
      <c r="BE56" s="2764">
        <f t="shared" si="7"/>
        <v>0</v>
      </c>
      <c r="BF56" s="2764">
        <f t="shared" si="12"/>
        <v>0</v>
      </c>
    </row>
    <row r="57" spans="1:58" s="2498" customFormat="1" ht="10.5" x14ac:dyDescent="0.15">
      <c r="A57" s="2813" t="s">
        <v>80</v>
      </c>
      <c r="B57" s="2814"/>
      <c r="C57" s="2815"/>
      <c r="D57" s="2635">
        <f t="shared" si="8"/>
        <v>0</v>
      </c>
      <c r="E57" s="2715"/>
      <c r="F57" s="2715"/>
      <c r="G57" s="2715"/>
      <c r="H57" s="2715"/>
      <c r="I57" s="2715"/>
      <c r="J57" s="2715"/>
      <c r="K57" s="2715"/>
      <c r="L57" s="2715"/>
      <c r="M57" s="2638"/>
      <c r="N57" s="2715"/>
      <c r="O57" s="2624"/>
      <c r="P57" s="2693"/>
      <c r="Q57" s="2657"/>
      <c r="R57" s="2703"/>
      <c r="S57" s="2756" t="str">
        <f>$BA57&amp;" "&amp;$BB57&amp;""&amp;$BC57&amp;""</f>
        <v xml:space="preserve"> </v>
      </c>
      <c r="T57" s="2756"/>
      <c r="U57" s="2495"/>
      <c r="V57" s="2495"/>
      <c r="W57" s="2495"/>
      <c r="X57" s="2495"/>
      <c r="Y57" s="2509"/>
      <c r="Z57" s="2509"/>
      <c r="AA57" s="2502"/>
      <c r="AG57" s="2495"/>
      <c r="BA57" s="2532" t="str">
        <f>IF($D57=0,"",IF($P57="",IF($D57="",""," No olvide escribir la columna Beneficiarios."),""))</f>
        <v/>
      </c>
      <c r="BB57" s="2532" t="str">
        <f>IF($D57&lt;$P57," El número de Beneficiarios NO puede ser mayor que el Total.","")</f>
        <v/>
      </c>
      <c r="BC57" s="2518"/>
      <c r="BD57" s="2518"/>
      <c r="BE57" s="2764">
        <f>IF($D57&lt;$P57,1,0)</f>
        <v>0</v>
      </c>
      <c r="BF57" s="2764" t="str">
        <f>IF($D57=0,"",IF($P57="",IF($D57="","",1),0))</f>
        <v/>
      </c>
    </row>
    <row r="58" spans="1:58" s="2498" customFormat="1" ht="10.5" x14ac:dyDescent="0.15">
      <c r="A58" s="2824" t="s">
        <v>81</v>
      </c>
      <c r="B58" s="2825"/>
      <c r="C58" s="2826"/>
      <c r="D58" s="2650">
        <f t="shared" si="8"/>
        <v>0</v>
      </c>
      <c r="E58" s="2720"/>
      <c r="F58" s="2720"/>
      <c r="G58" s="2720"/>
      <c r="H58" s="2720"/>
      <c r="I58" s="2720"/>
      <c r="J58" s="2720"/>
      <c r="K58" s="2720"/>
      <c r="L58" s="2720"/>
      <c r="M58" s="2638"/>
      <c r="N58" s="2720"/>
      <c r="O58" s="2624"/>
      <c r="P58" s="2693"/>
      <c r="Q58" s="2657"/>
      <c r="R58" s="2704"/>
      <c r="S58" s="2756" t="str">
        <f t="shared" si="9"/>
        <v xml:space="preserve"> </v>
      </c>
      <c r="T58" s="2756"/>
      <c r="U58" s="2495"/>
      <c r="V58" s="2495"/>
      <c r="W58" s="2495"/>
      <c r="X58" s="2495"/>
      <c r="Y58" s="2509"/>
      <c r="Z58" s="2509"/>
      <c r="AA58" s="2502"/>
      <c r="AG58" s="2495"/>
      <c r="BA58" s="2532" t="str">
        <f t="shared" si="10"/>
        <v/>
      </c>
      <c r="BB58" s="2532" t="str">
        <f t="shared" si="11"/>
        <v/>
      </c>
      <c r="BC58" s="2518"/>
      <c r="BD58" s="2518"/>
      <c r="BE58" s="2764">
        <f>IF($D58&lt;$P58,1,0)</f>
        <v>0</v>
      </c>
      <c r="BF58" s="2764" t="str">
        <f t="shared" si="12"/>
        <v/>
      </c>
    </row>
    <row r="59" spans="1:58" s="2498" customFormat="1" ht="10.5" x14ac:dyDescent="0.15">
      <c r="A59" s="2797" t="s">
        <v>82</v>
      </c>
      <c r="B59" s="2803"/>
      <c r="C59" s="2798"/>
      <c r="D59" s="2662">
        <f>SUM(E59:O59)</f>
        <v>40</v>
      </c>
      <c r="E59" s="2663">
        <f>SUM(E41:E58)</f>
        <v>0</v>
      </c>
      <c r="F59" s="2664">
        <f t="shared" ref="F59:R59" si="15">SUM(F41:F58)</f>
        <v>2</v>
      </c>
      <c r="G59" s="2664">
        <f t="shared" si="15"/>
        <v>0</v>
      </c>
      <c r="H59" s="2664">
        <f t="shared" si="15"/>
        <v>1</v>
      </c>
      <c r="I59" s="2664">
        <f t="shared" si="15"/>
        <v>1</v>
      </c>
      <c r="J59" s="2664">
        <f t="shared" si="15"/>
        <v>1</v>
      </c>
      <c r="K59" s="2664">
        <f t="shared" si="15"/>
        <v>12</v>
      </c>
      <c r="L59" s="2664">
        <f t="shared" si="15"/>
        <v>3</v>
      </c>
      <c r="M59" s="2664">
        <f t="shared" si="15"/>
        <v>17</v>
      </c>
      <c r="N59" s="2664">
        <f t="shared" si="15"/>
        <v>3</v>
      </c>
      <c r="O59" s="2665">
        <f t="shared" si="15"/>
        <v>0</v>
      </c>
      <c r="P59" s="2662">
        <f t="shared" si="15"/>
        <v>40</v>
      </c>
      <c r="Q59" s="2667">
        <f t="shared" si="15"/>
        <v>0</v>
      </c>
      <c r="R59" s="2667">
        <f t="shared" si="15"/>
        <v>0</v>
      </c>
      <c r="S59" s="2756" t="str">
        <f t="shared" si="9"/>
        <v xml:space="preserve"> </v>
      </c>
      <c r="T59" s="2495"/>
      <c r="U59" s="2495"/>
      <c r="V59" s="2495"/>
      <c r="W59" s="2495"/>
      <c r="X59" s="2495"/>
      <c r="Y59" s="2502"/>
      <c r="Z59" s="2509"/>
      <c r="AA59" s="2509"/>
      <c r="AG59" s="2495"/>
      <c r="BA59" s="2532" t="str">
        <f t="shared" si="10"/>
        <v/>
      </c>
      <c r="BB59" s="2532" t="str">
        <f t="shared" si="11"/>
        <v/>
      </c>
      <c r="BC59" s="2518"/>
      <c r="BD59" s="2518"/>
      <c r="BE59" s="2764">
        <f>IF($D59&lt;$P59,1,0)</f>
        <v>0</v>
      </c>
      <c r="BF59" s="2764">
        <f t="shared" si="12"/>
        <v>0</v>
      </c>
    </row>
    <row r="60" spans="1:58" s="2498" customFormat="1" ht="10.5" x14ac:dyDescent="0.15">
      <c r="A60" s="2570" t="s">
        <v>83</v>
      </c>
      <c r="B60" s="2537"/>
      <c r="C60" s="2537"/>
      <c r="D60" s="2574"/>
      <c r="E60" s="2574"/>
      <c r="F60" s="2574"/>
      <c r="G60" s="2574"/>
      <c r="H60" s="2574"/>
      <c r="I60" s="2574"/>
      <c r="J60" s="2574"/>
      <c r="K60" s="2574"/>
      <c r="L60" s="2574"/>
      <c r="M60" s="2574"/>
      <c r="N60" s="2576"/>
      <c r="O60" s="2577"/>
      <c r="P60" s="2577"/>
      <c r="Q60" s="2530"/>
      <c r="R60" s="2495"/>
      <c r="S60" s="2495"/>
      <c r="T60" s="2495"/>
      <c r="U60" s="2495"/>
      <c r="V60" s="2495"/>
      <c r="W60" s="2495"/>
      <c r="X60" s="2495"/>
      <c r="Y60" s="2495"/>
      <c r="Z60" s="2495"/>
      <c r="AA60" s="2495"/>
      <c r="BA60" s="2495"/>
      <c r="BB60" s="2495"/>
      <c r="BC60" s="2495"/>
      <c r="BD60" s="2495"/>
    </row>
    <row r="61" spans="1:58" s="2498" customFormat="1" ht="10.5" x14ac:dyDescent="0.15">
      <c r="A61" s="2872" t="s">
        <v>84</v>
      </c>
      <c r="B61" s="2873"/>
      <c r="C61" s="2874"/>
      <c r="D61" s="2668">
        <f>SUM(E61:O61)</f>
        <v>0</v>
      </c>
      <c r="E61" s="2697"/>
      <c r="F61" s="2714"/>
      <c r="G61" s="2714"/>
      <c r="H61" s="2698"/>
      <c r="I61" s="2698"/>
      <c r="J61" s="2698"/>
      <c r="K61" s="2698"/>
      <c r="L61" s="2698"/>
      <c r="M61" s="2698"/>
      <c r="N61" s="2681"/>
      <c r="O61" s="2681"/>
      <c r="P61" s="2690"/>
      <c r="Q61" s="2721"/>
      <c r="R61" s="2722"/>
      <c r="S61" s="2756" t="str">
        <f>$BA61&amp;" "&amp;$BB61&amp;""&amp;$BC61&amp;""</f>
        <v xml:space="preserve"> </v>
      </c>
      <c r="T61" s="2495"/>
      <c r="U61" s="2495"/>
      <c r="V61" s="2495"/>
      <c r="W61" s="2495"/>
      <c r="X61" s="2495"/>
      <c r="Y61" s="2509"/>
      <c r="Z61" s="2509"/>
      <c r="AA61" s="2502"/>
      <c r="AG61" s="2495"/>
      <c r="BA61" s="2532" t="str">
        <f t="shared" si="10"/>
        <v/>
      </c>
      <c r="BB61" s="2532" t="str">
        <f t="shared" si="11"/>
        <v/>
      </c>
      <c r="BC61" s="2595" t="str">
        <f t="shared" si="13"/>
        <v/>
      </c>
      <c r="BD61" s="2764">
        <f t="shared" si="14"/>
        <v>0</v>
      </c>
      <c r="BE61" s="2764">
        <f t="shared" si="7"/>
        <v>0</v>
      </c>
      <c r="BF61" s="2764" t="str">
        <f t="shared" si="12"/>
        <v/>
      </c>
    </row>
    <row r="62" spans="1:58" s="2498" customFormat="1" ht="10.5" x14ac:dyDescent="0.15">
      <c r="A62" s="2797" t="s">
        <v>85</v>
      </c>
      <c r="B62" s="2803"/>
      <c r="C62" s="2798"/>
      <c r="D62" s="2662">
        <f>SUM(E62:O62)</f>
        <v>0</v>
      </c>
      <c r="E62" s="2663">
        <f>E61</f>
        <v>0</v>
      </c>
      <c r="F62" s="2726">
        <f t="shared" ref="F62:R62" si="16">F61</f>
        <v>0</v>
      </c>
      <c r="G62" s="2726">
        <f t="shared" si="16"/>
        <v>0</v>
      </c>
      <c r="H62" s="2664">
        <f t="shared" si="16"/>
        <v>0</v>
      </c>
      <c r="I62" s="2664">
        <f t="shared" si="16"/>
        <v>0</v>
      </c>
      <c r="J62" s="2664">
        <f t="shared" si="16"/>
        <v>0</v>
      </c>
      <c r="K62" s="2664">
        <f t="shared" si="16"/>
        <v>0</v>
      </c>
      <c r="L62" s="2664">
        <f t="shared" si="16"/>
        <v>0</v>
      </c>
      <c r="M62" s="2664">
        <f t="shared" si="16"/>
        <v>0</v>
      </c>
      <c r="N62" s="2665">
        <f t="shared" si="16"/>
        <v>0</v>
      </c>
      <c r="O62" s="2665">
        <f t="shared" si="16"/>
        <v>0</v>
      </c>
      <c r="P62" s="2662">
        <f t="shared" si="16"/>
        <v>0</v>
      </c>
      <c r="Q62" s="2667">
        <f t="shared" si="16"/>
        <v>0</v>
      </c>
      <c r="R62" s="2667">
        <f t="shared" si="16"/>
        <v>0</v>
      </c>
      <c r="S62" s="2756" t="str">
        <f>$BA62&amp;" "&amp;$BB62&amp;""&amp;$BC62&amp;""</f>
        <v xml:space="preserve"> </v>
      </c>
      <c r="T62" s="2495"/>
      <c r="U62" s="2495"/>
      <c r="V62" s="2495"/>
      <c r="W62" s="2495"/>
      <c r="X62" s="2495"/>
      <c r="Y62" s="2509"/>
      <c r="Z62" s="2509"/>
      <c r="AA62" s="2502"/>
      <c r="AG62" s="2495"/>
      <c r="BA62" s="2532" t="str">
        <f t="shared" si="10"/>
        <v/>
      </c>
      <c r="BB62" s="2532" t="str">
        <f t="shared" si="11"/>
        <v/>
      </c>
      <c r="BC62" s="2595" t="str">
        <f t="shared" si="13"/>
        <v/>
      </c>
      <c r="BD62" s="2764">
        <f t="shared" si="14"/>
        <v>0</v>
      </c>
      <c r="BE62" s="2764">
        <f t="shared" si="7"/>
        <v>0</v>
      </c>
      <c r="BF62" s="2764" t="str">
        <f t="shared" si="12"/>
        <v/>
      </c>
    </row>
    <row r="63" spans="1:58" s="2498" customFormat="1" ht="10.5" x14ac:dyDescent="0.15">
      <c r="A63" s="2887" t="s">
        <v>86</v>
      </c>
      <c r="B63" s="2888"/>
      <c r="C63" s="2889"/>
      <c r="D63" s="2743">
        <f>SUM(E63:O63)</f>
        <v>40</v>
      </c>
      <c r="E63" s="2744">
        <f>E59+E62</f>
        <v>0</v>
      </c>
      <c r="F63" s="2745">
        <f t="shared" ref="F63:R63" si="17">F59+F62</f>
        <v>2</v>
      </c>
      <c r="G63" s="2745">
        <f t="shared" si="17"/>
        <v>0</v>
      </c>
      <c r="H63" s="2746">
        <f t="shared" si="17"/>
        <v>1</v>
      </c>
      <c r="I63" s="2746">
        <f t="shared" si="17"/>
        <v>1</v>
      </c>
      <c r="J63" s="2746">
        <f t="shared" si="17"/>
        <v>1</v>
      </c>
      <c r="K63" s="2746">
        <f t="shared" si="17"/>
        <v>12</v>
      </c>
      <c r="L63" s="2746">
        <f t="shared" si="17"/>
        <v>3</v>
      </c>
      <c r="M63" s="2746">
        <f t="shared" si="17"/>
        <v>17</v>
      </c>
      <c r="N63" s="2747">
        <f t="shared" si="17"/>
        <v>3</v>
      </c>
      <c r="O63" s="2747">
        <f t="shared" si="17"/>
        <v>0</v>
      </c>
      <c r="P63" s="2743">
        <f t="shared" si="17"/>
        <v>40</v>
      </c>
      <c r="Q63" s="2742">
        <f t="shared" si="17"/>
        <v>0</v>
      </c>
      <c r="R63" s="2742">
        <f t="shared" si="17"/>
        <v>0</v>
      </c>
      <c r="S63" s="2756" t="str">
        <f>$BA63&amp;" "&amp;$BB63&amp;""&amp;$BC63&amp;""</f>
        <v xml:space="preserve"> </v>
      </c>
      <c r="T63" s="2495"/>
      <c r="U63" s="2495"/>
      <c r="V63" s="2495"/>
      <c r="W63" s="2495"/>
      <c r="X63" s="2495"/>
      <c r="Y63" s="2509"/>
      <c r="Z63" s="2509"/>
      <c r="AA63" s="2502"/>
      <c r="AG63" s="2495"/>
      <c r="BA63" s="2532" t="str">
        <f t="shared" si="10"/>
        <v/>
      </c>
      <c r="BB63" s="2532" t="str">
        <f t="shared" si="11"/>
        <v/>
      </c>
      <c r="BC63" s="2595" t="str">
        <f t="shared" si="13"/>
        <v/>
      </c>
      <c r="BD63" s="2764">
        <f t="shared" si="14"/>
        <v>0</v>
      </c>
      <c r="BE63" s="2764">
        <f t="shared" si="7"/>
        <v>0</v>
      </c>
      <c r="BF63" s="2764">
        <f t="shared" si="12"/>
        <v>0</v>
      </c>
    </row>
    <row r="64" spans="1:58" s="2495" customFormat="1" ht="15" x14ac:dyDescent="0.2">
      <c r="A64" s="2552" t="s">
        <v>87</v>
      </c>
      <c r="B64" s="2549"/>
      <c r="C64" s="2549"/>
      <c r="D64" s="2521"/>
      <c r="E64" s="2521"/>
      <c r="F64" s="2521"/>
      <c r="G64" s="2521"/>
      <c r="H64" s="2521"/>
      <c r="I64" s="2521"/>
      <c r="J64" s="2521"/>
      <c r="K64" s="2521"/>
      <c r="L64" s="2521"/>
      <c r="M64" s="2521"/>
      <c r="N64" s="2521"/>
      <c r="O64" s="2521"/>
      <c r="P64" s="2520"/>
      <c r="Q64" s="2520"/>
      <c r="R64" s="2520"/>
    </row>
    <row r="65" spans="1:57" s="2498" customFormat="1" ht="10.5" x14ac:dyDescent="0.1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2530"/>
      <c r="T65" s="2495"/>
      <c r="U65" s="2495"/>
      <c r="V65" s="2495"/>
      <c r="W65" s="2495"/>
      <c r="X65" s="2495"/>
      <c r="Y65" s="2495"/>
      <c r="Z65" s="2495"/>
      <c r="AA65" s="2495"/>
      <c r="AG65" s="2495"/>
      <c r="BA65" s="2495"/>
      <c r="BB65" s="2495"/>
      <c r="BC65" s="2495"/>
      <c r="BD65" s="2495"/>
      <c r="BE65" s="2495"/>
    </row>
    <row r="66" spans="1:57" s="2498" customFormat="1" ht="21" x14ac:dyDescent="0.15">
      <c r="A66" s="2807"/>
      <c r="B66" s="2808"/>
      <c r="C66" s="2809"/>
      <c r="D66" s="2802"/>
      <c r="E66" s="2544" t="s">
        <v>17</v>
      </c>
      <c r="F66" s="2510" t="s">
        <v>18</v>
      </c>
      <c r="G66" s="2510" t="s">
        <v>19</v>
      </c>
      <c r="H66" s="2510" t="s">
        <v>20</v>
      </c>
      <c r="I66" s="2510" t="s">
        <v>21</v>
      </c>
      <c r="J66" s="2510" t="s">
        <v>91</v>
      </c>
      <c r="K66" s="2510" t="s">
        <v>23</v>
      </c>
      <c r="L66" s="2510" t="s">
        <v>92</v>
      </c>
      <c r="M66" s="2510" t="s">
        <v>25</v>
      </c>
      <c r="N66" s="2510" t="s">
        <v>26</v>
      </c>
      <c r="O66" s="2529" t="s">
        <v>27</v>
      </c>
      <c r="P66" s="2507" t="s">
        <v>1</v>
      </c>
      <c r="Q66" s="2562" t="s">
        <v>2</v>
      </c>
      <c r="R66" s="2800"/>
      <c r="S66" s="2530"/>
      <c r="T66" s="2495"/>
      <c r="U66" s="2495"/>
      <c r="V66" s="2495"/>
      <c r="W66" s="2495"/>
      <c r="X66" s="2495"/>
      <c r="Y66" s="2495"/>
      <c r="Z66" s="2495"/>
      <c r="AA66" s="2495"/>
      <c r="AG66" s="2495"/>
      <c r="BA66" s="2495"/>
      <c r="BB66" s="2495"/>
      <c r="BC66" s="2495"/>
      <c r="BD66" s="2495"/>
      <c r="BE66" s="2495"/>
    </row>
    <row r="67" spans="1:57" s="2498" customFormat="1" ht="10.5" x14ac:dyDescent="0.15">
      <c r="A67" s="2810" t="s">
        <v>93</v>
      </c>
      <c r="B67" s="2811"/>
      <c r="C67" s="2812"/>
      <c r="D67" s="2725">
        <f>SUM(E67:O67)</f>
        <v>0</v>
      </c>
      <c r="E67" s="2640"/>
      <c r="F67" s="2677"/>
      <c r="G67" s="2677"/>
      <c r="H67" s="2641"/>
      <c r="I67" s="2641"/>
      <c r="J67" s="2641"/>
      <c r="K67" s="2641"/>
      <c r="L67" s="2641"/>
      <c r="M67" s="2641"/>
      <c r="N67" s="2656"/>
      <c r="O67" s="2669"/>
      <c r="P67" s="2677"/>
      <c r="Q67" s="2669"/>
      <c r="R67" s="2620"/>
      <c r="S67" s="2756" t="str">
        <f>$BA67&amp;" "&amp;$BB67</f>
        <v xml:space="preserve"> </v>
      </c>
      <c r="T67" s="2495"/>
      <c r="U67" s="2495"/>
      <c r="V67" s="2495"/>
      <c r="W67" s="2495"/>
      <c r="X67" s="2495"/>
      <c r="Y67" s="2502"/>
      <c r="Z67" s="2502"/>
      <c r="AA67" s="2509"/>
      <c r="AG67" s="2495"/>
      <c r="BA67" s="2595" t="str">
        <f>IF($D67&lt;&gt;($P67+$Q67)," El número ingresos según sexo NO puede ser diferente al Total.","")</f>
        <v/>
      </c>
      <c r="BB67" s="2595" t="str">
        <f>IF($M67&lt;$R67," Los Ingresos de 60 años NO puede ser mayor que los Ingresos de 20-64 años.","")</f>
        <v/>
      </c>
      <c r="BD67" s="2759">
        <f t="shared" ref="BD67:BD75" si="18">IF($D67&lt;&gt;($P67+$Q67),1,0)</f>
        <v>0</v>
      </c>
      <c r="BE67" s="2759">
        <f t="shared" ref="BE67:BE75" si="19">IF($M67&lt;$R67,1,0)</f>
        <v>0</v>
      </c>
    </row>
    <row r="68" spans="1:57" s="2498" customFormat="1" ht="15" customHeight="1" x14ac:dyDescent="0.15">
      <c r="A68" s="2813" t="s">
        <v>94</v>
      </c>
      <c r="B68" s="2814"/>
      <c r="C68" s="2815"/>
      <c r="D68" s="2707">
        <f t="shared" ref="D68:D75" si="20">SUM(E68:O68)</f>
        <v>0</v>
      </c>
      <c r="E68" s="2627"/>
      <c r="F68" s="2678"/>
      <c r="G68" s="2678"/>
      <c r="H68" s="2628"/>
      <c r="I68" s="2628"/>
      <c r="J68" s="2628"/>
      <c r="K68" s="2628"/>
      <c r="L68" s="2628"/>
      <c r="M68" s="2628"/>
      <c r="N68" s="2629"/>
      <c r="O68" s="2624"/>
      <c r="P68" s="2678"/>
      <c r="Q68" s="2624"/>
      <c r="R68" s="2621"/>
      <c r="S68" s="2756" t="str">
        <f t="shared" ref="S68:S75" si="21">$BA68&amp;" "&amp;$BB68</f>
        <v xml:space="preserve"> </v>
      </c>
      <c r="T68" s="2495"/>
      <c r="U68" s="2495"/>
      <c r="V68" s="2495"/>
      <c r="W68" s="2495"/>
      <c r="X68" s="2495"/>
      <c r="Y68" s="2502"/>
      <c r="Z68" s="2502"/>
      <c r="AA68" s="2509"/>
      <c r="AG68" s="2495"/>
      <c r="BA68" s="2595" t="str">
        <f>IF($D68&lt;&gt;($P68+$Q68)," El número ingresos según sexo NO puede ser diferente al Total.","")</f>
        <v/>
      </c>
      <c r="BB68" s="2595" t="str">
        <f>IF($M68&lt;$R68," Los Ingresos de 60 años NO puede ser mayor que los Ingresos de 20-64 años.","")</f>
        <v/>
      </c>
      <c r="BD68" s="2759">
        <f t="shared" si="18"/>
        <v>0</v>
      </c>
      <c r="BE68" s="2759">
        <f t="shared" si="19"/>
        <v>0</v>
      </c>
    </row>
    <row r="69" spans="1:57" s="2498" customFormat="1" ht="10.5" x14ac:dyDescent="0.15">
      <c r="A69" s="2820" t="s">
        <v>95</v>
      </c>
      <c r="B69" s="2875"/>
      <c r="C69" s="2821"/>
      <c r="D69" s="2711">
        <f t="shared" si="20"/>
        <v>0</v>
      </c>
      <c r="E69" s="2630"/>
      <c r="F69" s="2680"/>
      <c r="G69" s="2680"/>
      <c r="H69" s="2631"/>
      <c r="I69" s="2631"/>
      <c r="J69" s="2631"/>
      <c r="K69" s="2631"/>
      <c r="L69" s="2631"/>
      <c r="M69" s="2631"/>
      <c r="N69" s="2632"/>
      <c r="O69" s="2633"/>
      <c r="P69" s="2680"/>
      <c r="Q69" s="2633"/>
      <c r="R69" s="2623"/>
      <c r="S69" s="2756" t="str">
        <f t="shared" si="21"/>
        <v xml:space="preserve"> </v>
      </c>
      <c r="T69" s="2495"/>
      <c r="U69" s="2495"/>
      <c r="V69" s="2495"/>
      <c r="W69" s="2495"/>
      <c r="X69" s="2495"/>
      <c r="Y69" s="2502"/>
      <c r="Z69" s="2502"/>
      <c r="AA69" s="2509"/>
      <c r="AG69" s="2495"/>
      <c r="BA69" s="2595" t="str">
        <f>IF($D69&lt;&gt;($P69+$Q69)," El número ingresos según sexo NO puede ser diferente al Total.","")</f>
        <v/>
      </c>
      <c r="BB69" s="2595" t="str">
        <f>IF($M69&lt;$R69," Los Ingresos de 60 años NO puede ser mayor que los Ingresos de 20-64 años.","")</f>
        <v/>
      </c>
      <c r="BD69" s="2759">
        <f t="shared" si="18"/>
        <v>0</v>
      </c>
      <c r="BE69" s="2759">
        <f t="shared" si="19"/>
        <v>0</v>
      </c>
    </row>
    <row r="70" spans="1:57" s="2498" customFormat="1" ht="10.5" x14ac:dyDescent="0.15">
      <c r="A70" s="2863" t="s">
        <v>96</v>
      </c>
      <c r="B70" s="2864"/>
      <c r="C70" s="2865"/>
      <c r="D70" s="2725">
        <f t="shared" si="20"/>
        <v>0</v>
      </c>
      <c r="E70" s="2640"/>
      <c r="F70" s="2677"/>
      <c r="G70" s="2677"/>
      <c r="H70" s="2641"/>
      <c r="I70" s="2641"/>
      <c r="J70" s="2641"/>
      <c r="K70" s="2641"/>
      <c r="L70" s="2641"/>
      <c r="M70" s="2641"/>
      <c r="N70" s="2656"/>
      <c r="O70" s="2669"/>
      <c r="P70" s="2677"/>
      <c r="Q70" s="2669"/>
      <c r="R70" s="2620"/>
      <c r="S70" s="2756" t="str">
        <f t="shared" si="21"/>
        <v xml:space="preserve"> </v>
      </c>
      <c r="T70" s="2495"/>
      <c r="U70" s="2495"/>
      <c r="V70" s="2495"/>
      <c r="W70" s="2495"/>
      <c r="X70" s="2495"/>
      <c r="Y70" s="2502"/>
      <c r="Z70" s="2502"/>
      <c r="AA70" s="2509"/>
      <c r="AG70" s="2495"/>
      <c r="BA70" s="2595" t="str">
        <f>IF($D70&lt;&gt;($P70+$Q70)," El número altas según sexo NO puede ser diferente al Total.","")</f>
        <v/>
      </c>
      <c r="BB70" s="2595" t="str">
        <f>IF($M70&lt;$R70," Las Altas de 60 años NO puede ser mayor que las Altas de 20-64 años.","")</f>
        <v/>
      </c>
      <c r="BD70" s="2759">
        <f t="shared" si="18"/>
        <v>0</v>
      </c>
      <c r="BE70" s="2759">
        <f t="shared" si="19"/>
        <v>0</v>
      </c>
    </row>
    <row r="71" spans="1:57" s="2498" customFormat="1" ht="10.5" x14ac:dyDescent="0.15">
      <c r="A71" s="2866" t="s">
        <v>97</v>
      </c>
      <c r="B71" s="2867"/>
      <c r="C71" s="2868"/>
      <c r="D71" s="2707">
        <f t="shared" si="20"/>
        <v>0</v>
      </c>
      <c r="E71" s="2627"/>
      <c r="F71" s="2678"/>
      <c r="G71" s="2678"/>
      <c r="H71" s="2628"/>
      <c r="I71" s="2628"/>
      <c r="J71" s="2628"/>
      <c r="K71" s="2628"/>
      <c r="L71" s="2628"/>
      <c r="M71" s="2628"/>
      <c r="N71" s="2629"/>
      <c r="O71" s="2624"/>
      <c r="P71" s="2678"/>
      <c r="Q71" s="2624"/>
      <c r="R71" s="2621"/>
      <c r="S71" s="2756" t="str">
        <f t="shared" si="21"/>
        <v xml:space="preserve"> </v>
      </c>
      <c r="T71" s="2495"/>
      <c r="U71" s="2495"/>
      <c r="V71" s="2495"/>
      <c r="W71" s="2495"/>
      <c r="X71" s="2495"/>
      <c r="Y71" s="2502"/>
      <c r="Z71" s="2502"/>
      <c r="AA71" s="2509"/>
      <c r="AG71" s="2495"/>
      <c r="BA71" s="2595" t="str">
        <f>IF($D71&lt;&gt;($P71+$Q71)," El número altas según sexo NO puede ser diferente al Total.","")</f>
        <v/>
      </c>
      <c r="BB71" s="2595" t="str">
        <f>IF($M71&lt;$R71," Las Altas de 60 años NO puede ser mayor que las Altas de 20-64 años.","")</f>
        <v/>
      </c>
      <c r="BD71" s="2759">
        <f t="shared" si="18"/>
        <v>0</v>
      </c>
      <c r="BE71" s="2759">
        <f t="shared" si="19"/>
        <v>0</v>
      </c>
    </row>
    <row r="72" spans="1:57" s="2498" customFormat="1" ht="10.5" x14ac:dyDescent="0.15">
      <c r="A72" s="2869" t="s">
        <v>98</v>
      </c>
      <c r="B72" s="2870"/>
      <c r="C72" s="2871"/>
      <c r="D72" s="2709">
        <f t="shared" si="20"/>
        <v>0</v>
      </c>
      <c r="E72" s="2651"/>
      <c r="F72" s="2696"/>
      <c r="G72" s="2696"/>
      <c r="H72" s="2652"/>
      <c r="I72" s="2652"/>
      <c r="J72" s="2652"/>
      <c r="K72" s="2652"/>
      <c r="L72" s="2652"/>
      <c r="M72" s="2652"/>
      <c r="N72" s="2631"/>
      <c r="O72" s="2624"/>
      <c r="P72" s="2678"/>
      <c r="Q72" s="2625"/>
      <c r="R72" s="2661"/>
      <c r="S72" s="2756" t="str">
        <f>$BA72&amp;" "&amp;$BB72</f>
        <v xml:space="preserve"> </v>
      </c>
      <c r="T72" s="2495"/>
      <c r="U72" s="2495"/>
      <c r="V72" s="2495"/>
      <c r="W72" s="2495"/>
      <c r="X72" s="2495"/>
      <c r="Y72" s="2502"/>
      <c r="Z72" s="2502"/>
      <c r="AA72" s="2509"/>
      <c r="AG72" s="2495"/>
      <c r="BA72" s="2595" t="str">
        <f>IF($D72&lt;&gt;($P72+$Q72)," El número altas según sexo NO puede ser diferente al Total.","")</f>
        <v/>
      </c>
      <c r="BB72" s="2518"/>
      <c r="BD72" s="2759">
        <f>IF($D72&lt;&gt;($P72+$Q72),1,0)</f>
        <v>0</v>
      </c>
      <c r="BE72" s="2772"/>
    </row>
    <row r="73" spans="1:57" s="2498" customFormat="1" ht="10.5" x14ac:dyDescent="0.15">
      <c r="A73" s="2858" t="s">
        <v>99</v>
      </c>
      <c r="B73" s="2859"/>
      <c r="C73" s="2860"/>
      <c r="D73" s="2667">
        <f t="shared" si="20"/>
        <v>0</v>
      </c>
      <c r="E73" s="2663">
        <f>SUM(E70:E72)</f>
        <v>0</v>
      </c>
      <c r="F73" s="2726">
        <f t="shared" ref="F73:K73" si="22">SUM(F70:F72)</f>
        <v>0</v>
      </c>
      <c r="G73" s="2726">
        <f t="shared" si="22"/>
        <v>0</v>
      </c>
      <c r="H73" s="2664">
        <f t="shared" si="22"/>
        <v>0</v>
      </c>
      <c r="I73" s="2664">
        <f t="shared" si="22"/>
        <v>0</v>
      </c>
      <c r="J73" s="2664">
        <f t="shared" si="22"/>
        <v>0</v>
      </c>
      <c r="K73" s="2664">
        <f t="shared" si="22"/>
        <v>0</v>
      </c>
      <c r="L73" s="2664">
        <f>SUM(L70:L72)+J139+J132</f>
        <v>0</v>
      </c>
      <c r="M73" s="2664">
        <f>SUM(M70:M72)+K139+K148+K132</f>
        <v>0</v>
      </c>
      <c r="N73" s="2664">
        <f>SUM(N70:N72)+L132</f>
        <v>0</v>
      </c>
      <c r="O73" s="2666">
        <f>SUM(O70:O72)</f>
        <v>0</v>
      </c>
      <c r="P73" s="2663">
        <f>SUM(P70:P72)+N132+N139+N148</f>
        <v>0</v>
      </c>
      <c r="Q73" s="2663">
        <f>SUM(Q70:Q72)+O132+O139+O148</f>
        <v>0</v>
      </c>
      <c r="R73" s="2662">
        <f>SUM(R70:R72)+P139+P148+P132</f>
        <v>0</v>
      </c>
      <c r="S73" s="2756" t="str">
        <f t="shared" si="21"/>
        <v xml:space="preserve"> </v>
      </c>
      <c r="T73" s="2495"/>
      <c r="U73" s="2495"/>
      <c r="V73" s="2495"/>
      <c r="W73" s="2495"/>
      <c r="X73" s="2495"/>
      <c r="Y73" s="2502"/>
      <c r="Z73" s="2502"/>
      <c r="AA73" s="2509"/>
      <c r="AG73" s="2495"/>
      <c r="BA73" s="2595" t="str">
        <f>IF($D73&lt;&gt;($P73+$Q73)," El número altas según sexo NO puede ser diferente al Total.","")</f>
        <v/>
      </c>
      <c r="BB73" s="2595" t="str">
        <f>IF($M73&lt;$R73," Las Altas de 60 años NO puede ser mayor que las Altas de 20-64 años.","")</f>
        <v/>
      </c>
      <c r="BD73" s="2759">
        <f t="shared" si="18"/>
        <v>0</v>
      </c>
      <c r="BE73" s="2759">
        <f t="shared" si="19"/>
        <v>0</v>
      </c>
    </row>
    <row r="74" spans="1:57" s="2498" customFormat="1" ht="10.5" x14ac:dyDescent="0.15">
      <c r="A74" s="2872" t="s">
        <v>100</v>
      </c>
      <c r="B74" s="2873"/>
      <c r="C74" s="2874"/>
      <c r="D74" s="2748">
        <f t="shared" si="20"/>
        <v>0</v>
      </c>
      <c r="E74" s="2697"/>
      <c r="F74" s="2714"/>
      <c r="G74" s="2714"/>
      <c r="H74" s="2698"/>
      <c r="I74" s="2698"/>
      <c r="J74" s="2698"/>
      <c r="K74" s="2698"/>
      <c r="L74" s="2698"/>
      <c r="M74" s="2698"/>
      <c r="N74" s="2681"/>
      <c r="O74" s="2669"/>
      <c r="P74" s="2677"/>
      <c r="Q74" s="2669"/>
      <c r="R74" s="2620"/>
      <c r="S74" s="2756" t="str">
        <f t="shared" si="21"/>
        <v xml:space="preserve"> </v>
      </c>
      <c r="T74" s="2495"/>
      <c r="U74" s="2495"/>
      <c r="V74" s="2495"/>
      <c r="W74" s="2495"/>
      <c r="X74" s="2495"/>
      <c r="Y74" s="2502"/>
      <c r="Z74" s="2502"/>
      <c r="AA74" s="2509"/>
      <c r="AG74" s="2495"/>
      <c r="BA74" s="2595" t="str">
        <f>IF($D74&lt;&gt;($P74+$Q74)," El número EGRESOS según sexo NO puede ser diferente al Total.","")</f>
        <v/>
      </c>
      <c r="BB74" s="2595" t="str">
        <f>IF($M74&lt;$R74," Los Egresos de 60 años NO puede ser mayor que los Egresos de 20-64 años.","")</f>
        <v/>
      </c>
      <c r="BD74" s="2759">
        <f t="shared" si="18"/>
        <v>0</v>
      </c>
      <c r="BE74" s="2759">
        <f t="shared" si="19"/>
        <v>0</v>
      </c>
    </row>
    <row r="75" spans="1:57" s="2498" customFormat="1" ht="10.5" x14ac:dyDescent="0.15">
      <c r="A75" s="2820" t="s">
        <v>101</v>
      </c>
      <c r="B75" s="2875"/>
      <c r="C75" s="2821"/>
      <c r="D75" s="2711">
        <f t="shared" si="20"/>
        <v>0</v>
      </c>
      <c r="E75" s="2630"/>
      <c r="F75" s="2680"/>
      <c r="G75" s="2680"/>
      <c r="H75" s="2631"/>
      <c r="I75" s="2631"/>
      <c r="J75" s="2631"/>
      <c r="K75" s="2631"/>
      <c r="L75" s="2631"/>
      <c r="M75" s="2631"/>
      <c r="N75" s="2632"/>
      <c r="O75" s="2632"/>
      <c r="P75" s="2630"/>
      <c r="Q75" s="2676"/>
      <c r="R75" s="2623"/>
      <c r="S75" s="2756" t="str">
        <f t="shared" si="21"/>
        <v xml:space="preserve"> </v>
      </c>
      <c r="T75" s="2495"/>
      <c r="U75" s="2495"/>
      <c r="V75" s="2495"/>
      <c r="W75" s="2495"/>
      <c r="X75" s="2495"/>
      <c r="Y75" s="2502"/>
      <c r="Z75" s="2502"/>
      <c r="AA75" s="2509"/>
      <c r="AG75" s="2495"/>
      <c r="BA75" s="2595" t="str">
        <f>IF($D75&lt;&gt;($P75+$Q75)," El número rechazos según sexo NO puede ser diferente al Total.","")</f>
        <v/>
      </c>
      <c r="BB75" s="2595" t="str">
        <f>IF($M75&lt;$R75," Los Rechazos de 60 años NO puede ser mayor que los Rechazos de 20-64 años.","")</f>
        <v/>
      </c>
      <c r="BD75" s="2759">
        <f t="shared" si="18"/>
        <v>0</v>
      </c>
      <c r="BE75" s="2759">
        <f t="shared" si="19"/>
        <v>0</v>
      </c>
    </row>
    <row r="76" spans="1:57" s="2498" customFormat="1" ht="10.5" x14ac:dyDescent="0.15">
      <c r="B76" s="2499"/>
      <c r="C76" s="2499"/>
      <c r="D76" s="2723"/>
      <c r="E76" s="2723"/>
      <c r="F76" s="2723"/>
      <c r="G76" s="2723"/>
      <c r="H76" s="2723"/>
      <c r="I76" s="2723"/>
      <c r="J76" s="2723"/>
      <c r="K76" s="2723"/>
      <c r="L76" s="2724"/>
      <c r="M76" s="2723"/>
      <c r="N76" s="2723"/>
      <c r="O76" s="2723"/>
      <c r="P76" s="2723"/>
      <c r="Q76" s="2723"/>
      <c r="R76" s="2723"/>
      <c r="S76" s="2757"/>
      <c r="T76" s="2495"/>
      <c r="U76" s="2495"/>
      <c r="V76" s="2495"/>
      <c r="W76" s="2495"/>
      <c r="X76" s="2495"/>
      <c r="Y76" s="2502"/>
      <c r="Z76" s="2502"/>
      <c r="AA76" s="2509"/>
      <c r="AG76" s="2495"/>
      <c r="BA76" s="2502"/>
      <c r="BB76" s="2502"/>
      <c r="BC76" s="2495"/>
      <c r="BD76" s="2495"/>
      <c r="BE76" s="2495"/>
    </row>
    <row r="77" spans="1:57" s="2498" customFormat="1" ht="10.5" x14ac:dyDescent="0.15">
      <c r="A77" s="2876" t="s">
        <v>102</v>
      </c>
      <c r="B77" s="2806"/>
      <c r="C77" s="2596" t="s">
        <v>103</v>
      </c>
      <c r="D77" s="2725">
        <f>SUM(E77:O77)</f>
        <v>0</v>
      </c>
      <c r="E77" s="2640"/>
      <c r="F77" s="2677"/>
      <c r="G77" s="2677"/>
      <c r="H77" s="2641"/>
      <c r="I77" s="2641"/>
      <c r="J77" s="2641"/>
      <c r="K77" s="2642"/>
      <c r="L77" s="2641"/>
      <c r="M77" s="2641"/>
      <c r="N77" s="2656"/>
      <c r="O77" s="2656"/>
      <c r="P77" s="2640"/>
      <c r="Q77" s="2675"/>
      <c r="R77" s="2620"/>
      <c r="S77" s="2756" t="str">
        <f>$BA77&amp;" "&amp;$BB77</f>
        <v xml:space="preserve"> </v>
      </c>
      <c r="T77" s="2495"/>
      <c r="U77" s="2495"/>
      <c r="V77" s="2495"/>
      <c r="W77" s="2495"/>
      <c r="X77" s="2495"/>
      <c r="Y77" s="2502"/>
      <c r="Z77" s="2502"/>
      <c r="AA77" s="2509"/>
      <c r="AG77" s="2495"/>
      <c r="BA77" s="2595" t="str">
        <f>IF($D77&lt;&gt;($P77+$Q77)," El número de Indice CEO o COP según sexo NO puede ser diferente al Total.","")</f>
        <v/>
      </c>
      <c r="BB77" s="2595" t="str">
        <f>IF($M77&lt;$R77," El número de Indice CEO o COP en 60 años NO puede ser mayor que el de 20-64 años.","")</f>
        <v/>
      </c>
      <c r="BD77" s="2759">
        <f>IF($D77&lt;&gt;($P77+$Q77),1,0)</f>
        <v>0</v>
      </c>
      <c r="BE77" s="2759">
        <f>IF($M77&lt;$R77,1,0)</f>
        <v>0</v>
      </c>
    </row>
    <row r="78" spans="1:57" s="2498" customFormat="1" ht="10.5" x14ac:dyDescent="0.15">
      <c r="A78" s="2877"/>
      <c r="B78" s="2878"/>
      <c r="C78" s="2597" t="s">
        <v>104</v>
      </c>
      <c r="D78" s="2635">
        <f>SUM(E78:O78)</f>
        <v>0</v>
      </c>
      <c r="E78" s="2627"/>
      <c r="F78" s="2678"/>
      <c r="G78" s="2678"/>
      <c r="H78" s="2628"/>
      <c r="I78" s="2628"/>
      <c r="J78" s="2628"/>
      <c r="K78" s="2638"/>
      <c r="L78" s="2628"/>
      <c r="M78" s="2628"/>
      <c r="N78" s="2629"/>
      <c r="O78" s="2629"/>
      <c r="P78" s="2627"/>
      <c r="Q78" s="2645"/>
      <c r="R78" s="2621"/>
      <c r="S78" s="2756" t="str">
        <f>$BA78&amp;" "&amp;$BB78</f>
        <v xml:space="preserve"> </v>
      </c>
      <c r="T78" s="2495"/>
      <c r="U78" s="2495"/>
      <c r="V78" s="2495"/>
      <c r="W78" s="2495"/>
      <c r="X78" s="2495"/>
      <c r="Y78" s="2502"/>
      <c r="Z78" s="2502"/>
      <c r="AA78" s="2509"/>
      <c r="AG78" s="2495"/>
      <c r="BA78" s="2595" t="str">
        <f>IF($D78&lt;&gt;($P78+$Q78)," El número de Indice CEO o COP según sexo NO puede ser diferente al Total.","")</f>
        <v/>
      </c>
      <c r="BB78" s="2595" t="str">
        <f>IF($M78&lt;$R78," El número de Indice CEO o COP en 60 años NO puede ser mayor que el de 20-64 años.","")</f>
        <v/>
      </c>
      <c r="BD78" s="2759">
        <f>IF($D78&lt;&gt;($P78+$Q78),1,0)</f>
        <v>0</v>
      </c>
      <c r="BE78" s="2759">
        <f>IF($M78&lt;$R78,1,0)</f>
        <v>0</v>
      </c>
    </row>
    <row r="79" spans="1:57" s="2498" customFormat="1" ht="10.5" x14ac:dyDescent="0.15">
      <c r="A79" s="2877"/>
      <c r="B79" s="2878"/>
      <c r="C79" s="2597" t="s">
        <v>105</v>
      </c>
      <c r="D79" s="2635">
        <f>SUM(E79:O79)</f>
        <v>0</v>
      </c>
      <c r="E79" s="2627"/>
      <c r="F79" s="2678"/>
      <c r="G79" s="2678"/>
      <c r="H79" s="2628"/>
      <c r="I79" s="2628"/>
      <c r="J79" s="2628"/>
      <c r="K79" s="2638"/>
      <c r="L79" s="2628"/>
      <c r="M79" s="2628"/>
      <c r="N79" s="2629"/>
      <c r="O79" s="2629"/>
      <c r="P79" s="2627"/>
      <c r="Q79" s="2645"/>
      <c r="R79" s="2621"/>
      <c r="S79" s="2756" t="str">
        <f>$BA79&amp;" "&amp;$BB79</f>
        <v xml:space="preserve"> </v>
      </c>
      <c r="T79" s="2495"/>
      <c r="U79" s="2495"/>
      <c r="V79" s="2495"/>
      <c r="W79" s="2495"/>
      <c r="X79" s="2495"/>
      <c r="Y79" s="2502"/>
      <c r="Z79" s="2502"/>
      <c r="AA79" s="2509"/>
      <c r="AG79" s="2495"/>
      <c r="BA79" s="2595" t="str">
        <f>IF($D79&lt;&gt;($P79+$Q79)," El número de Indice CEO o COP según sexo NO puede ser diferente al Total.","")</f>
        <v/>
      </c>
      <c r="BB79" s="2595" t="str">
        <f>IF($M79&lt;$R79," El número de Indice CEO o COP en 60 años NO puede ser mayor que el de 20-64 años.","")</f>
        <v/>
      </c>
      <c r="BD79" s="2759">
        <f>IF($D79&lt;&gt;($P79+$Q79),1,0)</f>
        <v>0</v>
      </c>
      <c r="BE79" s="2759">
        <f>IF($M79&lt;$R79,1,0)</f>
        <v>0</v>
      </c>
    </row>
    <row r="80" spans="1:57" s="2498" customFormat="1" ht="10.5" x14ac:dyDescent="0.15">
      <c r="A80" s="2877"/>
      <c r="B80" s="2878"/>
      <c r="C80" s="2598" t="s">
        <v>106</v>
      </c>
      <c r="D80" s="2650">
        <f>SUM(E80:O80)</f>
        <v>0</v>
      </c>
      <c r="E80" s="2651"/>
      <c r="F80" s="2696"/>
      <c r="G80" s="2696"/>
      <c r="H80" s="2652"/>
      <c r="I80" s="2652"/>
      <c r="J80" s="2652"/>
      <c r="K80" s="2695"/>
      <c r="L80" s="2652"/>
      <c r="M80" s="2652"/>
      <c r="N80" s="2653"/>
      <c r="O80" s="2653"/>
      <c r="P80" s="2651"/>
      <c r="Q80" s="2654"/>
      <c r="R80" s="2623"/>
      <c r="S80" s="2756" t="str">
        <f>$BA80&amp;" "&amp;$BB80</f>
        <v xml:space="preserve"> </v>
      </c>
      <c r="T80" s="2495"/>
      <c r="U80" s="2495"/>
      <c r="V80" s="2495"/>
      <c r="W80" s="2495"/>
      <c r="X80" s="2495"/>
      <c r="Y80" s="2502"/>
      <c r="Z80" s="2502"/>
      <c r="AA80" s="2509"/>
      <c r="AG80" s="2495"/>
      <c r="BA80" s="2595" t="str">
        <f>IF($D80&lt;&gt;($P80+$Q80)," El número de Indice CEO o COP según sexo NO puede ser diferente al Total.","")</f>
        <v/>
      </c>
      <c r="BB80" s="2595" t="str">
        <f>IF($M80&lt;$R80," El número de Indice CEO o COP en 60 años NO puede ser mayor que el de 20-64 años.","")</f>
        <v/>
      </c>
      <c r="BD80" s="2759">
        <f>IF($D80&lt;&gt;($P80+$Q80),1,0)</f>
        <v>0</v>
      </c>
      <c r="BE80" s="2759">
        <f>IF($M80&lt;$R80,1,0)</f>
        <v>0</v>
      </c>
    </row>
    <row r="81" spans="1:57" s="2498" customFormat="1" ht="10.5" customHeight="1" x14ac:dyDescent="0.15">
      <c r="A81" s="2807"/>
      <c r="B81" s="2809"/>
      <c r="C81" s="2553" t="s">
        <v>4</v>
      </c>
      <c r="D81" s="2667">
        <f>SUM(E81:O81)</f>
        <v>0</v>
      </c>
      <c r="E81" s="2663">
        <f>SUM(E77:E80)</f>
        <v>0</v>
      </c>
      <c r="F81" s="2726">
        <f t="shared" ref="F81:R81" si="23">SUM(F77:F80)</f>
        <v>0</v>
      </c>
      <c r="G81" s="2726">
        <f t="shared" si="23"/>
        <v>0</v>
      </c>
      <c r="H81" s="2664">
        <f t="shared" si="23"/>
        <v>0</v>
      </c>
      <c r="I81" s="2664">
        <f t="shared" si="23"/>
        <v>0</v>
      </c>
      <c r="J81" s="2664">
        <f t="shared" si="23"/>
        <v>0</v>
      </c>
      <c r="K81" s="2664">
        <f t="shared" si="23"/>
        <v>0</v>
      </c>
      <c r="L81" s="2664">
        <f t="shared" si="23"/>
        <v>0</v>
      </c>
      <c r="M81" s="2664">
        <f t="shared" si="23"/>
        <v>0</v>
      </c>
      <c r="N81" s="2664">
        <f t="shared" si="23"/>
        <v>0</v>
      </c>
      <c r="O81" s="2665">
        <f t="shared" si="23"/>
        <v>0</v>
      </c>
      <c r="P81" s="2663">
        <f t="shared" si="23"/>
        <v>0</v>
      </c>
      <c r="Q81" s="2666">
        <f t="shared" si="23"/>
        <v>0</v>
      </c>
      <c r="R81" s="2662">
        <f t="shared" si="23"/>
        <v>0</v>
      </c>
      <c r="S81" s="2756" t="str">
        <f>$BA81&amp;" "&amp;$BB81</f>
        <v xml:space="preserve"> </v>
      </c>
      <c r="T81" s="2495"/>
      <c r="U81" s="2495"/>
      <c r="V81" s="2495"/>
      <c r="W81" s="2495"/>
      <c r="X81" s="2495"/>
      <c r="Y81" s="2502"/>
      <c r="Z81" s="2502"/>
      <c r="AA81" s="2509"/>
      <c r="AG81" s="2495"/>
      <c r="BA81" s="2595" t="str">
        <f>IF($D81&lt;&gt;($P81+$Q81)," El número de Indice CEO o COP según sexo NO puede ser diferente al Total.","")</f>
        <v/>
      </c>
      <c r="BB81" s="2595" t="str">
        <f>IF($M81&lt;$R81," El número de Indice CEO o COP en 60 años NO puede ser mayor que el de 20-64 años.","")</f>
        <v/>
      </c>
      <c r="BD81" s="2759">
        <f>IF($D81&lt;&gt;($P81+$Q81),1,0)</f>
        <v>0</v>
      </c>
      <c r="BE81" s="2759">
        <f>IF($M81&lt;$R81,1,0)</f>
        <v>0</v>
      </c>
    </row>
    <row r="82" spans="1:57" s="2495" customFormat="1" ht="15" x14ac:dyDescent="0.2">
      <c r="A82" s="2552" t="s">
        <v>107</v>
      </c>
      <c r="B82" s="2578"/>
      <c r="C82" s="2578"/>
      <c r="D82" s="2579"/>
      <c r="E82" s="2526"/>
      <c r="F82" s="2526"/>
      <c r="G82" s="2526"/>
      <c r="H82" s="2526"/>
      <c r="I82" s="2526"/>
      <c r="J82" s="2526"/>
      <c r="K82" s="2526"/>
      <c r="L82" s="2526"/>
      <c r="M82" s="2526"/>
      <c r="N82" s="2526"/>
      <c r="O82" s="2579"/>
      <c r="P82" s="2579"/>
      <c r="Q82" s="2579"/>
      <c r="R82" s="2580"/>
      <c r="S82" s="2535"/>
    </row>
    <row r="83" spans="1:57" s="2498" customFormat="1" ht="21" x14ac:dyDescent="0.15">
      <c r="A83" s="2858" t="s">
        <v>108</v>
      </c>
      <c r="B83" s="2859"/>
      <c r="C83" s="2860"/>
      <c r="D83" s="2581" t="s">
        <v>109</v>
      </c>
      <c r="E83" s="2599" t="s">
        <v>110</v>
      </c>
      <c r="F83" s="2582" t="s">
        <v>111</v>
      </c>
      <c r="G83" s="2534"/>
      <c r="H83" s="2534"/>
      <c r="I83" s="2534"/>
      <c r="J83" s="2534"/>
      <c r="K83" s="2534"/>
      <c r="L83" s="2534"/>
      <c r="M83" s="2534"/>
      <c r="N83" s="2534"/>
      <c r="O83" s="2534"/>
      <c r="P83" s="2535"/>
      <c r="Q83" s="2535"/>
      <c r="R83" s="2535"/>
      <c r="S83" s="2583"/>
      <c r="T83" s="2495"/>
      <c r="U83" s="2495"/>
      <c r="V83" s="2495"/>
      <c r="W83" s="2495"/>
      <c r="X83" s="2495"/>
      <c r="Y83" s="2495"/>
      <c r="Z83" s="2495"/>
      <c r="AA83" s="2495"/>
      <c r="BA83" s="2495"/>
      <c r="BB83" s="2495"/>
      <c r="BC83" s="2495"/>
      <c r="BD83" s="2495"/>
    </row>
    <row r="84" spans="1:57" s="2498" customFormat="1" ht="10.5" x14ac:dyDescent="0.15">
      <c r="A84" s="2810" t="s">
        <v>112</v>
      </c>
      <c r="B84" s="2811"/>
      <c r="C84" s="2812"/>
      <c r="D84" s="2684"/>
      <c r="E84" s="2684"/>
      <c r="F84" s="2684"/>
      <c r="G84" s="2534"/>
      <c r="H84" s="2534"/>
      <c r="I84" s="2534"/>
      <c r="J84" s="2534"/>
      <c r="K84" s="2534"/>
      <c r="L84" s="2534"/>
      <c r="M84" s="2534"/>
      <c r="N84" s="2534"/>
      <c r="O84" s="2534"/>
      <c r="P84" s="2535"/>
      <c r="Q84" s="2535"/>
      <c r="R84" s="2535"/>
      <c r="S84" s="2583"/>
      <c r="T84" s="2495"/>
      <c r="U84" s="2495"/>
      <c r="V84" s="2495"/>
      <c r="W84" s="2495"/>
      <c r="X84" s="2495"/>
      <c r="Y84" s="2495"/>
      <c r="Z84" s="2495"/>
      <c r="AA84" s="2495"/>
      <c r="BA84" s="2495"/>
      <c r="BB84" s="2495"/>
      <c r="BC84" s="2495"/>
      <c r="BD84" s="2495"/>
    </row>
    <row r="85" spans="1:57" s="2498" customFormat="1" ht="10.5" x14ac:dyDescent="0.15">
      <c r="A85" s="2879" t="s">
        <v>113</v>
      </c>
      <c r="B85" s="2814" t="s">
        <v>114</v>
      </c>
      <c r="C85" s="2815"/>
      <c r="D85" s="2749"/>
      <c r="E85" s="2749"/>
      <c r="F85" s="2749"/>
      <c r="G85" s="2534"/>
      <c r="H85" s="2534"/>
      <c r="I85" s="2534"/>
      <c r="J85" s="2534"/>
      <c r="K85" s="2534"/>
      <c r="L85" s="2534"/>
      <c r="M85" s="2534"/>
      <c r="N85" s="2534"/>
      <c r="O85" s="2534"/>
      <c r="P85" s="2535"/>
      <c r="Q85" s="2535"/>
      <c r="R85" s="2535"/>
      <c r="S85" s="2583"/>
      <c r="T85" s="2495"/>
      <c r="U85" s="2495"/>
      <c r="V85" s="2495"/>
      <c r="W85" s="2495"/>
      <c r="X85" s="2495"/>
      <c r="Y85" s="2495"/>
      <c r="Z85" s="2495"/>
      <c r="AA85" s="2495"/>
      <c r="BA85" s="2495"/>
      <c r="BB85" s="2495"/>
      <c r="BC85" s="2495"/>
      <c r="BD85" s="2495"/>
    </row>
    <row r="86" spans="1:57" s="2498" customFormat="1" ht="10.5" x14ac:dyDescent="0.15">
      <c r="A86" s="2880"/>
      <c r="B86" s="2814" t="s">
        <v>115</v>
      </c>
      <c r="C86" s="2815"/>
      <c r="D86" s="2749"/>
      <c r="E86" s="2749"/>
      <c r="F86" s="2749"/>
      <c r="G86" s="2534"/>
      <c r="H86" s="2534"/>
      <c r="I86" s="2534"/>
      <c r="J86" s="2534"/>
      <c r="K86" s="2534"/>
      <c r="L86" s="2534"/>
      <c r="M86" s="2534"/>
      <c r="N86" s="2534"/>
      <c r="O86" s="2534"/>
      <c r="P86" s="2535"/>
      <c r="Q86" s="2535"/>
      <c r="R86" s="2535"/>
      <c r="S86" s="2583"/>
      <c r="T86" s="2495"/>
      <c r="U86" s="2495"/>
      <c r="V86" s="2495"/>
      <c r="W86" s="2495"/>
      <c r="X86" s="2495"/>
      <c r="Y86" s="2495"/>
      <c r="Z86" s="2495"/>
      <c r="AA86" s="2495"/>
      <c r="BA86" s="2495"/>
      <c r="BB86" s="2495"/>
      <c r="BC86" s="2495"/>
      <c r="BD86" s="2495"/>
    </row>
    <row r="87" spans="1:57" s="2498" customFormat="1" ht="10.5" x14ac:dyDescent="0.15">
      <c r="A87" s="2813" t="s">
        <v>116</v>
      </c>
      <c r="B87" s="2814"/>
      <c r="C87" s="2815"/>
      <c r="D87" s="2618"/>
      <c r="E87" s="2750"/>
      <c r="F87" s="2618"/>
      <c r="G87" s="2534"/>
      <c r="H87" s="2534"/>
      <c r="I87" s="2534"/>
      <c r="J87" s="2534"/>
      <c r="K87" s="2534"/>
      <c r="L87" s="2534"/>
      <c r="M87" s="2534"/>
      <c r="N87" s="2534"/>
      <c r="O87" s="2534"/>
      <c r="P87" s="2535"/>
      <c r="Q87" s="2535"/>
      <c r="R87" s="2535"/>
      <c r="S87" s="2583"/>
      <c r="T87" s="2495"/>
      <c r="U87" s="2495"/>
      <c r="V87" s="2495"/>
      <c r="W87" s="2495"/>
      <c r="X87" s="2495"/>
      <c r="Y87" s="2495"/>
      <c r="Z87" s="2495"/>
      <c r="AA87" s="2495"/>
      <c r="BA87" s="2495"/>
      <c r="BB87" s="2495"/>
      <c r="BC87" s="2495"/>
      <c r="BD87" s="2495"/>
    </row>
    <row r="88" spans="1:57" s="2498" customFormat="1" ht="10.5" x14ac:dyDescent="0.15">
      <c r="A88" s="2813" t="s">
        <v>117</v>
      </c>
      <c r="B88" s="2814"/>
      <c r="C88" s="2815"/>
      <c r="D88" s="2618"/>
      <c r="E88" s="2750"/>
      <c r="F88" s="2618"/>
      <c r="G88" s="2534"/>
      <c r="H88" s="2534"/>
      <c r="I88" s="2534"/>
      <c r="J88" s="2534"/>
      <c r="K88" s="2534"/>
      <c r="L88" s="2534"/>
      <c r="M88" s="2534"/>
      <c r="N88" s="2534"/>
      <c r="O88" s="2534"/>
      <c r="P88" s="2535"/>
      <c r="Q88" s="2535"/>
      <c r="R88" s="2535"/>
      <c r="S88" s="2583"/>
      <c r="T88" s="2495"/>
      <c r="U88" s="2495"/>
      <c r="V88" s="2495"/>
      <c r="W88" s="2495"/>
      <c r="X88" s="2495"/>
      <c r="Y88" s="2495"/>
      <c r="Z88" s="2495"/>
      <c r="AA88" s="2495"/>
      <c r="BA88" s="2495"/>
      <c r="BB88" s="2495"/>
      <c r="BC88" s="2495"/>
      <c r="BD88" s="2495"/>
    </row>
    <row r="89" spans="1:57" s="2498" customFormat="1" ht="10.5" x14ac:dyDescent="0.15">
      <c r="A89" s="2813" t="s">
        <v>118</v>
      </c>
      <c r="B89" s="2814"/>
      <c r="C89" s="2815"/>
      <c r="D89" s="2618"/>
      <c r="E89" s="2750"/>
      <c r="F89" s="2618"/>
      <c r="G89" s="2534"/>
      <c r="H89" s="2534"/>
      <c r="I89" s="2534"/>
      <c r="J89" s="2534"/>
      <c r="K89" s="2534"/>
      <c r="L89" s="2534"/>
      <c r="M89" s="2534"/>
      <c r="N89" s="2534"/>
      <c r="O89" s="2534"/>
      <c r="P89" s="2535"/>
      <c r="Q89" s="2535"/>
      <c r="R89" s="2535"/>
      <c r="S89" s="2583"/>
      <c r="T89" s="2495"/>
      <c r="U89" s="2495"/>
      <c r="V89" s="2495"/>
      <c r="W89" s="2495"/>
      <c r="X89" s="2495"/>
      <c r="Y89" s="2495"/>
      <c r="Z89" s="2495"/>
      <c r="AA89" s="2495"/>
      <c r="BA89" s="2495"/>
      <c r="BB89" s="2495"/>
      <c r="BC89" s="2495"/>
      <c r="BD89" s="2495"/>
    </row>
    <row r="90" spans="1:57" s="2498" customFormat="1" ht="10.5" x14ac:dyDescent="0.15">
      <c r="A90" s="2824" t="s">
        <v>119</v>
      </c>
      <c r="B90" s="2825"/>
      <c r="C90" s="2826"/>
      <c r="D90" s="2751"/>
      <c r="E90" s="2752"/>
      <c r="F90" s="2751"/>
      <c r="G90" s="2534"/>
      <c r="H90" s="2534"/>
      <c r="I90" s="2534"/>
      <c r="J90" s="2534"/>
      <c r="K90" s="2534"/>
      <c r="L90" s="2534"/>
      <c r="M90" s="2534"/>
      <c r="N90" s="2534"/>
      <c r="O90" s="2534"/>
      <c r="P90" s="2535"/>
      <c r="Q90" s="2535"/>
      <c r="R90" s="2535"/>
      <c r="S90" s="2583"/>
      <c r="T90" s="2495"/>
      <c r="U90" s="2495"/>
      <c r="V90" s="2495"/>
      <c r="W90" s="2495"/>
      <c r="X90" s="2495"/>
      <c r="Y90" s="2495"/>
      <c r="Z90" s="2495"/>
      <c r="AA90" s="2495"/>
      <c r="BA90" s="2495"/>
      <c r="BB90" s="2495"/>
      <c r="BC90" s="2495"/>
      <c r="BD90" s="2495"/>
    </row>
    <row r="91" spans="1:57" s="2498" customFormat="1" ht="10.5" x14ac:dyDescent="0.15">
      <c r="A91" s="2813" t="s">
        <v>120</v>
      </c>
      <c r="B91" s="2814"/>
      <c r="C91" s="2815"/>
      <c r="D91" s="2618"/>
      <c r="E91" s="2750"/>
      <c r="F91" s="2618"/>
      <c r="G91" s="2534"/>
      <c r="H91" s="2534"/>
      <c r="I91" s="2534"/>
      <c r="J91" s="2534"/>
      <c r="K91" s="2534"/>
      <c r="L91" s="2534"/>
      <c r="M91" s="2534"/>
      <c r="N91" s="2534"/>
      <c r="O91" s="2534"/>
      <c r="P91" s="2535"/>
      <c r="Q91" s="2535"/>
      <c r="R91" s="2535"/>
      <c r="S91" s="2583"/>
      <c r="T91" s="2495"/>
      <c r="U91" s="2495"/>
      <c r="V91" s="2495"/>
      <c r="W91" s="2495"/>
      <c r="X91" s="2495"/>
      <c r="Y91" s="2495"/>
      <c r="Z91" s="2495"/>
      <c r="AA91" s="2495"/>
      <c r="BA91" s="2495"/>
      <c r="BB91" s="2495"/>
      <c r="BC91" s="2495"/>
      <c r="BD91" s="2495"/>
    </row>
    <row r="92" spans="1:57" s="2498" customFormat="1" ht="10.5" x14ac:dyDescent="0.15">
      <c r="A92" s="2820" t="s">
        <v>121</v>
      </c>
      <c r="B92" s="2875"/>
      <c r="C92" s="2821"/>
      <c r="D92" s="2619"/>
      <c r="E92" s="2753"/>
      <c r="F92" s="2619"/>
      <c r="G92" s="2534"/>
      <c r="H92" s="2534"/>
      <c r="I92" s="2534"/>
      <c r="J92" s="2534"/>
      <c r="K92" s="2534"/>
      <c r="L92" s="2534"/>
      <c r="M92" s="2534"/>
      <c r="N92" s="2534"/>
      <c r="O92" s="2534"/>
      <c r="P92" s="2535"/>
      <c r="Q92" s="2535"/>
      <c r="R92" s="2535"/>
      <c r="S92" s="2583"/>
      <c r="T92" s="2495"/>
      <c r="U92" s="2495"/>
      <c r="V92" s="2495"/>
      <c r="W92" s="2495"/>
      <c r="X92" s="2495"/>
      <c r="Y92" s="2495"/>
      <c r="Z92" s="2495"/>
      <c r="AA92" s="2495"/>
      <c r="BA92" s="2495"/>
      <c r="BB92" s="2495"/>
      <c r="BC92" s="2495"/>
      <c r="BD92" s="2495"/>
    </row>
    <row r="93" spans="1:57" s="2495" customFormat="1" ht="15" x14ac:dyDescent="0.2">
      <c r="A93" s="2513" t="s">
        <v>122</v>
      </c>
      <c r="B93" s="2506"/>
      <c r="C93" s="2514"/>
      <c r="D93" s="2506"/>
      <c r="E93" s="2505"/>
      <c r="F93" s="2505"/>
      <c r="G93" s="2505"/>
      <c r="H93" s="2505"/>
      <c r="I93" s="2505"/>
      <c r="J93" s="2505"/>
      <c r="K93" s="2505"/>
      <c r="L93" s="2505"/>
      <c r="M93" s="2505"/>
      <c r="N93" s="2505"/>
      <c r="O93" s="2505"/>
      <c r="P93" s="2505"/>
      <c r="Q93" s="2505"/>
      <c r="R93" s="2504"/>
      <c r="S93" s="2502"/>
    </row>
    <row r="94" spans="1:57" s="2498" customFormat="1" ht="10.5" x14ac:dyDescent="0.1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2502"/>
      <c r="I94" s="2502"/>
      <c r="J94" s="2502"/>
      <c r="K94" s="2502"/>
      <c r="L94" s="2502"/>
      <c r="M94" s="2502"/>
      <c r="N94" s="2502"/>
      <c r="O94" s="2502"/>
      <c r="P94" s="2584"/>
      <c r="Q94" s="2502"/>
      <c r="R94" s="2502"/>
      <c r="S94" s="2502"/>
      <c r="T94" s="2495"/>
      <c r="U94" s="2495"/>
      <c r="V94" s="2495"/>
      <c r="W94" s="2495"/>
      <c r="X94" s="2495"/>
      <c r="Y94" s="2495"/>
      <c r="Z94" s="2495"/>
      <c r="AA94" s="2495"/>
      <c r="BA94" s="2495"/>
      <c r="BB94" s="2495"/>
      <c r="BC94" s="2495"/>
      <c r="BD94" s="2495"/>
    </row>
    <row r="95" spans="1:57" s="2498" customFormat="1" ht="10.5" x14ac:dyDescent="0.15">
      <c r="A95" s="2884"/>
      <c r="B95" s="2885"/>
      <c r="C95" s="2886"/>
      <c r="D95" s="2516" t="s">
        <v>4</v>
      </c>
      <c r="E95" s="2540" t="s">
        <v>1</v>
      </c>
      <c r="F95" s="2541" t="s">
        <v>2</v>
      </c>
      <c r="G95" s="2831"/>
      <c r="H95" s="2502"/>
      <c r="I95" s="2502"/>
      <c r="J95" s="2502"/>
      <c r="K95" s="2502"/>
      <c r="L95" s="2502"/>
      <c r="M95" s="2502"/>
      <c r="N95" s="2502"/>
      <c r="O95" s="2502"/>
      <c r="P95" s="2584"/>
      <c r="Q95" s="2502"/>
      <c r="R95" s="2502"/>
      <c r="S95" s="2502"/>
      <c r="T95" s="2495"/>
      <c r="U95" s="2495"/>
      <c r="V95" s="2495"/>
      <c r="W95" s="2495"/>
      <c r="X95" s="2495"/>
      <c r="Y95" s="2495"/>
      <c r="Z95" s="2495"/>
      <c r="AA95" s="2495"/>
      <c r="BA95" s="2495"/>
      <c r="BB95" s="2495"/>
      <c r="BC95" s="2495"/>
      <c r="BD95" s="2495"/>
    </row>
    <row r="96" spans="1:57" s="2498" customFormat="1" ht="10.5" x14ac:dyDescent="0.15">
      <c r="A96" s="2852" t="s">
        <v>126</v>
      </c>
      <c r="B96" s="2854" t="s">
        <v>127</v>
      </c>
      <c r="C96" s="2855"/>
      <c r="D96" s="2670">
        <f>SUM(E96:F96)</f>
        <v>0</v>
      </c>
      <c r="E96" s="2671"/>
      <c r="F96" s="2673"/>
      <c r="G96" s="2621"/>
      <c r="H96" s="2758" t="str">
        <f>$BA96&amp;""&amp;$BB96&amp;""</f>
        <v/>
      </c>
      <c r="I96" s="2502"/>
      <c r="J96" s="2502"/>
      <c r="K96" s="2502"/>
      <c r="L96" s="2502"/>
      <c r="M96" s="2502"/>
      <c r="N96" s="2502"/>
      <c r="O96" s="2502"/>
      <c r="P96" s="2584"/>
      <c r="Q96" s="2502"/>
      <c r="R96" s="2502"/>
      <c r="S96" s="2502"/>
      <c r="T96" s="2495"/>
      <c r="U96" s="2495"/>
      <c r="V96" s="2495"/>
      <c r="W96" s="2495"/>
      <c r="X96" s="2495"/>
      <c r="Y96" s="2495"/>
      <c r="Z96" s="2495"/>
      <c r="AA96" s="2495"/>
      <c r="BA96" s="2532" t="str">
        <f>IF(D96+D97&lt;=D19+D20,"","Las Consultas de Urgencia realizadas en Extensión Horaria NO PUEDE ser mayor que el Total de Consultas de Urgencia de la Sección A. ")</f>
        <v/>
      </c>
      <c r="BB96" s="2532" t="str">
        <f>IF(D96+D97&lt;=D63,"","Las Actividades Recuperativas realizadas en Extensión Horaria NO PUEDE ser mayor que el Total de Actividades de la Sección B. ")</f>
        <v/>
      </c>
      <c r="BC96" s="2495"/>
      <c r="BD96" s="2764">
        <f>IF(D96+D97&lt;=D19+D20,0,1)</f>
        <v>0</v>
      </c>
      <c r="BE96" s="2764">
        <f>IF(D96+D97&lt;=D63,0,1)</f>
        <v>0</v>
      </c>
    </row>
    <row r="97" spans="1:58" s="2498" customFormat="1" ht="10.5" x14ac:dyDescent="0.15">
      <c r="A97" s="2853"/>
      <c r="B97" s="2856" t="s">
        <v>128</v>
      </c>
      <c r="C97" s="2857"/>
      <c r="D97" s="2636">
        <f>SUM(E97:F97)</f>
        <v>0</v>
      </c>
      <c r="E97" s="2630"/>
      <c r="F97" s="2633"/>
      <c r="G97" s="2623"/>
      <c r="H97" s="2758"/>
      <c r="I97" s="2502"/>
      <c r="J97" s="2502"/>
      <c r="K97" s="2502"/>
      <c r="L97" s="2502"/>
      <c r="M97" s="2502"/>
      <c r="N97" s="2502"/>
      <c r="O97" s="2502"/>
      <c r="P97" s="2584"/>
      <c r="Q97" s="2502"/>
      <c r="R97" s="2502"/>
      <c r="S97" s="2502"/>
      <c r="T97" s="2495"/>
      <c r="U97" s="2495"/>
      <c r="V97" s="2495"/>
      <c r="W97" s="2495"/>
      <c r="X97" s="2495"/>
      <c r="Y97" s="2495"/>
      <c r="Z97" s="2495"/>
      <c r="AA97" s="2495"/>
      <c r="BA97" s="2495"/>
      <c r="BB97" s="2495"/>
      <c r="BC97" s="2495"/>
      <c r="BD97" s="2495"/>
    </row>
    <row r="98" spans="1:58" s="2495" customFormat="1" ht="10.5" customHeight="1" x14ac:dyDescent="0.2">
      <c r="A98" s="2551" t="s">
        <v>129</v>
      </c>
      <c r="B98" s="2564"/>
      <c r="C98" s="2564"/>
      <c r="D98" s="2564"/>
      <c r="E98" s="2512"/>
      <c r="F98" s="2512"/>
      <c r="G98" s="2512"/>
      <c r="H98" s="2512"/>
      <c r="I98" s="2512"/>
      <c r="J98" s="2512"/>
      <c r="K98" s="2512"/>
      <c r="L98" s="2512"/>
      <c r="M98" s="2512"/>
      <c r="N98" s="2512"/>
      <c r="O98" s="2512"/>
      <c r="P98" s="2512"/>
      <c r="Q98" s="2512"/>
      <c r="R98" s="2542"/>
      <c r="S98" s="2508"/>
    </row>
    <row r="99" spans="1:58" s="2498" customFormat="1" ht="10.5" x14ac:dyDescent="0.1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2508"/>
      <c r="R99" s="2538"/>
      <c r="S99" s="2495"/>
      <c r="T99" s="2495"/>
      <c r="U99" s="2495"/>
      <c r="V99" s="2495"/>
      <c r="W99" s="2495"/>
      <c r="X99" s="2495"/>
      <c r="Y99" s="2495"/>
      <c r="Z99" s="2495"/>
      <c r="AA99" s="2495"/>
      <c r="BA99" s="2495"/>
      <c r="BB99" s="2495"/>
      <c r="BC99" s="2495"/>
      <c r="BD99" s="2495"/>
    </row>
    <row r="100" spans="1:58" s="2498" customFormat="1" ht="21" x14ac:dyDescent="0.15">
      <c r="A100" s="2807"/>
      <c r="B100" s="2808"/>
      <c r="C100" s="2809"/>
      <c r="D100" s="2831"/>
      <c r="E100" s="2507" t="s">
        <v>33</v>
      </c>
      <c r="F100" s="2510" t="s">
        <v>34</v>
      </c>
      <c r="G100" s="2510" t="s">
        <v>35</v>
      </c>
      <c r="H100" s="2510" t="s">
        <v>22</v>
      </c>
      <c r="I100" s="2510" t="s">
        <v>23</v>
      </c>
      <c r="J100" s="2510" t="s">
        <v>24</v>
      </c>
      <c r="K100" s="2510" t="s">
        <v>25</v>
      </c>
      <c r="L100" s="2510" t="s">
        <v>26</v>
      </c>
      <c r="M100" s="2529" t="s">
        <v>27</v>
      </c>
      <c r="N100" s="2831"/>
      <c r="O100" s="2800"/>
      <c r="P100" s="2800"/>
      <c r="Q100" s="2585"/>
      <c r="R100" s="2569"/>
      <c r="S100" s="2495"/>
      <c r="T100" s="2495"/>
      <c r="U100" s="2495"/>
      <c r="V100" s="2495"/>
      <c r="W100" s="2495"/>
      <c r="X100" s="2495"/>
      <c r="Y100" s="2495"/>
      <c r="Z100" s="2495"/>
      <c r="AA100" s="2495"/>
      <c r="BA100" s="2495"/>
      <c r="BB100" s="2495"/>
      <c r="BC100" s="2495"/>
      <c r="BD100" s="2495"/>
    </row>
    <row r="101" spans="1:58" s="2498" customFormat="1" ht="15" customHeight="1" x14ac:dyDescent="0.15">
      <c r="A101" s="2861" t="s">
        <v>131</v>
      </c>
      <c r="B101" s="2862"/>
      <c r="C101" s="2862"/>
      <c r="D101" s="2634">
        <f>SUM(E101:M101)</f>
        <v>89</v>
      </c>
      <c r="E101" s="2640">
        <v>6</v>
      </c>
      <c r="F101" s="2641"/>
      <c r="G101" s="2641">
        <v>2</v>
      </c>
      <c r="H101" s="2641">
        <v>2</v>
      </c>
      <c r="I101" s="2641">
        <v>9</v>
      </c>
      <c r="J101" s="2641">
        <v>13</v>
      </c>
      <c r="K101" s="2641">
        <v>31</v>
      </c>
      <c r="L101" s="2641">
        <v>9</v>
      </c>
      <c r="M101" s="2669">
        <v>17</v>
      </c>
      <c r="N101" s="2620">
        <v>89</v>
      </c>
      <c r="O101" s="2620">
        <v>1</v>
      </c>
      <c r="P101" s="2716"/>
      <c r="Q101" s="2756" t="str">
        <f>$BA101&amp;" "&amp;$BB101&amp;" "&amp;$BC101</f>
        <v xml:space="preserve">  </v>
      </c>
      <c r="R101" s="2546"/>
      <c r="S101" s="2495"/>
      <c r="T101" s="2495"/>
      <c r="U101" s="2495"/>
      <c r="V101" s="2495"/>
      <c r="W101" s="2509"/>
      <c r="X101" s="2509"/>
      <c r="Y101" s="2502"/>
      <c r="Z101" s="2502"/>
      <c r="AA101" s="2502"/>
      <c r="BA101" s="2532" t="str">
        <f t="shared" ref="BA101:BA128" si="24">IF($D101=0,"",IF($N101="",IF($D101="",""," No olvide escribir la columna Beneficiarios."),""))</f>
        <v/>
      </c>
      <c r="BB101" s="2532" t="str">
        <f>IF($D101&lt;$N101," El número de Beneficiarios NO puede ser mayor que el Total.","")</f>
        <v/>
      </c>
      <c r="BC101" s="2595" t="str">
        <f>IF($K101&lt;$O101," Las actividades de 60 años NO puede ser mayor que el de 20-64 años.","")</f>
        <v/>
      </c>
      <c r="BD101" s="2764">
        <f t="shared" ref="BD101:BD128" si="25">IF($K101&lt;$O101,1,0)</f>
        <v>0</v>
      </c>
      <c r="BE101" s="2764">
        <f t="shared" ref="BE101:BE128" si="26">IF($D101&lt;$N101,1,0)</f>
        <v>0</v>
      </c>
      <c r="BF101" s="2764">
        <f>IF($D101=0,"",IF($N101="",IF($D101="","",1),0))</f>
        <v>0</v>
      </c>
    </row>
    <row r="102" spans="1:58" s="2498" customFormat="1" ht="11.25" x14ac:dyDescent="0.15">
      <c r="A102" s="2844" t="s">
        <v>133</v>
      </c>
      <c r="B102" s="2844"/>
      <c r="C102" s="2844"/>
      <c r="D102" s="2635">
        <f t="shared" ref="D102:D124" si="27">SUM(E102:M102)</f>
        <v>83</v>
      </c>
      <c r="E102" s="2627">
        <v>12</v>
      </c>
      <c r="F102" s="2628">
        <v>1</v>
      </c>
      <c r="G102" s="2652">
        <v>3</v>
      </c>
      <c r="H102" s="2628">
        <v>1</v>
      </c>
      <c r="I102" s="2628">
        <v>11</v>
      </c>
      <c r="J102" s="2652">
        <v>5</v>
      </c>
      <c r="K102" s="2628">
        <v>38</v>
      </c>
      <c r="L102" s="2628">
        <v>12</v>
      </c>
      <c r="M102" s="2624"/>
      <c r="N102" s="2622">
        <v>83</v>
      </c>
      <c r="O102" s="2622"/>
      <c r="P102" s="2718"/>
      <c r="Q102" s="2756" t="str">
        <f t="shared" ref="Q102:Q124" si="28">$BA102&amp;" "&amp;$BB102&amp;" "&amp;$BC102</f>
        <v xml:space="preserve">  </v>
      </c>
      <c r="R102" s="2546"/>
      <c r="S102" s="2495"/>
      <c r="T102" s="2495"/>
      <c r="U102" s="2495"/>
      <c r="V102" s="2495"/>
      <c r="W102" s="2509"/>
      <c r="X102" s="2509"/>
      <c r="Y102" s="2502"/>
      <c r="Z102" s="2502"/>
      <c r="AA102" s="2502"/>
      <c r="BA102" s="2532" t="str">
        <f t="shared" si="24"/>
        <v/>
      </c>
      <c r="BB102" s="2532" t="str">
        <f t="shared" ref="BB102:BB128" si="29">IF($D102&lt;$N102," El número de Beneficiarios NO puede ser mayor que el Total.","")</f>
        <v/>
      </c>
      <c r="BC102" s="2595" t="str">
        <f t="shared" ref="BC102:BC128" si="30">IF($K102&lt;$O102," Las actividades de 60 años NO puede ser mayor que el de 20-64 años.","")</f>
        <v/>
      </c>
      <c r="BD102" s="2764">
        <f t="shared" si="25"/>
        <v>0</v>
      </c>
      <c r="BE102" s="2764">
        <f t="shared" si="26"/>
        <v>0</v>
      </c>
      <c r="BF102" s="2764">
        <f t="shared" ref="BF102:BF128" si="31">IF($D102=0,"",IF($N102="",IF($D102="","",1),0))</f>
        <v>0</v>
      </c>
    </row>
    <row r="103" spans="1:58" s="2498" customFormat="1" ht="11.25" x14ac:dyDescent="0.15">
      <c r="A103" s="2844" t="s">
        <v>134</v>
      </c>
      <c r="B103" s="2844"/>
      <c r="C103" s="2844"/>
      <c r="D103" s="2754"/>
      <c r="E103" s="2637"/>
      <c r="F103" s="2713"/>
      <c r="G103" s="2713"/>
      <c r="H103" s="2713"/>
      <c r="I103" s="2713"/>
      <c r="J103" s="2638"/>
      <c r="K103" s="2715"/>
      <c r="L103" s="2638"/>
      <c r="M103" s="2713"/>
      <c r="N103" s="2754"/>
      <c r="O103" s="2657"/>
      <c r="P103" s="2657"/>
      <c r="Q103" s="2756" t="str">
        <f t="shared" si="28"/>
        <v xml:space="preserve">  </v>
      </c>
      <c r="R103" s="2546"/>
      <c r="S103" s="2495"/>
      <c r="T103" s="2495"/>
      <c r="U103" s="2495"/>
      <c r="V103" s="2495"/>
      <c r="W103" s="2509"/>
      <c r="X103" s="2509"/>
      <c r="Y103" s="2502"/>
      <c r="Z103" s="2502"/>
      <c r="AA103" s="2502"/>
      <c r="BA103" s="2527"/>
      <c r="BB103" s="2527"/>
      <c r="BC103" s="2518"/>
      <c r="BD103" s="2518"/>
      <c r="BE103" s="2518"/>
      <c r="BF103" s="2518"/>
    </row>
    <row r="104" spans="1:58" s="2498" customFormat="1" ht="11.25" x14ac:dyDescent="0.15">
      <c r="A104" s="2844" t="s">
        <v>135</v>
      </c>
      <c r="B104" s="2844"/>
      <c r="C104" s="2844"/>
      <c r="D104" s="2754"/>
      <c r="E104" s="2637"/>
      <c r="F104" s="2713"/>
      <c r="G104" s="2713"/>
      <c r="H104" s="2713"/>
      <c r="I104" s="2713"/>
      <c r="J104" s="2638"/>
      <c r="K104" s="2715"/>
      <c r="L104" s="2638"/>
      <c r="M104" s="2713"/>
      <c r="N104" s="2754"/>
      <c r="O104" s="2657"/>
      <c r="P104" s="2657"/>
      <c r="Q104" s="2756" t="str">
        <f t="shared" si="28"/>
        <v xml:space="preserve">  </v>
      </c>
      <c r="R104" s="2546"/>
      <c r="S104" s="2495"/>
      <c r="T104" s="2495"/>
      <c r="U104" s="2495"/>
      <c r="V104" s="2495"/>
      <c r="W104" s="2509"/>
      <c r="X104" s="2509"/>
      <c r="Y104" s="2502"/>
      <c r="Z104" s="2502"/>
      <c r="AA104" s="2502"/>
      <c r="BA104" s="2527"/>
      <c r="BB104" s="2527"/>
      <c r="BC104" s="2518"/>
      <c r="BD104" s="2518"/>
      <c r="BE104" s="2518"/>
      <c r="BF104" s="2518"/>
    </row>
    <row r="105" spans="1:58" s="2498" customFormat="1" ht="15" customHeight="1" x14ac:dyDescent="0.15">
      <c r="A105" s="2813" t="s">
        <v>136</v>
      </c>
      <c r="B105" s="2814"/>
      <c r="C105" s="2815"/>
      <c r="D105" s="2635">
        <f t="shared" si="27"/>
        <v>254</v>
      </c>
      <c r="E105" s="2627">
        <v>45</v>
      </c>
      <c r="F105" s="2628">
        <v>14</v>
      </c>
      <c r="G105" s="2672">
        <v>6</v>
      </c>
      <c r="H105" s="2628">
        <v>9</v>
      </c>
      <c r="I105" s="2628">
        <v>33</v>
      </c>
      <c r="J105" s="2672"/>
      <c r="K105" s="2628">
        <v>115</v>
      </c>
      <c r="L105" s="2628">
        <v>32</v>
      </c>
      <c r="M105" s="2624"/>
      <c r="N105" s="2626">
        <v>254</v>
      </c>
      <c r="O105" s="2626">
        <v>3</v>
      </c>
      <c r="P105" s="2733"/>
      <c r="Q105" s="2756" t="str">
        <f t="shared" si="28"/>
        <v xml:space="preserve">  </v>
      </c>
      <c r="R105" s="2546"/>
      <c r="S105" s="2495"/>
      <c r="T105" s="2495"/>
      <c r="U105" s="2495"/>
      <c r="V105" s="2495"/>
      <c r="W105" s="2509"/>
      <c r="X105" s="2509"/>
      <c r="Y105" s="2502"/>
      <c r="Z105" s="2502"/>
      <c r="AA105" s="2502"/>
      <c r="BA105" s="2532" t="str">
        <f t="shared" si="24"/>
        <v/>
      </c>
      <c r="BB105" s="2532" t="str">
        <f t="shared" si="29"/>
        <v/>
      </c>
      <c r="BC105" s="2595" t="str">
        <f t="shared" si="30"/>
        <v/>
      </c>
      <c r="BD105" s="2764">
        <f t="shared" si="25"/>
        <v>0</v>
      </c>
      <c r="BE105" s="2764">
        <f t="shared" si="26"/>
        <v>0</v>
      </c>
      <c r="BF105" s="2764">
        <f t="shared" si="31"/>
        <v>0</v>
      </c>
    </row>
    <row r="106" spans="1:58" s="2498" customFormat="1" ht="11.25" x14ac:dyDescent="0.15">
      <c r="A106" s="2844" t="s">
        <v>137</v>
      </c>
      <c r="B106" s="2844"/>
      <c r="C106" s="2844"/>
      <c r="D106" s="2635">
        <f t="shared" si="27"/>
        <v>0</v>
      </c>
      <c r="E106" s="2627"/>
      <c r="F106" s="2628"/>
      <c r="G106" s="2628"/>
      <c r="H106" s="2628"/>
      <c r="I106" s="2628"/>
      <c r="J106" s="2628"/>
      <c r="K106" s="2628"/>
      <c r="L106" s="2628"/>
      <c r="M106" s="2624"/>
      <c r="N106" s="2621"/>
      <c r="O106" s="2621"/>
      <c r="P106" s="2717"/>
      <c r="Q106" s="2756" t="str">
        <f t="shared" si="28"/>
        <v xml:space="preserve">  </v>
      </c>
      <c r="R106" s="2546"/>
      <c r="S106" s="2495"/>
      <c r="T106" s="2495"/>
      <c r="U106" s="2495"/>
      <c r="V106" s="2495"/>
      <c r="W106" s="2509"/>
      <c r="X106" s="2509"/>
      <c r="Y106" s="2502"/>
      <c r="Z106" s="2502"/>
      <c r="AA106" s="2502"/>
      <c r="BA106" s="2532" t="str">
        <f t="shared" si="24"/>
        <v/>
      </c>
      <c r="BB106" s="2532" t="str">
        <f t="shared" si="29"/>
        <v/>
      </c>
      <c r="BC106" s="2595" t="str">
        <f t="shared" si="30"/>
        <v/>
      </c>
      <c r="BD106" s="2764">
        <f t="shared" si="25"/>
        <v>0</v>
      </c>
      <c r="BE106" s="2764">
        <f t="shared" si="26"/>
        <v>0</v>
      </c>
      <c r="BF106" s="2764" t="str">
        <f t="shared" si="31"/>
        <v/>
      </c>
    </row>
    <row r="107" spans="1:58" s="2498" customFormat="1" ht="11.25" x14ac:dyDescent="0.15">
      <c r="A107" s="2844" t="s">
        <v>138</v>
      </c>
      <c r="B107" s="2844"/>
      <c r="C107" s="2844"/>
      <c r="D107" s="2635">
        <f t="shared" si="27"/>
        <v>69</v>
      </c>
      <c r="E107" s="2627">
        <v>2</v>
      </c>
      <c r="F107" s="2628"/>
      <c r="G107" s="2628"/>
      <c r="H107" s="2628">
        <v>6</v>
      </c>
      <c r="I107" s="2628">
        <v>12</v>
      </c>
      <c r="J107" s="2628">
        <v>10</v>
      </c>
      <c r="K107" s="2628">
        <v>21</v>
      </c>
      <c r="L107" s="2628">
        <v>1</v>
      </c>
      <c r="M107" s="2624">
        <v>17</v>
      </c>
      <c r="N107" s="2621">
        <v>69</v>
      </c>
      <c r="O107" s="2657"/>
      <c r="P107" s="2717"/>
      <c r="Q107" s="2756" t="str">
        <f>$BA107&amp;" "&amp;$BB107&amp;" "&amp;$BC107</f>
        <v xml:space="preserve">  </v>
      </c>
      <c r="R107" s="2546"/>
      <c r="S107" s="2495"/>
      <c r="T107" s="2495"/>
      <c r="U107" s="2495"/>
      <c r="V107" s="2495"/>
      <c r="W107" s="2509"/>
      <c r="X107" s="2509"/>
      <c r="Y107" s="2502"/>
      <c r="Z107" s="2502"/>
      <c r="AA107" s="2502"/>
      <c r="BA107" s="2532" t="str">
        <f t="shared" si="24"/>
        <v/>
      </c>
      <c r="BB107" s="2532" t="str">
        <f>IF($D107&lt;$N107," El número de Beneficiarios NO puede ser mayor que el Total.","")</f>
        <v/>
      </c>
      <c r="BC107" s="2518"/>
      <c r="BD107" s="2518"/>
      <c r="BE107" s="2764">
        <f>IF($D107&lt;$N107,1,0)</f>
        <v>0</v>
      </c>
      <c r="BF107" s="2764">
        <f>IF($D107=0,"",IF($N107="",IF($D107="","",1),0))</f>
        <v>0</v>
      </c>
    </row>
    <row r="108" spans="1:58" s="2498" customFormat="1" ht="11.25" x14ac:dyDescent="0.15">
      <c r="A108" s="2844" t="s">
        <v>139</v>
      </c>
      <c r="B108" s="2844"/>
      <c r="C108" s="2844"/>
      <c r="D108" s="2635">
        <f t="shared" si="27"/>
        <v>211</v>
      </c>
      <c r="E108" s="2637"/>
      <c r="F108" s="2638"/>
      <c r="G108" s="2638"/>
      <c r="H108" s="2628"/>
      <c r="I108" s="2628"/>
      <c r="J108" s="2628">
        <v>6</v>
      </c>
      <c r="K108" s="2628">
        <v>185</v>
      </c>
      <c r="L108" s="2628">
        <v>16</v>
      </c>
      <c r="M108" s="2624">
        <v>4</v>
      </c>
      <c r="N108" s="2621">
        <v>211</v>
      </c>
      <c r="O108" s="2621">
        <v>11</v>
      </c>
      <c r="P108" s="2717"/>
      <c r="Q108" s="2756" t="str">
        <f t="shared" si="28"/>
        <v xml:space="preserve">  </v>
      </c>
      <c r="R108" s="2546"/>
      <c r="S108" s="2495"/>
      <c r="T108" s="2495"/>
      <c r="U108" s="2495"/>
      <c r="V108" s="2495"/>
      <c r="W108" s="2509"/>
      <c r="X108" s="2509"/>
      <c r="Y108" s="2502"/>
      <c r="Z108" s="2502"/>
      <c r="AA108" s="2502"/>
      <c r="BA108" s="2532" t="str">
        <f t="shared" si="24"/>
        <v/>
      </c>
      <c r="BB108" s="2532" t="str">
        <f t="shared" si="29"/>
        <v/>
      </c>
      <c r="BC108" s="2595" t="str">
        <f t="shared" si="30"/>
        <v/>
      </c>
      <c r="BD108" s="2764">
        <f t="shared" si="25"/>
        <v>0</v>
      </c>
      <c r="BE108" s="2764">
        <f t="shared" si="26"/>
        <v>0</v>
      </c>
      <c r="BF108" s="2764">
        <f t="shared" si="31"/>
        <v>0</v>
      </c>
    </row>
    <row r="109" spans="1:58" s="2498" customFormat="1" ht="15" customHeight="1" x14ac:dyDescent="0.15">
      <c r="A109" s="2844" t="s">
        <v>140</v>
      </c>
      <c r="B109" s="2844"/>
      <c r="C109" s="2844"/>
      <c r="D109" s="2635">
        <f t="shared" si="27"/>
        <v>0</v>
      </c>
      <c r="E109" s="2637"/>
      <c r="F109" s="2638"/>
      <c r="G109" s="2638"/>
      <c r="H109" s="2628"/>
      <c r="I109" s="2628"/>
      <c r="J109" s="2628"/>
      <c r="K109" s="2628"/>
      <c r="L109" s="2628"/>
      <c r="M109" s="2624"/>
      <c r="N109" s="2621"/>
      <c r="O109" s="2621"/>
      <c r="P109" s="2717"/>
      <c r="Q109" s="2756" t="str">
        <f t="shared" si="28"/>
        <v xml:space="preserve">  </v>
      </c>
      <c r="R109" s="2546"/>
      <c r="S109" s="2495"/>
      <c r="T109" s="2495"/>
      <c r="U109" s="2495"/>
      <c r="V109" s="2495"/>
      <c r="W109" s="2509"/>
      <c r="X109" s="2509"/>
      <c r="Y109" s="2502"/>
      <c r="Z109" s="2502"/>
      <c r="AA109" s="2502"/>
      <c r="BA109" s="2532" t="str">
        <f t="shared" si="24"/>
        <v/>
      </c>
      <c r="BB109" s="2532" t="str">
        <f t="shared" si="29"/>
        <v/>
      </c>
      <c r="BC109" s="2595" t="str">
        <f t="shared" si="30"/>
        <v/>
      </c>
      <c r="BD109" s="2764">
        <f t="shared" si="25"/>
        <v>0</v>
      </c>
      <c r="BE109" s="2764">
        <f t="shared" si="26"/>
        <v>0</v>
      </c>
      <c r="BF109" s="2764" t="str">
        <f t="shared" si="31"/>
        <v/>
      </c>
    </row>
    <row r="110" spans="1:58" s="2498" customFormat="1" ht="11.25" x14ac:dyDescent="0.15">
      <c r="A110" s="2844" t="s">
        <v>141</v>
      </c>
      <c r="B110" s="2844"/>
      <c r="C110" s="2844"/>
      <c r="D110" s="2635">
        <f t="shared" si="27"/>
        <v>0</v>
      </c>
      <c r="E110" s="2637"/>
      <c r="F110" s="2638"/>
      <c r="G110" s="2638"/>
      <c r="H110" s="2638"/>
      <c r="I110" s="2638"/>
      <c r="J110" s="2628"/>
      <c r="K110" s="2628"/>
      <c r="L110" s="2628"/>
      <c r="M110" s="2624"/>
      <c r="N110" s="2621"/>
      <c r="O110" s="2621"/>
      <c r="P110" s="2717"/>
      <c r="Q110" s="2756" t="str">
        <f t="shared" si="28"/>
        <v xml:space="preserve">  </v>
      </c>
      <c r="R110" s="2546"/>
      <c r="S110" s="2495"/>
      <c r="T110" s="2495"/>
      <c r="U110" s="2495"/>
      <c r="V110" s="2495"/>
      <c r="W110" s="2509"/>
      <c r="X110" s="2509"/>
      <c r="Y110" s="2502"/>
      <c r="Z110" s="2502"/>
      <c r="AA110" s="2502"/>
      <c r="BA110" s="2532" t="str">
        <f t="shared" si="24"/>
        <v/>
      </c>
      <c r="BB110" s="2532" t="str">
        <f t="shared" si="29"/>
        <v/>
      </c>
      <c r="BC110" s="2595" t="str">
        <f t="shared" si="30"/>
        <v/>
      </c>
      <c r="BD110" s="2764">
        <f t="shared" si="25"/>
        <v>0</v>
      </c>
      <c r="BE110" s="2764">
        <f t="shared" si="26"/>
        <v>0</v>
      </c>
      <c r="BF110" s="2764" t="str">
        <f t="shared" si="31"/>
        <v/>
      </c>
    </row>
    <row r="111" spans="1:58" s="2498" customFormat="1" ht="11.25" x14ac:dyDescent="0.15">
      <c r="A111" s="2844" t="s">
        <v>142</v>
      </c>
      <c r="B111" s="2844"/>
      <c r="C111" s="2844"/>
      <c r="D111" s="2635">
        <f t="shared" si="27"/>
        <v>0</v>
      </c>
      <c r="E111" s="2637"/>
      <c r="F111" s="2638"/>
      <c r="G111" s="2628"/>
      <c r="H111" s="2628"/>
      <c r="I111" s="2628"/>
      <c r="J111" s="2628"/>
      <c r="K111" s="2628"/>
      <c r="L111" s="2628"/>
      <c r="M111" s="2624"/>
      <c r="N111" s="2621"/>
      <c r="O111" s="2621"/>
      <c r="P111" s="2717"/>
      <c r="Q111" s="2756" t="str">
        <f t="shared" si="28"/>
        <v xml:space="preserve">  </v>
      </c>
      <c r="R111" s="2546"/>
      <c r="S111" s="2495"/>
      <c r="T111" s="2495"/>
      <c r="U111" s="2495"/>
      <c r="V111" s="2495"/>
      <c r="W111" s="2509"/>
      <c r="X111" s="2509"/>
      <c r="Y111" s="2502"/>
      <c r="Z111" s="2502"/>
      <c r="AA111" s="2502"/>
      <c r="BA111" s="2532" t="str">
        <f t="shared" si="24"/>
        <v/>
      </c>
      <c r="BB111" s="2532" t="str">
        <f t="shared" si="29"/>
        <v/>
      </c>
      <c r="BC111" s="2595" t="str">
        <f t="shared" si="30"/>
        <v/>
      </c>
      <c r="BD111" s="2764">
        <f t="shared" si="25"/>
        <v>0</v>
      </c>
      <c r="BE111" s="2764">
        <f t="shared" si="26"/>
        <v>0</v>
      </c>
      <c r="BF111" s="2764" t="str">
        <f t="shared" si="31"/>
        <v/>
      </c>
    </row>
    <row r="112" spans="1:58" s="2498" customFormat="1" ht="11.25" x14ac:dyDescent="0.15">
      <c r="A112" s="2844" t="s">
        <v>143</v>
      </c>
      <c r="B112" s="2844"/>
      <c r="C112" s="2844"/>
      <c r="D112" s="2635">
        <f t="shared" si="27"/>
        <v>0</v>
      </c>
      <c r="E112" s="2627"/>
      <c r="F112" s="2638"/>
      <c r="G112" s="2638"/>
      <c r="H112" s="2638"/>
      <c r="I112" s="2628"/>
      <c r="J112" s="2638"/>
      <c r="K112" s="2638"/>
      <c r="L112" s="2638"/>
      <c r="M112" s="2639"/>
      <c r="N112" s="2621"/>
      <c r="O112" s="2657"/>
      <c r="P112" s="2717"/>
      <c r="Q112" s="2756" t="str">
        <f>$BA112&amp;" "&amp;$BB112&amp;" "&amp;$BC112</f>
        <v xml:space="preserve">  </v>
      </c>
      <c r="R112" s="2546"/>
      <c r="S112" s="2495"/>
      <c r="T112" s="2495"/>
      <c r="U112" s="2495"/>
      <c r="V112" s="2495"/>
      <c r="W112" s="2509"/>
      <c r="X112" s="2509"/>
      <c r="Y112" s="2502"/>
      <c r="Z112" s="2502"/>
      <c r="AA112" s="2502"/>
      <c r="BA112" s="2532" t="str">
        <f>IF($D112=0,"",IF($N112="",IF($D112="",""," No olvide escribir la columna Beneficiarios."),""))</f>
        <v/>
      </c>
      <c r="BB112" s="2532" t="str">
        <f>IF($D112&lt;$N112," El número de Beneficiarios NO puede ser mayor que el Total.","")</f>
        <v/>
      </c>
      <c r="BC112" s="2518"/>
      <c r="BD112" s="2518"/>
      <c r="BE112" s="2764">
        <f>IF($D112&lt;$N112,1,0)</f>
        <v>0</v>
      </c>
      <c r="BF112" s="2764" t="str">
        <f>IF($D112=0,"",IF($N112="",IF($D112="","",1),0))</f>
        <v/>
      </c>
    </row>
    <row r="113" spans="1:58" s="2498" customFormat="1" ht="11.25" x14ac:dyDescent="0.15">
      <c r="A113" s="2844" t="s">
        <v>144</v>
      </c>
      <c r="B113" s="2844"/>
      <c r="C113" s="2844"/>
      <c r="D113" s="2635">
        <f t="shared" si="27"/>
        <v>0</v>
      </c>
      <c r="E113" s="2627"/>
      <c r="F113" s="2638"/>
      <c r="G113" s="2638"/>
      <c r="H113" s="2638"/>
      <c r="I113" s="2628"/>
      <c r="J113" s="2638"/>
      <c r="K113" s="2638"/>
      <c r="L113" s="2638"/>
      <c r="M113" s="2639"/>
      <c r="N113" s="2621"/>
      <c r="O113" s="2657"/>
      <c r="P113" s="2717"/>
      <c r="Q113" s="2756" t="str">
        <f t="shared" si="28"/>
        <v xml:space="preserve">  </v>
      </c>
      <c r="R113" s="2546"/>
      <c r="S113" s="2495"/>
      <c r="T113" s="2495"/>
      <c r="U113" s="2495"/>
      <c r="V113" s="2495"/>
      <c r="W113" s="2509"/>
      <c r="X113" s="2509"/>
      <c r="Y113" s="2502"/>
      <c r="Z113" s="2502"/>
      <c r="AA113" s="2502"/>
      <c r="BA113" s="2532" t="str">
        <f>IF($D113=0,"",IF($N113="",IF($D113="",""," No olvide escribir la columna Beneficiarios."),""))</f>
        <v/>
      </c>
      <c r="BB113" s="2532" t="str">
        <f>IF($D113&lt;$N113," El número de Beneficiarios NO puede ser mayor que el Total.","")</f>
        <v/>
      </c>
      <c r="BC113" s="2518"/>
      <c r="BD113" s="2518"/>
      <c r="BE113" s="2764">
        <f t="shared" si="26"/>
        <v>0</v>
      </c>
      <c r="BF113" s="2764" t="str">
        <f t="shared" si="31"/>
        <v/>
      </c>
    </row>
    <row r="114" spans="1:58" s="2498" customFormat="1" ht="11.25" x14ac:dyDescent="0.15">
      <c r="A114" s="2844" t="s">
        <v>145</v>
      </c>
      <c r="B114" s="2844"/>
      <c r="C114" s="2844"/>
      <c r="D114" s="2635">
        <f t="shared" si="27"/>
        <v>264</v>
      </c>
      <c r="E114" s="2627"/>
      <c r="F114" s="2628"/>
      <c r="G114" s="2628"/>
      <c r="H114" s="2628">
        <v>28</v>
      </c>
      <c r="I114" s="2628">
        <v>101</v>
      </c>
      <c r="J114" s="2628">
        <v>135</v>
      </c>
      <c r="K114" s="2628"/>
      <c r="L114" s="2638"/>
      <c r="M114" s="2639"/>
      <c r="N114" s="2621">
        <v>264</v>
      </c>
      <c r="O114" s="2621"/>
      <c r="P114" s="2717"/>
      <c r="Q114" s="2756" t="str">
        <f t="shared" si="28"/>
        <v xml:space="preserve">  </v>
      </c>
      <c r="R114" s="2546"/>
      <c r="S114" s="2495"/>
      <c r="T114" s="2495"/>
      <c r="U114" s="2495"/>
      <c r="V114" s="2495"/>
      <c r="W114" s="2509"/>
      <c r="X114" s="2509"/>
      <c r="Y114" s="2502"/>
      <c r="Z114" s="2502"/>
      <c r="AA114" s="2502"/>
      <c r="BA114" s="2532" t="str">
        <f t="shared" si="24"/>
        <v/>
      </c>
      <c r="BB114" s="2532" t="str">
        <f t="shared" si="29"/>
        <v/>
      </c>
      <c r="BC114" s="2595" t="str">
        <f t="shared" si="30"/>
        <v/>
      </c>
      <c r="BD114" s="2764">
        <f t="shared" si="25"/>
        <v>0</v>
      </c>
      <c r="BE114" s="2764">
        <f t="shared" si="26"/>
        <v>0</v>
      </c>
      <c r="BF114" s="2764">
        <f t="shared" si="31"/>
        <v>0</v>
      </c>
    </row>
    <row r="115" spans="1:58" s="2498" customFormat="1" ht="11.25" x14ac:dyDescent="0.15">
      <c r="A115" s="2844" t="s">
        <v>146</v>
      </c>
      <c r="B115" s="2844"/>
      <c r="C115" s="2844"/>
      <c r="D115" s="2635">
        <f t="shared" si="27"/>
        <v>2</v>
      </c>
      <c r="E115" s="2627"/>
      <c r="F115" s="2628"/>
      <c r="G115" s="2628"/>
      <c r="H115" s="2628"/>
      <c r="I115" s="2628">
        <v>2</v>
      </c>
      <c r="J115" s="2628"/>
      <c r="K115" s="2628"/>
      <c r="L115" s="2638"/>
      <c r="M115" s="2639"/>
      <c r="N115" s="2621">
        <v>2</v>
      </c>
      <c r="O115" s="2621"/>
      <c r="P115" s="2717"/>
      <c r="Q115" s="2756" t="str">
        <f t="shared" si="28"/>
        <v xml:space="preserve">  </v>
      </c>
      <c r="R115" s="2546"/>
      <c r="S115" s="2495"/>
      <c r="T115" s="2495"/>
      <c r="U115" s="2495"/>
      <c r="V115" s="2495"/>
      <c r="W115" s="2509"/>
      <c r="X115" s="2509"/>
      <c r="Y115" s="2502"/>
      <c r="Z115" s="2502"/>
      <c r="AA115" s="2502"/>
      <c r="BA115" s="2532" t="str">
        <f t="shared" si="24"/>
        <v/>
      </c>
      <c r="BB115" s="2532" t="str">
        <f t="shared" si="29"/>
        <v/>
      </c>
      <c r="BC115" s="2595" t="str">
        <f t="shared" si="30"/>
        <v/>
      </c>
      <c r="BD115" s="2764">
        <f t="shared" si="25"/>
        <v>0</v>
      </c>
      <c r="BE115" s="2764">
        <f t="shared" si="26"/>
        <v>0</v>
      </c>
      <c r="BF115" s="2764">
        <f t="shared" si="31"/>
        <v>0</v>
      </c>
    </row>
    <row r="116" spans="1:58" s="2498" customFormat="1" ht="11.25" x14ac:dyDescent="0.15">
      <c r="A116" s="2845" t="s">
        <v>147</v>
      </c>
      <c r="B116" s="2846"/>
      <c r="C116" s="2847"/>
      <c r="D116" s="2635">
        <f t="shared" si="27"/>
        <v>0</v>
      </c>
      <c r="E116" s="2637"/>
      <c r="F116" s="2638"/>
      <c r="G116" s="2638"/>
      <c r="H116" s="2628"/>
      <c r="I116" s="2628"/>
      <c r="J116" s="2628"/>
      <c r="K116" s="2628"/>
      <c r="L116" s="2628"/>
      <c r="M116" s="2624"/>
      <c r="N116" s="2621"/>
      <c r="O116" s="2621"/>
      <c r="P116" s="2717"/>
      <c r="Q116" s="2756" t="str">
        <f t="shared" si="28"/>
        <v xml:space="preserve">  </v>
      </c>
      <c r="R116" s="2546"/>
      <c r="S116" s="2495"/>
      <c r="T116" s="2495"/>
      <c r="U116" s="2495"/>
      <c r="V116" s="2495"/>
      <c r="W116" s="2509"/>
      <c r="X116" s="2509"/>
      <c r="Y116" s="2502"/>
      <c r="Z116" s="2502"/>
      <c r="AA116" s="2502"/>
      <c r="BA116" s="2532" t="str">
        <f t="shared" si="24"/>
        <v/>
      </c>
      <c r="BB116" s="2532" t="str">
        <f t="shared" si="29"/>
        <v/>
      </c>
      <c r="BC116" s="2595" t="str">
        <f t="shared" si="30"/>
        <v/>
      </c>
      <c r="BD116" s="2764">
        <f t="shared" si="25"/>
        <v>0</v>
      </c>
      <c r="BE116" s="2764">
        <f t="shared" si="26"/>
        <v>0</v>
      </c>
      <c r="BF116" s="2764" t="str">
        <f t="shared" si="31"/>
        <v/>
      </c>
    </row>
    <row r="117" spans="1:58" s="2498" customFormat="1" ht="11.25" x14ac:dyDescent="0.15">
      <c r="A117" s="2844" t="s">
        <v>148</v>
      </c>
      <c r="B117" s="2844"/>
      <c r="C117" s="2844"/>
      <c r="D117" s="2635">
        <f t="shared" si="27"/>
        <v>38</v>
      </c>
      <c r="E117" s="2637"/>
      <c r="F117" s="2638"/>
      <c r="G117" s="2638"/>
      <c r="H117" s="2628"/>
      <c r="I117" s="2628"/>
      <c r="J117" s="2628"/>
      <c r="K117" s="2628">
        <v>12</v>
      </c>
      <c r="L117" s="2628">
        <v>26</v>
      </c>
      <c r="M117" s="2624"/>
      <c r="N117" s="2621">
        <v>38</v>
      </c>
      <c r="O117" s="2621">
        <v>2</v>
      </c>
      <c r="P117" s="2717"/>
      <c r="Q117" s="2756" t="str">
        <f t="shared" si="28"/>
        <v xml:space="preserve">  </v>
      </c>
      <c r="R117" s="2546"/>
      <c r="S117" s="2495"/>
      <c r="T117" s="2495"/>
      <c r="U117" s="2495"/>
      <c r="V117" s="2495"/>
      <c r="W117" s="2509"/>
      <c r="X117" s="2509"/>
      <c r="Y117" s="2502"/>
      <c r="Z117" s="2502"/>
      <c r="AA117" s="2502"/>
      <c r="BA117" s="2532" t="str">
        <f t="shared" si="24"/>
        <v/>
      </c>
      <c r="BB117" s="2532" t="str">
        <f t="shared" si="29"/>
        <v/>
      </c>
      <c r="BC117" s="2595" t="str">
        <f t="shared" si="30"/>
        <v/>
      </c>
      <c r="BD117" s="2764">
        <f t="shared" si="25"/>
        <v>0</v>
      </c>
      <c r="BE117" s="2764">
        <f t="shared" si="26"/>
        <v>0</v>
      </c>
      <c r="BF117" s="2764">
        <f t="shared" si="31"/>
        <v>0</v>
      </c>
    </row>
    <row r="118" spans="1:58" s="2498" customFormat="1" ht="11.25" x14ac:dyDescent="0.15">
      <c r="A118" s="2844" t="s">
        <v>81</v>
      </c>
      <c r="B118" s="2844"/>
      <c r="C118" s="2844"/>
      <c r="D118" s="2635">
        <f t="shared" si="27"/>
        <v>8</v>
      </c>
      <c r="E118" s="2637"/>
      <c r="F118" s="2638"/>
      <c r="G118" s="2638"/>
      <c r="H118" s="2638"/>
      <c r="I118" s="2638"/>
      <c r="J118" s="2628">
        <v>2</v>
      </c>
      <c r="K118" s="2628">
        <v>3</v>
      </c>
      <c r="L118" s="2628">
        <v>3</v>
      </c>
      <c r="M118" s="2624"/>
      <c r="N118" s="2621">
        <v>8</v>
      </c>
      <c r="O118" s="2657"/>
      <c r="P118" s="2717"/>
      <c r="Q118" s="2756" t="str">
        <f>$BA118&amp;" "&amp;$BB118&amp;" "&amp;$BC118</f>
        <v xml:space="preserve">  </v>
      </c>
      <c r="R118" s="2546"/>
      <c r="S118" s="2495"/>
      <c r="T118" s="2495"/>
      <c r="U118" s="2495"/>
      <c r="V118" s="2495"/>
      <c r="W118" s="2509"/>
      <c r="X118" s="2509"/>
      <c r="Y118" s="2502"/>
      <c r="Z118" s="2502"/>
      <c r="AA118" s="2502"/>
      <c r="BA118" s="2532" t="str">
        <f>IF($D118=0,"",IF($N118="",IF($D118="",""," No olvide escribir la columna Beneficiarios."),""))</f>
        <v/>
      </c>
      <c r="BB118" s="2532" t="str">
        <f>IF($D118&lt;$N118," El número de Beneficiarios NO puede ser mayor que el Total.","")</f>
        <v/>
      </c>
      <c r="BC118" s="2518"/>
      <c r="BD118" s="2518"/>
      <c r="BE118" s="2764">
        <f>IF($D118&lt;$N118,1,0)</f>
        <v>0</v>
      </c>
      <c r="BF118" s="2764">
        <f>IF($D118=0,"",IF($N118="",IF($D118="","",1),0))</f>
        <v>0</v>
      </c>
    </row>
    <row r="119" spans="1:58" s="2498" customFormat="1" ht="11.25" x14ac:dyDescent="0.15">
      <c r="A119" s="2844" t="s">
        <v>149</v>
      </c>
      <c r="B119" s="2844"/>
      <c r="C119" s="2844"/>
      <c r="D119" s="2635">
        <f t="shared" si="27"/>
        <v>2</v>
      </c>
      <c r="E119" s="2627"/>
      <c r="F119" s="2628"/>
      <c r="G119" s="2628"/>
      <c r="H119" s="2628"/>
      <c r="I119" s="2628"/>
      <c r="J119" s="2628"/>
      <c r="K119" s="2628">
        <v>2</v>
      </c>
      <c r="L119" s="2628"/>
      <c r="M119" s="2624"/>
      <c r="N119" s="2621">
        <v>2</v>
      </c>
      <c r="O119" s="2621"/>
      <c r="P119" s="2717"/>
      <c r="Q119" s="2756" t="str">
        <f t="shared" si="28"/>
        <v xml:space="preserve">  </v>
      </c>
      <c r="R119" s="2546"/>
      <c r="S119" s="2495"/>
      <c r="T119" s="2495"/>
      <c r="U119" s="2495"/>
      <c r="V119" s="2495"/>
      <c r="W119" s="2509"/>
      <c r="X119" s="2509"/>
      <c r="Y119" s="2502"/>
      <c r="Z119" s="2502"/>
      <c r="AA119" s="2502"/>
      <c r="BA119" s="2532" t="str">
        <f t="shared" si="24"/>
        <v/>
      </c>
      <c r="BB119" s="2532" t="str">
        <f t="shared" si="29"/>
        <v/>
      </c>
      <c r="BC119" s="2595" t="str">
        <f>IF($K119&lt;$O119," Las actividades de 60 años NO puede ser mayor que el de 20-64 años.","")</f>
        <v/>
      </c>
      <c r="BD119" s="2764">
        <f t="shared" si="25"/>
        <v>0</v>
      </c>
      <c r="BE119" s="2764">
        <f t="shared" si="26"/>
        <v>0</v>
      </c>
      <c r="BF119" s="2764">
        <f t="shared" si="31"/>
        <v>0</v>
      </c>
    </row>
    <row r="120" spans="1:58" s="2498" customFormat="1" ht="11.25" x14ac:dyDescent="0.15">
      <c r="A120" s="2844" t="s">
        <v>150</v>
      </c>
      <c r="B120" s="2844"/>
      <c r="C120" s="2844"/>
      <c r="D120" s="2635">
        <f t="shared" si="27"/>
        <v>80</v>
      </c>
      <c r="E120" s="2627">
        <v>4</v>
      </c>
      <c r="F120" s="2628"/>
      <c r="G120" s="2628"/>
      <c r="H120" s="2628">
        <v>1</v>
      </c>
      <c r="I120" s="2628">
        <v>11</v>
      </c>
      <c r="J120" s="2628">
        <v>11</v>
      </c>
      <c r="K120" s="2628">
        <v>52</v>
      </c>
      <c r="L120" s="2628">
        <v>1</v>
      </c>
      <c r="M120" s="2624"/>
      <c r="N120" s="2621">
        <v>80</v>
      </c>
      <c r="O120" s="2621"/>
      <c r="P120" s="2717"/>
      <c r="Q120" s="2756" t="str">
        <f t="shared" si="28"/>
        <v xml:space="preserve">  </v>
      </c>
      <c r="R120" s="2546"/>
      <c r="S120" s="2495"/>
      <c r="T120" s="2495"/>
      <c r="U120" s="2495"/>
      <c r="V120" s="2495"/>
      <c r="W120" s="2509"/>
      <c r="X120" s="2509"/>
      <c r="Y120" s="2502"/>
      <c r="Z120" s="2502"/>
      <c r="AA120" s="2502"/>
      <c r="BA120" s="2532" t="str">
        <f t="shared" si="24"/>
        <v/>
      </c>
      <c r="BB120" s="2532" t="str">
        <f t="shared" si="29"/>
        <v/>
      </c>
      <c r="BC120" s="2595" t="str">
        <f>IF($K120&lt;$O120," Las actividades de 60 años NO puede ser mayor que el de 20-64 años.","")</f>
        <v/>
      </c>
      <c r="BD120" s="2764">
        <f t="shared" si="25"/>
        <v>0</v>
      </c>
      <c r="BE120" s="2764">
        <f t="shared" si="26"/>
        <v>0</v>
      </c>
      <c r="BF120" s="2764">
        <f t="shared" si="31"/>
        <v>0</v>
      </c>
    </row>
    <row r="121" spans="1:58" s="2498" customFormat="1" ht="11.25" x14ac:dyDescent="0.15">
      <c r="A121" s="2844" t="s">
        <v>151</v>
      </c>
      <c r="B121" s="2844"/>
      <c r="C121" s="2844"/>
      <c r="D121" s="2635">
        <f t="shared" si="27"/>
        <v>64</v>
      </c>
      <c r="E121" s="2627">
        <v>9</v>
      </c>
      <c r="F121" s="2628">
        <v>3</v>
      </c>
      <c r="G121" s="2628"/>
      <c r="H121" s="2628">
        <v>1</v>
      </c>
      <c r="I121" s="2628">
        <v>4</v>
      </c>
      <c r="J121" s="2628">
        <v>9</v>
      </c>
      <c r="K121" s="2628">
        <v>36</v>
      </c>
      <c r="L121" s="2628">
        <v>2</v>
      </c>
      <c r="M121" s="2624"/>
      <c r="N121" s="2621">
        <v>64</v>
      </c>
      <c r="O121" s="2621"/>
      <c r="P121" s="2717"/>
      <c r="Q121" s="2756" t="str">
        <f t="shared" si="28"/>
        <v xml:space="preserve">  </v>
      </c>
      <c r="R121" s="2546"/>
      <c r="S121" s="2495"/>
      <c r="T121" s="2495"/>
      <c r="U121" s="2495"/>
      <c r="V121" s="2495"/>
      <c r="W121" s="2509"/>
      <c r="X121" s="2509"/>
      <c r="Y121" s="2502"/>
      <c r="Z121" s="2502"/>
      <c r="AA121" s="2502"/>
      <c r="BA121" s="2532" t="str">
        <f t="shared" si="24"/>
        <v/>
      </c>
      <c r="BB121" s="2532" t="str">
        <f>IF($D121&lt;$N121," El número de Beneficiarios NO puede ser mayor que el Total.","")</f>
        <v/>
      </c>
      <c r="BC121" s="2595" t="str">
        <f>IF($K121&lt;$O121," Las actividades de 60 años NO puede ser mayor que el de 20-64 años.","")</f>
        <v/>
      </c>
      <c r="BD121" s="2764">
        <f t="shared" si="25"/>
        <v>0</v>
      </c>
      <c r="BE121" s="2764">
        <f t="shared" si="26"/>
        <v>0</v>
      </c>
      <c r="BF121" s="2764">
        <f t="shared" si="31"/>
        <v>0</v>
      </c>
    </row>
    <row r="122" spans="1:58" s="2498" customFormat="1" ht="11.25" x14ac:dyDescent="0.15">
      <c r="A122" s="2844" t="s">
        <v>152</v>
      </c>
      <c r="B122" s="2844"/>
      <c r="C122" s="2844"/>
      <c r="D122" s="2635">
        <f t="shared" si="27"/>
        <v>4</v>
      </c>
      <c r="E122" s="2627"/>
      <c r="F122" s="2628"/>
      <c r="G122" s="2628"/>
      <c r="H122" s="2628"/>
      <c r="I122" s="2628"/>
      <c r="J122" s="2628"/>
      <c r="K122" s="2628">
        <v>3</v>
      </c>
      <c r="L122" s="2628">
        <v>1</v>
      </c>
      <c r="M122" s="2624"/>
      <c r="N122" s="2621">
        <v>4</v>
      </c>
      <c r="O122" s="2621"/>
      <c r="P122" s="2717"/>
      <c r="Q122" s="2756" t="str">
        <f t="shared" si="28"/>
        <v xml:space="preserve">  </v>
      </c>
      <c r="R122" s="2546"/>
      <c r="S122" s="2495"/>
      <c r="T122" s="2495"/>
      <c r="U122" s="2495"/>
      <c r="V122" s="2495"/>
      <c r="W122" s="2509"/>
      <c r="X122" s="2509"/>
      <c r="Y122" s="2502"/>
      <c r="Z122" s="2502"/>
      <c r="AA122" s="2502"/>
      <c r="BA122" s="2532" t="str">
        <f>IF($D122=0,"",IF($N122="",IF($D122="",""," No olvide escribir la columna Beneficiarios."),""))</f>
        <v/>
      </c>
      <c r="BB122" s="2532" t="str">
        <f t="shared" si="29"/>
        <v/>
      </c>
      <c r="BC122" s="2595" t="str">
        <f>IF($K122&lt;$O122," Las actividades de 60 años NO puede ser mayor que el de 20-64 años.","")</f>
        <v/>
      </c>
      <c r="BD122" s="2764">
        <f t="shared" si="25"/>
        <v>0</v>
      </c>
      <c r="BE122" s="2764">
        <f t="shared" si="26"/>
        <v>0</v>
      </c>
      <c r="BF122" s="2764">
        <f t="shared" si="31"/>
        <v>0</v>
      </c>
    </row>
    <row r="123" spans="1:58" s="2498" customFormat="1" ht="11.25" x14ac:dyDescent="0.15">
      <c r="A123" s="2850" t="s">
        <v>153</v>
      </c>
      <c r="B123" s="2850"/>
      <c r="C123" s="2850"/>
      <c r="D123" s="2635">
        <f t="shared" si="27"/>
        <v>0</v>
      </c>
      <c r="E123" s="2631"/>
      <c r="F123" s="2631"/>
      <c r="G123" s="2631"/>
      <c r="H123" s="2631"/>
      <c r="I123" s="2631"/>
      <c r="J123" s="2631"/>
      <c r="K123" s="2631"/>
      <c r="L123" s="2631"/>
      <c r="M123" s="2633"/>
      <c r="N123" s="2621"/>
      <c r="O123" s="2621"/>
      <c r="P123" s="2717"/>
      <c r="Q123" s="2756" t="str">
        <f t="shared" si="28"/>
        <v xml:space="preserve">  </v>
      </c>
      <c r="R123" s="2546"/>
      <c r="S123" s="2495"/>
      <c r="T123" s="2495"/>
      <c r="U123" s="2495"/>
      <c r="V123" s="2495"/>
      <c r="W123" s="2509"/>
      <c r="X123" s="2509"/>
      <c r="Y123" s="2502"/>
      <c r="Z123" s="2502"/>
      <c r="AA123" s="2502"/>
      <c r="BA123" s="2532" t="str">
        <f t="shared" si="24"/>
        <v/>
      </c>
      <c r="BB123" s="2532" t="str">
        <f t="shared" si="29"/>
        <v/>
      </c>
      <c r="BC123" s="2595" t="str">
        <f>IF($K123&lt;$O123," Las actividades de 60 años NO puede ser mayor que el de 20-64 años.","")</f>
        <v/>
      </c>
      <c r="BD123" s="2764">
        <f t="shared" si="25"/>
        <v>0</v>
      </c>
      <c r="BE123" s="2764">
        <f t="shared" si="26"/>
        <v>0</v>
      </c>
      <c r="BF123" s="2764" t="str">
        <f t="shared" si="31"/>
        <v/>
      </c>
    </row>
    <row r="124" spans="1:58" s="2498" customFormat="1" ht="11.25" x14ac:dyDescent="0.15">
      <c r="A124" s="2797" t="s">
        <v>154</v>
      </c>
      <c r="B124" s="2803"/>
      <c r="C124" s="2798"/>
      <c r="D124" s="2662">
        <f t="shared" si="27"/>
        <v>1168</v>
      </c>
      <c r="E124" s="2726">
        <f>SUM(E101:E123)</f>
        <v>78</v>
      </c>
      <c r="F124" s="2664">
        <f t="shared" ref="F124:P124" si="32">SUM(F101:F123)</f>
        <v>18</v>
      </c>
      <c r="G124" s="2664">
        <f t="shared" si="32"/>
        <v>11</v>
      </c>
      <c r="H124" s="2664">
        <f t="shared" si="32"/>
        <v>48</v>
      </c>
      <c r="I124" s="2664">
        <f t="shared" si="32"/>
        <v>183</v>
      </c>
      <c r="J124" s="2664">
        <f t="shared" si="32"/>
        <v>191</v>
      </c>
      <c r="K124" s="2664">
        <f t="shared" si="32"/>
        <v>498</v>
      </c>
      <c r="L124" s="2664">
        <f t="shared" si="32"/>
        <v>103</v>
      </c>
      <c r="M124" s="2665">
        <f t="shared" si="32"/>
        <v>38</v>
      </c>
      <c r="N124" s="2662">
        <f t="shared" si="32"/>
        <v>1168</v>
      </c>
      <c r="O124" s="2667">
        <f t="shared" si="32"/>
        <v>17</v>
      </c>
      <c r="P124" s="2667">
        <f t="shared" si="32"/>
        <v>0</v>
      </c>
      <c r="Q124" s="2756" t="str">
        <f t="shared" si="28"/>
        <v xml:space="preserve">  </v>
      </c>
      <c r="R124" s="2546"/>
      <c r="S124" s="2495"/>
      <c r="T124" s="2495"/>
      <c r="U124" s="2495"/>
      <c r="V124" s="2495"/>
      <c r="W124" s="2502"/>
      <c r="X124" s="2509"/>
      <c r="Y124" s="2509"/>
      <c r="Z124" s="2502"/>
      <c r="AA124" s="2502"/>
      <c r="BA124" s="2532" t="str">
        <f t="shared" si="24"/>
        <v/>
      </c>
      <c r="BB124" s="2532" t="str">
        <f t="shared" si="29"/>
        <v/>
      </c>
      <c r="BC124" s="2595" t="str">
        <f t="shared" si="30"/>
        <v/>
      </c>
      <c r="BD124" s="2764">
        <f t="shared" si="25"/>
        <v>0</v>
      </c>
      <c r="BE124" s="2764">
        <f t="shared" si="26"/>
        <v>0</v>
      </c>
      <c r="BF124" s="2764">
        <f t="shared" si="31"/>
        <v>0</v>
      </c>
    </row>
    <row r="125" spans="1:58" s="2498" customFormat="1" ht="10.5" x14ac:dyDescent="0.15">
      <c r="A125" s="2851" t="s">
        <v>155</v>
      </c>
      <c r="B125" s="2851"/>
      <c r="C125" s="2851"/>
      <c r="D125" s="2574"/>
      <c r="E125" s="2574"/>
      <c r="F125" s="2600"/>
      <c r="G125" s="2600"/>
      <c r="H125" s="2600"/>
      <c r="I125" s="2600"/>
      <c r="J125" s="2600"/>
      <c r="K125" s="2600"/>
      <c r="L125" s="2600"/>
      <c r="M125" s="2600"/>
      <c r="N125" s="2600"/>
      <c r="O125" s="2600"/>
      <c r="P125" s="2600"/>
      <c r="Q125" s="2539"/>
      <c r="R125" s="2538"/>
      <c r="S125" s="2495"/>
      <c r="T125" s="2495"/>
      <c r="U125" s="2495"/>
      <c r="V125" s="2495"/>
      <c r="W125" s="2495"/>
      <c r="X125" s="2495"/>
      <c r="Y125" s="2495"/>
      <c r="Z125" s="2495"/>
      <c r="AA125" s="2495"/>
      <c r="BA125" s="2495"/>
      <c r="BB125" s="2495"/>
      <c r="BC125" s="2495"/>
      <c r="BD125" s="2495"/>
    </row>
    <row r="126" spans="1:58" s="2498" customFormat="1" ht="11.25" x14ac:dyDescent="0.15">
      <c r="A126" s="2810" t="s">
        <v>156</v>
      </c>
      <c r="B126" s="2811"/>
      <c r="C126" s="2812"/>
      <c r="D126" s="2634">
        <f>SUM(E126:M126)</f>
        <v>633</v>
      </c>
      <c r="E126" s="2677">
        <v>15</v>
      </c>
      <c r="F126" s="2641">
        <v>21</v>
      </c>
      <c r="G126" s="2641">
        <v>15</v>
      </c>
      <c r="H126" s="2641">
        <v>24</v>
      </c>
      <c r="I126" s="2641">
        <v>65</v>
      </c>
      <c r="J126" s="2641">
        <v>66</v>
      </c>
      <c r="K126" s="2641">
        <v>385</v>
      </c>
      <c r="L126" s="2641">
        <v>11</v>
      </c>
      <c r="M126" s="2669">
        <v>31</v>
      </c>
      <c r="N126" s="2675">
        <v>633</v>
      </c>
      <c r="O126" s="2620">
        <v>25</v>
      </c>
      <c r="P126" s="2716"/>
      <c r="Q126" s="2756" t="str">
        <f>$BA126&amp;" "&amp;$BB126&amp;""&amp;$BC126</f>
        <v xml:space="preserve"> </v>
      </c>
      <c r="R126" s="2546"/>
      <c r="S126" s="2495"/>
      <c r="T126" s="2495"/>
      <c r="U126" s="2495"/>
      <c r="V126" s="2495"/>
      <c r="W126" s="2509"/>
      <c r="X126" s="2509"/>
      <c r="Y126" s="2502"/>
      <c r="Z126" s="2502"/>
      <c r="AA126" s="2502"/>
      <c r="BA126" s="2532" t="str">
        <f t="shared" si="24"/>
        <v/>
      </c>
      <c r="BB126" s="2532" t="str">
        <f t="shared" si="29"/>
        <v/>
      </c>
      <c r="BC126" s="2595" t="str">
        <f t="shared" si="30"/>
        <v/>
      </c>
      <c r="BD126" s="2764">
        <f t="shared" si="25"/>
        <v>0</v>
      </c>
      <c r="BE126" s="2764">
        <f t="shared" si="26"/>
        <v>0</v>
      </c>
      <c r="BF126" s="2764">
        <f t="shared" si="31"/>
        <v>0</v>
      </c>
    </row>
    <row r="127" spans="1:58" s="2498" customFormat="1" ht="11.25" x14ac:dyDescent="0.15">
      <c r="A127" s="2813" t="s">
        <v>157</v>
      </c>
      <c r="B127" s="2814"/>
      <c r="C127" s="2815"/>
      <c r="D127" s="2635">
        <f>SUM(E127:M127)</f>
        <v>0</v>
      </c>
      <c r="E127" s="2678"/>
      <c r="F127" s="2628"/>
      <c r="G127" s="2628"/>
      <c r="H127" s="2628"/>
      <c r="I127" s="2628"/>
      <c r="J127" s="2628"/>
      <c r="K127" s="2628"/>
      <c r="L127" s="2628"/>
      <c r="M127" s="2624"/>
      <c r="N127" s="2645"/>
      <c r="O127" s="2621"/>
      <c r="P127" s="2717"/>
      <c r="Q127" s="2756" t="str">
        <f>$BA127&amp;" "&amp;$BB127&amp;""&amp;$BC127</f>
        <v xml:space="preserve"> </v>
      </c>
      <c r="R127" s="2546"/>
      <c r="S127" s="2495"/>
      <c r="T127" s="2495"/>
      <c r="U127" s="2495"/>
      <c r="V127" s="2495"/>
      <c r="W127" s="2515"/>
      <c r="X127" s="2515"/>
      <c r="Y127" s="2502"/>
      <c r="Z127" s="2502"/>
      <c r="AA127" s="2502"/>
      <c r="BA127" s="2532" t="str">
        <f t="shared" si="24"/>
        <v/>
      </c>
      <c r="BB127" s="2532" t="str">
        <f t="shared" si="29"/>
        <v/>
      </c>
      <c r="BC127" s="2595" t="str">
        <f t="shared" si="30"/>
        <v/>
      </c>
      <c r="BD127" s="2764">
        <f t="shared" si="25"/>
        <v>0</v>
      </c>
      <c r="BE127" s="2764">
        <f t="shared" si="26"/>
        <v>0</v>
      </c>
      <c r="BF127" s="2764" t="str">
        <f t="shared" si="31"/>
        <v/>
      </c>
    </row>
    <row r="128" spans="1:58" s="2498" customFormat="1" ht="11.25" x14ac:dyDescent="0.15">
      <c r="A128" s="2797" t="s">
        <v>154</v>
      </c>
      <c r="B128" s="2803"/>
      <c r="C128" s="2798"/>
      <c r="D128" s="2662">
        <f>SUM(E128:M128)</f>
        <v>633</v>
      </c>
      <c r="E128" s="2726">
        <f>SUM(E126:E127)</f>
        <v>15</v>
      </c>
      <c r="F128" s="2664">
        <f t="shared" ref="F128:P128" si="33">SUM(F126:F127)</f>
        <v>21</v>
      </c>
      <c r="G128" s="2664">
        <f t="shared" si="33"/>
        <v>15</v>
      </c>
      <c r="H128" s="2664">
        <f t="shared" si="33"/>
        <v>24</v>
      </c>
      <c r="I128" s="2664">
        <f t="shared" si="33"/>
        <v>65</v>
      </c>
      <c r="J128" s="2664">
        <f t="shared" si="33"/>
        <v>66</v>
      </c>
      <c r="K128" s="2664">
        <f t="shared" si="33"/>
        <v>385</v>
      </c>
      <c r="L128" s="2664">
        <f t="shared" si="33"/>
        <v>11</v>
      </c>
      <c r="M128" s="2665">
        <f t="shared" si="33"/>
        <v>31</v>
      </c>
      <c r="N128" s="2662">
        <f t="shared" si="33"/>
        <v>633</v>
      </c>
      <c r="O128" s="2667">
        <f t="shared" si="33"/>
        <v>25</v>
      </c>
      <c r="P128" s="2667">
        <f t="shared" si="33"/>
        <v>0</v>
      </c>
      <c r="Q128" s="2756" t="str">
        <f>$BA128&amp;" "&amp;$BB128&amp;""&amp;$BC128</f>
        <v xml:space="preserve"> </v>
      </c>
      <c r="R128" s="2546"/>
      <c r="S128" s="2495"/>
      <c r="T128" s="2495"/>
      <c r="U128" s="2495"/>
      <c r="V128" s="2495"/>
      <c r="W128" s="2502"/>
      <c r="X128" s="2515"/>
      <c r="Y128" s="2515"/>
      <c r="Z128" s="2502"/>
      <c r="AA128" s="2502"/>
      <c r="BA128" s="2532" t="str">
        <f t="shared" si="24"/>
        <v/>
      </c>
      <c r="BB128" s="2532" t="str">
        <f t="shared" si="29"/>
        <v/>
      </c>
      <c r="BC128" s="2595" t="str">
        <f t="shared" si="30"/>
        <v/>
      </c>
      <c r="BD128" s="2764">
        <f t="shared" si="25"/>
        <v>0</v>
      </c>
      <c r="BE128" s="2764">
        <f t="shared" si="26"/>
        <v>0</v>
      </c>
      <c r="BF128" s="2764">
        <f t="shared" si="31"/>
        <v>0</v>
      </c>
    </row>
    <row r="129" spans="1:57" s="2495" customFormat="1" ht="15" x14ac:dyDescent="0.2">
      <c r="A129" s="2551" t="s">
        <v>158</v>
      </c>
      <c r="B129" s="2564"/>
      <c r="C129" s="2564"/>
      <c r="D129" s="2586"/>
      <c r="E129" s="2526"/>
      <c r="F129" s="2526"/>
      <c r="G129" s="2526"/>
      <c r="H129" s="2526"/>
      <c r="I129" s="2526"/>
      <c r="J129" s="2526"/>
      <c r="K129" s="2526"/>
      <c r="L129" s="2526"/>
      <c r="M129" s="2526"/>
      <c r="N129" s="2526"/>
      <c r="O129" s="2526"/>
      <c r="P129" s="2512"/>
      <c r="Q129" s="2512"/>
      <c r="R129" s="2542"/>
      <c r="S129" s="2508"/>
    </row>
    <row r="130" spans="1:57" s="2498" customFormat="1" ht="10.5" x14ac:dyDescent="0.1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2495"/>
      <c r="S130" s="2495"/>
      <c r="T130" s="2495"/>
      <c r="U130" s="2495"/>
      <c r="V130" s="2495"/>
      <c r="W130" s="2495"/>
      <c r="X130" s="2495"/>
      <c r="Y130" s="2495"/>
      <c r="Z130" s="2495"/>
      <c r="AA130" s="2495"/>
      <c r="BA130" s="2495"/>
      <c r="BB130" s="2495"/>
      <c r="BC130" s="2495"/>
      <c r="BD130" s="2495"/>
    </row>
    <row r="131" spans="1:57" s="2498" customFormat="1" ht="21" x14ac:dyDescent="0.15">
      <c r="A131" s="2807"/>
      <c r="B131" s="2808"/>
      <c r="C131" s="2809"/>
      <c r="D131" s="2831"/>
      <c r="E131" s="2544" t="s">
        <v>33</v>
      </c>
      <c r="F131" s="2510" t="s">
        <v>34</v>
      </c>
      <c r="G131" s="2510" t="s">
        <v>35</v>
      </c>
      <c r="H131" s="2510" t="s">
        <v>22</v>
      </c>
      <c r="I131" s="2510" t="s">
        <v>23</v>
      </c>
      <c r="J131" s="2510" t="s">
        <v>24</v>
      </c>
      <c r="K131" s="2510" t="s">
        <v>25</v>
      </c>
      <c r="L131" s="2510" t="s">
        <v>26</v>
      </c>
      <c r="M131" s="2529" t="s">
        <v>27</v>
      </c>
      <c r="N131" s="2507" t="s">
        <v>1</v>
      </c>
      <c r="O131" s="2529" t="s">
        <v>2</v>
      </c>
      <c r="P131" s="2800"/>
      <c r="Q131" s="2849"/>
      <c r="R131" s="2495"/>
      <c r="S131" s="2495"/>
      <c r="T131" s="2495"/>
      <c r="U131" s="2495"/>
      <c r="V131" s="2495"/>
      <c r="W131" s="2495"/>
      <c r="X131" s="2495"/>
      <c r="Y131" s="2495"/>
      <c r="Z131" s="2495"/>
      <c r="AA131" s="2495"/>
      <c r="BA131" s="2495"/>
      <c r="BB131" s="2495"/>
      <c r="BC131" s="2495"/>
      <c r="BD131" s="2495"/>
    </row>
    <row r="132" spans="1:57" s="2498" customFormat="1" ht="10.5" x14ac:dyDescent="0.15">
      <c r="A132" s="2799" t="s">
        <v>160</v>
      </c>
      <c r="B132" s="2799" t="s">
        <v>161</v>
      </c>
      <c r="C132" s="2587" t="s">
        <v>162</v>
      </c>
      <c r="D132" s="2634">
        <f>SUM(J132:L132)</f>
        <v>0</v>
      </c>
      <c r="E132" s="2655"/>
      <c r="F132" s="2642"/>
      <c r="G132" s="2642"/>
      <c r="H132" s="2642"/>
      <c r="I132" s="2642"/>
      <c r="J132" s="2641"/>
      <c r="K132" s="2641"/>
      <c r="L132" s="2641"/>
      <c r="M132" s="2643"/>
      <c r="N132" s="2640"/>
      <c r="O132" s="2669"/>
      <c r="P132" s="2620"/>
      <c r="Q132" s="2716"/>
      <c r="R132" s="2756" t="str">
        <f>$BA132&amp;" "&amp;$BB132</f>
        <v xml:space="preserve"> </v>
      </c>
      <c r="S132" s="2495"/>
      <c r="T132" s="2495"/>
      <c r="U132" s="2495"/>
      <c r="V132" s="2495"/>
      <c r="W132" s="2502"/>
      <c r="X132" s="2509"/>
      <c r="Y132" s="2509"/>
      <c r="Z132" s="2502"/>
      <c r="AA132" s="2502"/>
      <c r="BA132" s="2595" t="str">
        <f>IF($D132&lt;&gt;($N132+$O132)," El número altas de pacientes según sexo NO puede ser diferente al Total.","")</f>
        <v/>
      </c>
      <c r="BB132" s="2595" t="str">
        <f>IF($K132&lt;$P132," El número altas de pacientes 60 años NO puede ser mayor que el de 20-64 años.","")</f>
        <v/>
      </c>
      <c r="BD132" s="2759">
        <f>IF($D132&lt;&gt;($N132+$O132),1,0)</f>
        <v>0</v>
      </c>
      <c r="BE132" s="2759">
        <f>IF($K132&lt;$P132,1,0)</f>
        <v>0</v>
      </c>
    </row>
    <row r="133" spans="1:57" s="2498" customFormat="1" ht="10.5" x14ac:dyDescent="0.15">
      <c r="A133" s="2816"/>
      <c r="B133" s="2800"/>
      <c r="C133" s="2524" t="s">
        <v>163</v>
      </c>
      <c r="D133" s="2636">
        <f>SUM(J133:L133)</f>
        <v>0</v>
      </c>
      <c r="E133" s="2658"/>
      <c r="F133" s="2659"/>
      <c r="G133" s="2659"/>
      <c r="H133" s="2659"/>
      <c r="I133" s="2659"/>
      <c r="J133" s="2631"/>
      <c r="K133" s="2631"/>
      <c r="L133" s="2631"/>
      <c r="M133" s="2660"/>
      <c r="N133" s="2786"/>
      <c r="O133" s="2785"/>
      <c r="P133" s="2621"/>
      <c r="Q133" s="2727"/>
      <c r="R133" s="2756" t="str">
        <f>$BB133</f>
        <v/>
      </c>
      <c r="S133" s="2495"/>
      <c r="T133" s="2495"/>
      <c r="U133" s="2495"/>
      <c r="V133" s="2495"/>
      <c r="W133" s="2502"/>
      <c r="X133" s="2509"/>
      <c r="Y133" s="2509"/>
      <c r="Z133" s="2502"/>
      <c r="AA133" s="2502"/>
      <c r="BA133" s="2518"/>
      <c r="BB133" s="2595" t="str">
        <f>IF($K133&lt;$P133,"  El número de altas por prótesis 60 años NO puede ser mayor que el de 20-64 años.","")</f>
        <v/>
      </c>
      <c r="BD133" s="2772"/>
      <c r="BE133" s="2759">
        <f>IF($K133&lt;$P133,1,0)</f>
        <v>0</v>
      </c>
    </row>
    <row r="134" spans="1:57" s="2498" customFormat="1" ht="10.5" x14ac:dyDescent="0.15">
      <c r="A134" s="2816"/>
      <c r="B134" s="2799" t="s">
        <v>164</v>
      </c>
      <c r="C134" s="2587" t="s">
        <v>162</v>
      </c>
      <c r="D134" s="2634">
        <f>SUM(J134:L134)</f>
        <v>0</v>
      </c>
      <c r="E134" s="2655"/>
      <c r="F134" s="2642"/>
      <c r="G134" s="2642"/>
      <c r="H134" s="2642"/>
      <c r="I134" s="2642"/>
      <c r="J134" s="2641"/>
      <c r="K134" s="2641"/>
      <c r="L134" s="2641"/>
      <c r="M134" s="2643"/>
      <c r="N134" s="2640"/>
      <c r="O134" s="2669"/>
      <c r="P134" s="2669"/>
      <c r="Q134" s="2716"/>
      <c r="R134" s="2756" t="str">
        <f>$BA134&amp;" "&amp;$BB134</f>
        <v xml:space="preserve"> </v>
      </c>
      <c r="S134" s="2495"/>
      <c r="T134" s="2495"/>
      <c r="U134" s="2495"/>
      <c r="V134" s="2495"/>
      <c r="W134" s="2502"/>
      <c r="X134" s="2509"/>
      <c r="Y134" s="2509"/>
      <c r="Z134" s="2502"/>
      <c r="AA134" s="2502"/>
      <c r="BA134" s="2595" t="str">
        <f>IF($D134&lt;&gt;($N134+$O134)," El número de pacientes según sexo NO puede ser diferente al Total.","")</f>
        <v/>
      </c>
      <c r="BB134" s="2595" t="str">
        <f>IF($K134&lt;$P134,"  El número de pacientes con rehabilitación 60 años NO puede ser mayor que el de 20-64 años.","")</f>
        <v/>
      </c>
      <c r="BD134" s="2759">
        <f t="shared" ref="BD134:BD151" si="34">IF($D134&lt;&gt;($N134+$O134),1,0)</f>
        <v>0</v>
      </c>
      <c r="BE134" s="2759">
        <f>IF($K134&lt;$P134,1,0)</f>
        <v>0</v>
      </c>
    </row>
    <row r="135" spans="1:57" s="2498" customFormat="1" ht="10.5" x14ac:dyDescent="0.15">
      <c r="A135" s="2800"/>
      <c r="B135" s="2800"/>
      <c r="C135" s="2525" t="s">
        <v>163</v>
      </c>
      <c r="D135" s="2636">
        <f>SUM(J135:L135)</f>
        <v>0</v>
      </c>
      <c r="E135" s="2658"/>
      <c r="F135" s="2659"/>
      <c r="G135" s="2659"/>
      <c r="H135" s="2659"/>
      <c r="I135" s="2659"/>
      <c r="J135" s="2631"/>
      <c r="K135" s="2631"/>
      <c r="L135" s="2631"/>
      <c r="M135" s="2660"/>
      <c r="N135" s="2786"/>
      <c r="O135" s="2785"/>
      <c r="P135" s="2633"/>
      <c r="Q135" s="2727"/>
      <c r="R135" s="2756" t="str">
        <f>$BB135</f>
        <v/>
      </c>
      <c r="S135" s="2495"/>
      <c r="T135" s="2495"/>
      <c r="U135" s="2495"/>
      <c r="V135" s="2495"/>
      <c r="W135" s="2502"/>
      <c r="X135" s="2509"/>
      <c r="Y135" s="2509"/>
      <c r="Z135" s="2502"/>
      <c r="AA135" s="2502"/>
      <c r="BA135" s="2518"/>
      <c r="BB135" s="2595" t="str">
        <f>IF($K135&lt;$P135,"  El número de prótesis 60 años NO puede ser mayor que el de 20-64 años.","")</f>
        <v/>
      </c>
      <c r="BD135" s="2772"/>
      <c r="BE135" s="2759">
        <f>IF($K135&lt;$P135,1,0)</f>
        <v>0</v>
      </c>
    </row>
    <row r="136" spans="1:57" s="2498" customFormat="1" ht="10.5" x14ac:dyDescent="0.15">
      <c r="A136" s="2799" t="s">
        <v>165</v>
      </c>
      <c r="B136" s="2810" t="s">
        <v>166</v>
      </c>
      <c r="C136" s="2835"/>
      <c r="D136" s="2644"/>
      <c r="E136" s="2655"/>
      <c r="F136" s="2642"/>
      <c r="G136" s="2642"/>
      <c r="H136" s="2642"/>
      <c r="I136" s="2642"/>
      <c r="J136" s="2642"/>
      <c r="K136" s="2642"/>
      <c r="L136" s="2642"/>
      <c r="M136" s="2643"/>
      <c r="N136" s="2655"/>
      <c r="O136" s="2643"/>
      <c r="P136" s="2644"/>
      <c r="Q136" s="2644"/>
      <c r="R136" s="2756" t="str">
        <f>$BA136&amp;" "&amp;$BB136</f>
        <v xml:space="preserve"> </v>
      </c>
      <c r="S136" s="2495"/>
      <c r="T136" s="2495"/>
      <c r="U136" s="2495"/>
      <c r="V136" s="2495"/>
      <c r="W136" s="2502"/>
      <c r="X136" s="2502"/>
      <c r="Y136" s="2509"/>
      <c r="Z136" s="2502"/>
      <c r="AA136" s="2502"/>
      <c r="BA136" s="2518"/>
      <c r="BB136" s="2518"/>
      <c r="BD136" s="2772"/>
      <c r="BE136" s="2772"/>
    </row>
    <row r="137" spans="1:57" s="2498" customFormat="1" ht="10.5" x14ac:dyDescent="0.15">
      <c r="A137" s="2816"/>
      <c r="B137" s="2813" t="s">
        <v>167</v>
      </c>
      <c r="C137" s="2836"/>
      <c r="D137" s="2635">
        <f t="shared" ref="D137:D147" si="35">SUM(J137:K137)</f>
        <v>0</v>
      </c>
      <c r="E137" s="2637"/>
      <c r="F137" s="2638"/>
      <c r="G137" s="2638"/>
      <c r="H137" s="2638"/>
      <c r="I137" s="2638"/>
      <c r="J137" s="2628"/>
      <c r="K137" s="2628"/>
      <c r="L137" s="2638"/>
      <c r="M137" s="2639"/>
      <c r="N137" s="2627"/>
      <c r="O137" s="2624"/>
      <c r="P137" s="2621"/>
      <c r="Q137" s="2717"/>
      <c r="R137" s="2756" t="str">
        <f>$BB137</f>
        <v/>
      </c>
      <c r="S137" s="2495"/>
      <c r="T137" s="2495"/>
      <c r="U137" s="2495"/>
      <c r="V137" s="2495"/>
      <c r="W137" s="2502"/>
      <c r="X137" s="2502"/>
      <c r="Y137" s="2509"/>
      <c r="Z137" s="2502"/>
      <c r="AA137" s="2502"/>
      <c r="BA137" s="2518"/>
      <c r="BB137" s="2595" t="str">
        <f>IF($K137&lt;$P137," Las prótesis removibles de 60 años NO puede ser mayor que el de 20-64 años.","")</f>
        <v/>
      </c>
      <c r="BD137" s="2772"/>
      <c r="BE137" s="2759">
        <f>IF($K137&lt;$P137,1,0)</f>
        <v>0</v>
      </c>
    </row>
    <row r="138" spans="1:57" s="2498" customFormat="1" ht="10.5" x14ac:dyDescent="0.15">
      <c r="A138" s="2816"/>
      <c r="B138" s="2824" t="s">
        <v>168</v>
      </c>
      <c r="C138" s="2837"/>
      <c r="D138" s="2650">
        <f t="shared" si="35"/>
        <v>0</v>
      </c>
      <c r="E138" s="2647"/>
      <c r="F138" s="2695"/>
      <c r="G138" s="2695"/>
      <c r="H138" s="2695"/>
      <c r="I138" s="2695"/>
      <c r="J138" s="2652"/>
      <c r="K138" s="2652"/>
      <c r="L138" s="2695"/>
      <c r="M138" s="2648"/>
      <c r="N138" s="2651"/>
      <c r="O138" s="2625"/>
      <c r="P138" s="2622"/>
      <c r="Q138" s="2718"/>
      <c r="R138" s="2756" t="str">
        <f t="shared" ref="R138:R151" si="36">$BA138&amp;" "&amp;$BB138</f>
        <v xml:space="preserve"> </v>
      </c>
      <c r="S138" s="2495"/>
      <c r="T138" s="2495"/>
      <c r="U138" s="2495"/>
      <c r="V138" s="2495"/>
      <c r="W138" s="2502"/>
      <c r="X138" s="2502"/>
      <c r="Y138" s="2509"/>
      <c r="Z138" s="2502"/>
      <c r="AA138" s="2502"/>
      <c r="BA138" s="2595" t="str">
        <f>IF($D138&lt;&gt;($N138+$O138)," El número reparación de prótesis según sexo NO puede ser diferente al Total.","")</f>
        <v/>
      </c>
      <c r="BB138" s="2595" t="str">
        <f>IF($K138&lt;$P138," La reparación de prótesis de 60 años NO puede ser mayor que el de 20-64 años.","")</f>
        <v/>
      </c>
      <c r="BD138" s="2759">
        <f t="shared" si="34"/>
        <v>0</v>
      </c>
      <c r="BE138" s="2759">
        <f t="shared" ref="BE138:BE152" si="37">IF($K138&lt;$P138,1,0)</f>
        <v>0</v>
      </c>
    </row>
    <row r="139" spans="1:57" s="2498" customFormat="1" ht="10.5" x14ac:dyDescent="0.15">
      <c r="A139" s="2816"/>
      <c r="B139" s="2799" t="s">
        <v>161</v>
      </c>
      <c r="C139" s="2601" t="s">
        <v>4</v>
      </c>
      <c r="D139" s="2662">
        <f t="shared" si="35"/>
        <v>0</v>
      </c>
      <c r="E139" s="2688"/>
      <c r="F139" s="2689"/>
      <c r="G139" s="2689"/>
      <c r="H139" s="2689"/>
      <c r="I139" s="2728"/>
      <c r="J139" s="2664">
        <f>SUM(J140:J143)</f>
        <v>0</v>
      </c>
      <c r="K139" s="2664">
        <f>SUM(K140:K143)</f>
        <v>0</v>
      </c>
      <c r="L139" s="2729"/>
      <c r="M139" s="2687"/>
      <c r="N139" s="2663">
        <f>SUM(N140:N143)</f>
        <v>0</v>
      </c>
      <c r="O139" s="2666">
        <f>SUM(O140:O143)</f>
        <v>0</v>
      </c>
      <c r="P139" s="2662">
        <f>SUM(P140:P143)</f>
        <v>0</v>
      </c>
      <c r="Q139" s="2662">
        <f>SUM(Q140:Q143)</f>
        <v>0</v>
      </c>
      <c r="R139" s="2756" t="str">
        <f t="shared" si="36"/>
        <v xml:space="preserve"> </v>
      </c>
      <c r="S139" s="2495"/>
      <c r="T139" s="2495"/>
      <c r="U139" s="2495"/>
      <c r="V139" s="2495"/>
      <c r="W139" s="2502"/>
      <c r="X139" s="2502"/>
      <c r="Y139" s="2509"/>
      <c r="Z139" s="2502"/>
      <c r="AA139" s="2502"/>
      <c r="BA139" s="2595" t="str">
        <f>IF($D139&lt;&gt;($N139+$O139)," El número altas según sexo NO puede ser diferente al Total.","")</f>
        <v/>
      </c>
      <c r="BB139" s="2595" t="str">
        <f>IF($K139&lt;$P139," Las Altas de 60 años NO puede ser mayor que el de 20-64 años.","")</f>
        <v/>
      </c>
      <c r="BD139" s="2759">
        <f t="shared" si="34"/>
        <v>0</v>
      </c>
      <c r="BE139" s="2759">
        <f t="shared" si="37"/>
        <v>0</v>
      </c>
    </row>
    <row r="140" spans="1:57" s="2498" customFormat="1" ht="10.5" x14ac:dyDescent="0.15">
      <c r="A140" s="2816"/>
      <c r="B140" s="2816"/>
      <c r="C140" s="2588" t="s">
        <v>169</v>
      </c>
      <c r="D140" s="2702">
        <f t="shared" si="35"/>
        <v>0</v>
      </c>
      <c r="E140" s="2730"/>
      <c r="F140" s="2731"/>
      <c r="G140" s="2731"/>
      <c r="H140" s="2731"/>
      <c r="I140" s="2731"/>
      <c r="J140" s="2672"/>
      <c r="K140" s="2672"/>
      <c r="L140" s="2731"/>
      <c r="M140" s="2732"/>
      <c r="N140" s="2671"/>
      <c r="O140" s="2673"/>
      <c r="P140" s="2626"/>
      <c r="Q140" s="2733"/>
      <c r="R140" s="2756" t="str">
        <f t="shared" si="36"/>
        <v xml:space="preserve"> </v>
      </c>
      <c r="S140" s="2495"/>
      <c r="T140" s="2495"/>
      <c r="U140" s="2495"/>
      <c r="V140" s="2495"/>
      <c r="W140" s="2502"/>
      <c r="X140" s="2502"/>
      <c r="Y140" s="2509"/>
      <c r="Z140" s="2502"/>
      <c r="AA140" s="2502"/>
      <c r="BA140" s="2595" t="str">
        <f>IF($D140&lt;&gt;($N140+$O140)," El número de altas según sexo NO puede ser diferente al Total.","")</f>
        <v/>
      </c>
      <c r="BB140" s="2595" t="str">
        <f>IF($K140&lt;$P140," Las Altas de 60 años NO puede ser mayor que el de 20-64 años.","")</f>
        <v/>
      </c>
      <c r="BD140" s="2759">
        <f t="shared" si="34"/>
        <v>0</v>
      </c>
      <c r="BE140" s="2759">
        <f t="shared" si="37"/>
        <v>0</v>
      </c>
    </row>
    <row r="141" spans="1:57" s="2498" customFormat="1" ht="10.5" x14ac:dyDescent="0.15">
      <c r="A141" s="2816"/>
      <c r="B141" s="2816"/>
      <c r="C141" s="2533" t="s">
        <v>170</v>
      </c>
      <c r="D141" s="2635">
        <f t="shared" si="35"/>
        <v>0</v>
      </c>
      <c r="E141" s="2637"/>
      <c r="F141" s="2638"/>
      <c r="G141" s="2638"/>
      <c r="H141" s="2638"/>
      <c r="I141" s="2638"/>
      <c r="J141" s="2628"/>
      <c r="K141" s="2628"/>
      <c r="L141" s="2638"/>
      <c r="M141" s="2639"/>
      <c r="N141" s="2627"/>
      <c r="O141" s="2624"/>
      <c r="P141" s="2621"/>
      <c r="Q141" s="2717"/>
      <c r="R141" s="2756" t="str">
        <f t="shared" si="36"/>
        <v xml:space="preserve"> </v>
      </c>
      <c r="S141" s="2495"/>
      <c r="T141" s="2495"/>
      <c r="U141" s="2495"/>
      <c r="V141" s="2495"/>
      <c r="W141" s="2502"/>
      <c r="X141" s="2502"/>
      <c r="Y141" s="2509"/>
      <c r="Z141" s="2502"/>
      <c r="AA141" s="2502"/>
      <c r="BA141" s="2595" t="str">
        <f>IF($D141&lt;&gt;($N141+$O141)," El número de altas según sexo NO puede ser diferente al Total.","")</f>
        <v/>
      </c>
      <c r="BB141" s="2595" t="str">
        <f>IF($K141&lt;$P141," Las Altas de 60 años NO puede ser mayor que el de 20-64 años.","")</f>
        <v/>
      </c>
      <c r="BD141" s="2759">
        <f t="shared" si="34"/>
        <v>0</v>
      </c>
      <c r="BE141" s="2759">
        <f t="shared" si="37"/>
        <v>0</v>
      </c>
    </row>
    <row r="142" spans="1:57" s="2498" customFormat="1" ht="10.5" x14ac:dyDescent="0.15">
      <c r="A142" s="2816"/>
      <c r="B142" s="2816"/>
      <c r="C142" s="2547" t="s">
        <v>171</v>
      </c>
      <c r="D142" s="2650">
        <f t="shared" si="35"/>
        <v>0</v>
      </c>
      <c r="E142" s="2647"/>
      <c r="F142" s="2695"/>
      <c r="G142" s="2695"/>
      <c r="H142" s="2695"/>
      <c r="I142" s="2695"/>
      <c r="J142" s="2652"/>
      <c r="K142" s="2652"/>
      <c r="L142" s="2695"/>
      <c r="M142" s="2648"/>
      <c r="N142" s="2651"/>
      <c r="O142" s="2625"/>
      <c r="P142" s="2654"/>
      <c r="Q142" s="2718"/>
      <c r="R142" s="2756" t="str">
        <f t="shared" si="36"/>
        <v xml:space="preserve"> </v>
      </c>
      <c r="S142" s="2495"/>
      <c r="T142" s="2495"/>
      <c r="U142" s="2495"/>
      <c r="V142" s="2495"/>
      <c r="W142" s="2502"/>
      <c r="X142" s="2502"/>
      <c r="Y142" s="2509"/>
      <c r="Z142" s="2502"/>
      <c r="AA142" s="2502"/>
      <c r="BA142" s="2595" t="str">
        <f>IF($D142&lt;&gt;($N142+$O142)," El número de altas según sexo NO puede ser diferente al Total.","")</f>
        <v/>
      </c>
      <c r="BB142" s="2595" t="str">
        <f>IF($K142&lt;$P142," Las Altas de 60 años NO puede ser mayor que el de 20-64 años.","")</f>
        <v/>
      </c>
      <c r="BD142" s="2759">
        <f t="shared" si="34"/>
        <v>0</v>
      </c>
      <c r="BE142" s="2759">
        <f t="shared" si="37"/>
        <v>0</v>
      </c>
    </row>
    <row r="143" spans="1:57" s="2498" customFormat="1" ht="10.5" x14ac:dyDescent="0.15">
      <c r="A143" s="2800"/>
      <c r="B143" s="2800"/>
      <c r="C143" s="2548" t="s">
        <v>172</v>
      </c>
      <c r="D143" s="2636">
        <f t="shared" si="35"/>
        <v>0</v>
      </c>
      <c r="E143" s="2658"/>
      <c r="F143" s="2659"/>
      <c r="G143" s="2659"/>
      <c r="H143" s="2659"/>
      <c r="I143" s="2659"/>
      <c r="J143" s="2631"/>
      <c r="K143" s="2631"/>
      <c r="L143" s="2659"/>
      <c r="M143" s="2660"/>
      <c r="N143" s="2630"/>
      <c r="O143" s="2633"/>
      <c r="P143" s="2676"/>
      <c r="Q143" s="2727"/>
      <c r="R143" s="2756" t="str">
        <f t="shared" si="36"/>
        <v xml:space="preserve"> </v>
      </c>
      <c r="S143" s="2495"/>
      <c r="T143" s="2495"/>
      <c r="U143" s="2495"/>
      <c r="V143" s="2495"/>
      <c r="W143" s="2502"/>
      <c r="X143" s="2502"/>
      <c r="Y143" s="2509"/>
      <c r="Z143" s="2502"/>
      <c r="AA143" s="2502"/>
      <c r="BA143" s="2595" t="str">
        <f>IF($D143&lt;&gt;($N143+$O143)," El número de altas según sexo NO puede ser diferente al Total.","")</f>
        <v/>
      </c>
      <c r="BB143" s="2595" t="str">
        <f>IF($K143&lt;$P143," Las Altas de 60 años NO puede ser mayor que el de 20-64 años.","")</f>
        <v/>
      </c>
      <c r="BD143" s="2759">
        <f t="shared" si="34"/>
        <v>0</v>
      </c>
      <c r="BE143" s="2759">
        <f t="shared" si="37"/>
        <v>0</v>
      </c>
    </row>
    <row r="144" spans="1:57" s="2498" customFormat="1" ht="10.5" x14ac:dyDescent="0.15">
      <c r="A144" s="2799" t="s">
        <v>173</v>
      </c>
      <c r="B144" s="2799" t="s">
        <v>166</v>
      </c>
      <c r="C144" s="2522" t="s">
        <v>162</v>
      </c>
      <c r="D144" s="2702">
        <f t="shared" si="35"/>
        <v>0</v>
      </c>
      <c r="E144" s="2730"/>
      <c r="F144" s="2731"/>
      <c r="G144" s="2731"/>
      <c r="H144" s="2731"/>
      <c r="I144" s="2731"/>
      <c r="J144" s="2672"/>
      <c r="K144" s="2672"/>
      <c r="L144" s="2731"/>
      <c r="M144" s="2732"/>
      <c r="N144" s="2671"/>
      <c r="O144" s="2673"/>
      <c r="P144" s="2773"/>
      <c r="Q144" s="2733"/>
      <c r="R144" s="2756" t="str">
        <f t="shared" si="36"/>
        <v xml:space="preserve"> </v>
      </c>
      <c r="S144" s="2495"/>
      <c r="T144" s="2495"/>
      <c r="U144" s="2495"/>
      <c r="V144" s="2495"/>
      <c r="W144" s="2502"/>
      <c r="X144" s="2502"/>
      <c r="Y144" s="2509"/>
      <c r="Z144" s="2502"/>
      <c r="AA144" s="2502"/>
      <c r="BA144" s="2595" t="str">
        <f>IF($D144&lt;&gt;($N144+$O144)," El número de pacientes según sexo NO puede ser diferente al Total.","")</f>
        <v/>
      </c>
      <c r="BB144" s="2595" t="str">
        <f>IF($K144&lt;$P144," Los pacientes en tratamientos de endodoncia de 60 años NO puede ser mayor que el de 20-64 años.","")</f>
        <v/>
      </c>
      <c r="BD144" s="2759">
        <f t="shared" si="34"/>
        <v>0</v>
      </c>
      <c r="BE144" s="2759">
        <f t="shared" si="37"/>
        <v>0</v>
      </c>
    </row>
    <row r="145" spans="1:57" s="2498" customFormat="1" ht="10.5" x14ac:dyDescent="0.15">
      <c r="A145" s="2839"/>
      <c r="B145" s="2800"/>
      <c r="C145" s="2524" t="s">
        <v>174</v>
      </c>
      <c r="D145" s="2650">
        <f t="shared" si="35"/>
        <v>0</v>
      </c>
      <c r="E145" s="2647"/>
      <c r="F145" s="2695"/>
      <c r="G145" s="2695"/>
      <c r="H145" s="2695"/>
      <c r="I145" s="2695"/>
      <c r="J145" s="2652"/>
      <c r="K145" s="2631"/>
      <c r="L145" s="2695"/>
      <c r="M145" s="2648"/>
      <c r="N145" s="2781"/>
      <c r="O145" s="2782"/>
      <c r="P145" s="2735"/>
      <c r="Q145" s="2718"/>
      <c r="R145" s="2756" t="str">
        <f>$BB145</f>
        <v/>
      </c>
      <c r="S145" s="2495"/>
      <c r="T145" s="2495"/>
      <c r="U145" s="2495"/>
      <c r="V145" s="2495"/>
      <c r="W145" s="2502"/>
      <c r="X145" s="2502"/>
      <c r="Y145" s="2509"/>
      <c r="Z145" s="2502"/>
      <c r="AA145" s="2502"/>
      <c r="BA145" s="2518"/>
      <c r="BB145" s="2595" t="str">
        <f>IF($K145&lt;$P145," El nº de piezas de tratamiento de endodoncia en 60 años NO puede ser mayor que el de 20-64 años.","")</f>
        <v/>
      </c>
      <c r="BD145" s="2772"/>
      <c r="BE145" s="2759">
        <f t="shared" si="37"/>
        <v>0</v>
      </c>
    </row>
    <row r="146" spans="1:57" s="2498" customFormat="1" ht="10.5" x14ac:dyDescent="0.15">
      <c r="A146" s="2839"/>
      <c r="B146" s="2799" t="s">
        <v>167</v>
      </c>
      <c r="C146" s="2587" t="s">
        <v>162</v>
      </c>
      <c r="D146" s="2634">
        <f t="shared" si="35"/>
        <v>0</v>
      </c>
      <c r="E146" s="2655"/>
      <c r="F146" s="2642"/>
      <c r="G146" s="2642"/>
      <c r="H146" s="2642"/>
      <c r="I146" s="2642"/>
      <c r="J146" s="2641"/>
      <c r="K146" s="2672"/>
      <c r="L146" s="2642"/>
      <c r="M146" s="2643"/>
      <c r="N146" s="2640"/>
      <c r="O146" s="2669"/>
      <c r="P146" s="2773"/>
      <c r="Q146" s="2716"/>
      <c r="R146" s="2756" t="str">
        <f t="shared" si="36"/>
        <v xml:space="preserve"> </v>
      </c>
      <c r="S146" s="2495"/>
      <c r="T146" s="2495"/>
      <c r="U146" s="2495"/>
      <c r="V146" s="2495"/>
      <c r="W146" s="2502"/>
      <c r="X146" s="2502"/>
      <c r="Y146" s="2509"/>
      <c r="Z146" s="2502"/>
      <c r="AA146" s="2502"/>
      <c r="BA146" s="2595" t="str">
        <f>IF($D146&lt;&gt;($N146+$O146)," El número de pacientes según sexo NO puede ser diferente al Total.","")</f>
        <v/>
      </c>
      <c r="BB146" s="2595" t="str">
        <f>IF($K146&lt;$P146," Los pacientes con prótesis removible de 60 años NO puede ser mayor que el de 20-64 años.","")</f>
        <v/>
      </c>
      <c r="BD146" s="2759">
        <f t="shared" si="34"/>
        <v>0</v>
      </c>
      <c r="BE146" s="2759">
        <f t="shared" si="37"/>
        <v>0</v>
      </c>
    </row>
    <row r="147" spans="1:57" s="2498" customFormat="1" ht="10.5" x14ac:dyDescent="0.15">
      <c r="A147" s="2831"/>
      <c r="B147" s="2800"/>
      <c r="C147" s="2525" t="s">
        <v>163</v>
      </c>
      <c r="D147" s="2636">
        <f t="shared" si="35"/>
        <v>0</v>
      </c>
      <c r="E147" s="2658"/>
      <c r="F147" s="2659"/>
      <c r="G147" s="2659"/>
      <c r="H147" s="2659"/>
      <c r="I147" s="2659"/>
      <c r="J147" s="2631"/>
      <c r="K147" s="2631"/>
      <c r="L147" s="2659"/>
      <c r="M147" s="2660"/>
      <c r="N147" s="2781"/>
      <c r="O147" s="2782"/>
      <c r="P147" s="2735"/>
      <c r="Q147" s="2727"/>
      <c r="R147" s="2756" t="str">
        <f>$BB147</f>
        <v/>
      </c>
      <c r="S147" s="2495"/>
      <c r="T147" s="2495"/>
      <c r="U147" s="2495"/>
      <c r="V147" s="2495"/>
      <c r="W147" s="2502"/>
      <c r="X147" s="2502"/>
      <c r="Y147" s="2509"/>
      <c r="Z147" s="2502"/>
      <c r="AA147" s="2502"/>
      <c r="BA147" s="2518"/>
      <c r="BB147" s="2595" t="str">
        <f>IF($K147&lt;$P147," El nº de prótesis en 60 años NO puede ser mayor que el de 20-64 años.","")</f>
        <v/>
      </c>
      <c r="BD147" s="2772"/>
      <c r="BE147" s="2759">
        <f t="shared" si="37"/>
        <v>0</v>
      </c>
    </row>
    <row r="148" spans="1:57" s="2498" customFormat="1" ht="10.5" x14ac:dyDescent="0.15">
      <c r="A148" s="2838" t="s">
        <v>175</v>
      </c>
      <c r="B148" s="2840" t="s">
        <v>161</v>
      </c>
      <c r="C148" s="2841"/>
      <c r="D148" s="2668">
        <f>+K148</f>
        <v>0</v>
      </c>
      <c r="E148" s="2701"/>
      <c r="F148" s="2706"/>
      <c r="G148" s="2706"/>
      <c r="H148" s="2706"/>
      <c r="I148" s="2706"/>
      <c r="J148" s="2712"/>
      <c r="K148" s="2664">
        <f>(P148)</f>
        <v>0</v>
      </c>
      <c r="L148" s="2780"/>
      <c r="M148" s="2706"/>
      <c r="N148" s="2697"/>
      <c r="O148" s="2682"/>
      <c r="P148" s="2737"/>
      <c r="Q148" s="2734"/>
      <c r="R148" s="2756" t="str">
        <f t="shared" si="36"/>
        <v xml:space="preserve"> </v>
      </c>
      <c r="S148" s="2495"/>
      <c r="T148" s="2495"/>
      <c r="U148" s="2495"/>
      <c r="V148" s="2495"/>
      <c r="W148" s="2502"/>
      <c r="X148" s="2502"/>
      <c r="Y148" s="2509"/>
      <c r="Z148" s="2502"/>
      <c r="AA148" s="2502"/>
      <c r="BA148" s="2595" t="str">
        <f>IF($D148&lt;&gt;($N148+$O148)," El número de altas según sexo NO puede ser diferente al Total.","")</f>
        <v/>
      </c>
      <c r="BB148" s="2595" t="str">
        <f>IF($K148&lt;$P148," Las Altas de 60 años NO puede ser mayor que el de 20-64 años.","")</f>
        <v/>
      </c>
      <c r="BD148" s="2759">
        <f t="shared" si="34"/>
        <v>0</v>
      </c>
      <c r="BE148" s="2759">
        <f t="shared" si="37"/>
        <v>0</v>
      </c>
    </row>
    <row r="149" spans="1:57" s="2498" customFormat="1" ht="10.5" x14ac:dyDescent="0.15">
      <c r="A149" s="2839"/>
      <c r="B149" s="2842" t="s">
        <v>166</v>
      </c>
      <c r="C149" s="2587" t="s">
        <v>162</v>
      </c>
      <c r="D149" s="2634">
        <f>+K149</f>
        <v>0</v>
      </c>
      <c r="E149" s="2655"/>
      <c r="F149" s="2642"/>
      <c r="G149" s="2642"/>
      <c r="H149" s="2642"/>
      <c r="I149" s="2642"/>
      <c r="J149" s="2642"/>
      <c r="K149" s="2686">
        <f>(P149)</f>
        <v>0</v>
      </c>
      <c r="L149" s="2642"/>
      <c r="M149" s="2643"/>
      <c r="N149" s="2677"/>
      <c r="O149" s="2669"/>
      <c r="P149" s="2675"/>
      <c r="Q149" s="2716"/>
      <c r="R149" s="2756" t="str">
        <f t="shared" si="36"/>
        <v xml:space="preserve"> </v>
      </c>
      <c r="S149" s="2495"/>
      <c r="T149" s="2495"/>
      <c r="U149" s="2495"/>
      <c r="V149" s="2495"/>
      <c r="W149" s="2502"/>
      <c r="X149" s="2502"/>
      <c r="Y149" s="2509"/>
      <c r="Z149" s="2502"/>
      <c r="AA149" s="2502"/>
      <c r="BA149" s="2595" t="str">
        <f>IF($D149&lt;&gt;($N149+$O149)," El número de pacientes según sexo NO puede ser diferente al Total.","")</f>
        <v/>
      </c>
      <c r="BB149" s="2595" t="str">
        <f>IF($K149&lt;$P149," Los pacientes en tratamientos de endodoncia de 60 años NO puede ser mayor que el de 20-64 años.","")</f>
        <v/>
      </c>
      <c r="BD149" s="2759">
        <f t="shared" si="34"/>
        <v>0</v>
      </c>
      <c r="BE149" s="2759">
        <f t="shared" si="37"/>
        <v>0</v>
      </c>
    </row>
    <row r="150" spans="1:57" s="2498" customFormat="1" ht="10.5" x14ac:dyDescent="0.15">
      <c r="A150" s="2839"/>
      <c r="B150" s="2843"/>
      <c r="C150" s="2525" t="s">
        <v>174</v>
      </c>
      <c r="D150" s="2636">
        <f>+K150</f>
        <v>0</v>
      </c>
      <c r="E150" s="2658"/>
      <c r="F150" s="2659"/>
      <c r="G150" s="2659"/>
      <c r="H150" s="2659"/>
      <c r="I150" s="2659"/>
      <c r="J150" s="2659"/>
      <c r="K150" s="2708">
        <f>(P150)</f>
        <v>0</v>
      </c>
      <c r="L150" s="2659"/>
      <c r="M150" s="2660"/>
      <c r="N150" s="2783"/>
      <c r="O150" s="2782"/>
      <c r="P150" s="2676"/>
      <c r="Q150" s="2727"/>
      <c r="R150" s="2756" t="str">
        <f>$BB150</f>
        <v/>
      </c>
      <c r="S150" s="2495"/>
      <c r="T150" s="2495"/>
      <c r="U150" s="2495"/>
      <c r="V150" s="2495"/>
      <c r="W150" s="2502"/>
      <c r="X150" s="2502"/>
      <c r="Y150" s="2509"/>
      <c r="Z150" s="2502"/>
      <c r="AA150" s="2502"/>
      <c r="BA150" s="2518"/>
      <c r="BB150" s="2595" t="str">
        <f>IF($K150&lt;$P150," El nº de piezas de tratamiento de endodoncia en 60 años NO puede ser mayor que el de 20-64 años.","")</f>
        <v/>
      </c>
      <c r="BD150" s="2772"/>
      <c r="BE150" s="2759">
        <f t="shared" si="37"/>
        <v>0</v>
      </c>
    </row>
    <row r="151" spans="1:57" s="2498" customFormat="1" ht="10.5" x14ac:dyDescent="0.15">
      <c r="A151" s="2839"/>
      <c r="B151" s="2842" t="s">
        <v>167</v>
      </c>
      <c r="C151" s="2587" t="s">
        <v>162</v>
      </c>
      <c r="D151" s="2634">
        <f>+K151</f>
        <v>0</v>
      </c>
      <c r="E151" s="2655"/>
      <c r="F151" s="2642"/>
      <c r="G151" s="2642"/>
      <c r="H151" s="2642"/>
      <c r="I151" s="2642"/>
      <c r="J151" s="2642"/>
      <c r="K151" s="2705">
        <f>(P151)</f>
        <v>0</v>
      </c>
      <c r="L151" s="2642"/>
      <c r="M151" s="2643"/>
      <c r="N151" s="2677"/>
      <c r="O151" s="2669"/>
      <c r="P151" s="2675"/>
      <c r="Q151" s="2716"/>
      <c r="R151" s="2756" t="str">
        <f t="shared" si="36"/>
        <v xml:space="preserve"> </v>
      </c>
      <c r="S151" s="2495"/>
      <c r="T151" s="2495"/>
      <c r="U151" s="2495"/>
      <c r="V151" s="2495"/>
      <c r="W151" s="2502"/>
      <c r="X151" s="2502"/>
      <c r="Y151" s="2509"/>
      <c r="Z151" s="2502"/>
      <c r="AA151" s="2502"/>
      <c r="BA151" s="2595" t="str">
        <f>IF($D151&lt;&gt;($N151+$O151)," El número de pacientes según sexo NO puede ser diferente al Total.","")</f>
        <v/>
      </c>
      <c r="BB151" s="2595" t="str">
        <f>IF($K151&lt;$P151," Los pacientes con prótesis removible de 60 años NO puede ser mayor que el de 20-64 años.","")</f>
        <v/>
      </c>
      <c r="BD151" s="2759">
        <f t="shared" si="34"/>
        <v>0</v>
      </c>
      <c r="BE151" s="2759">
        <f t="shared" si="37"/>
        <v>0</v>
      </c>
    </row>
    <row r="152" spans="1:57" s="2498" customFormat="1" ht="10.5" x14ac:dyDescent="0.15">
      <c r="A152" s="2831"/>
      <c r="B152" s="2843"/>
      <c r="C152" s="2525" t="s">
        <v>163</v>
      </c>
      <c r="D152" s="2636">
        <f>+K152</f>
        <v>0</v>
      </c>
      <c r="E152" s="2658"/>
      <c r="F152" s="2659"/>
      <c r="G152" s="2659"/>
      <c r="H152" s="2659"/>
      <c r="I152" s="2659"/>
      <c r="J152" s="2659"/>
      <c r="K152" s="2710">
        <f>(P152)</f>
        <v>0</v>
      </c>
      <c r="L152" s="2659"/>
      <c r="M152" s="2660"/>
      <c r="N152" s="2784"/>
      <c r="O152" s="2785"/>
      <c r="P152" s="2676"/>
      <c r="Q152" s="2727"/>
      <c r="R152" s="2756" t="str">
        <f>$BB152</f>
        <v/>
      </c>
      <c r="S152" s="2495"/>
      <c r="T152" s="2495"/>
      <c r="U152" s="2495"/>
      <c r="V152" s="2495"/>
      <c r="W152" s="2502"/>
      <c r="X152" s="2502"/>
      <c r="Y152" s="2509"/>
      <c r="Z152" s="2502"/>
      <c r="AA152" s="2502"/>
      <c r="BA152" s="2518"/>
      <c r="BB152" s="2595" t="str">
        <f>IF($K152&lt;$P152," El nº de prótesis en 60 años NO puede ser mayor que el de 20-64 años.","")</f>
        <v/>
      </c>
      <c r="BD152" s="2772"/>
      <c r="BE152" s="2759">
        <f t="shared" si="37"/>
        <v>0</v>
      </c>
    </row>
    <row r="153" spans="1:57" s="2495" customFormat="1" ht="15" x14ac:dyDescent="0.2">
      <c r="A153" s="2551" t="s">
        <v>176</v>
      </c>
      <c r="B153" s="2543"/>
      <c r="C153" s="2564"/>
      <c r="D153" s="2526"/>
      <c r="E153" s="2526"/>
      <c r="F153" s="2589"/>
      <c r="G153" s="2589"/>
      <c r="H153" s="2589"/>
      <c r="I153" s="2589"/>
      <c r="J153" s="2589"/>
      <c r="K153" s="2589"/>
      <c r="L153" s="2589"/>
      <c r="M153" s="2589"/>
      <c r="N153" s="2589"/>
      <c r="O153" s="2589"/>
      <c r="P153" s="2589"/>
      <c r="Q153" s="2590"/>
      <c r="R153" s="2590"/>
      <c r="S153" s="2538"/>
    </row>
    <row r="154" spans="1:57" s="2498" customFormat="1" ht="15" x14ac:dyDescent="0.2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2538"/>
      <c r="J154" s="2508"/>
      <c r="K154" s="2508"/>
      <c r="L154" s="2521"/>
      <c r="M154" s="2521"/>
      <c r="N154" s="2521"/>
      <c r="O154" s="2521"/>
      <c r="P154" s="2521"/>
      <c r="Q154" s="2521"/>
      <c r="R154" s="2521"/>
      <c r="S154" s="2495"/>
      <c r="T154" s="2495"/>
      <c r="U154" s="2495"/>
      <c r="V154" s="2495"/>
      <c r="W154" s="2495"/>
      <c r="X154" s="2495"/>
      <c r="Y154" s="2495"/>
      <c r="Z154" s="2495"/>
      <c r="AA154" s="2495"/>
      <c r="BA154" s="2495"/>
      <c r="BB154" s="2495"/>
      <c r="BC154" s="2495"/>
      <c r="BD154" s="2495"/>
    </row>
    <row r="155" spans="1:57" s="2498" customFormat="1" ht="15" x14ac:dyDescent="0.2">
      <c r="A155" s="2807"/>
      <c r="B155" s="2808"/>
      <c r="C155" s="2809"/>
      <c r="D155" s="2831"/>
      <c r="E155" s="2544" t="s">
        <v>178</v>
      </c>
      <c r="F155" s="2510" t="s">
        <v>179</v>
      </c>
      <c r="G155" s="2510" t="s">
        <v>92</v>
      </c>
      <c r="H155" s="2529" t="s">
        <v>180</v>
      </c>
      <c r="I155" s="2538"/>
      <c r="J155" s="2508"/>
      <c r="K155" s="2508"/>
      <c r="L155" s="2521"/>
      <c r="M155" s="2521"/>
      <c r="N155" s="2521"/>
      <c r="O155" s="2521"/>
      <c r="P155" s="2521"/>
      <c r="Q155" s="2521"/>
      <c r="R155" s="2521"/>
      <c r="S155" s="2495"/>
      <c r="T155" s="2495"/>
      <c r="U155" s="2495"/>
      <c r="V155" s="2495"/>
      <c r="W155" s="2495"/>
      <c r="X155" s="2495"/>
      <c r="Y155" s="2495"/>
      <c r="Z155" s="2495"/>
      <c r="AA155" s="2495"/>
      <c r="BA155" s="2495"/>
      <c r="BB155" s="2495"/>
      <c r="BC155" s="2495"/>
      <c r="BD155" s="2495"/>
    </row>
    <row r="156" spans="1:57" s="2498" customFormat="1" ht="15" x14ac:dyDescent="0.2">
      <c r="A156" s="2832" t="s">
        <v>181</v>
      </c>
      <c r="B156" s="2833"/>
      <c r="C156" s="2834"/>
      <c r="D156" s="2634">
        <f>SUM(E156:H156)</f>
        <v>0</v>
      </c>
      <c r="E156" s="2640"/>
      <c r="F156" s="2641"/>
      <c r="G156" s="2641"/>
      <c r="H156" s="2669"/>
      <c r="I156" s="2774" t="str">
        <f>BA156</f>
        <v/>
      </c>
      <c r="J156" s="2508"/>
      <c r="K156" s="2508"/>
      <c r="L156" s="2521"/>
      <c r="M156" s="2521"/>
      <c r="N156" s="2521"/>
      <c r="O156" s="2521"/>
      <c r="P156" s="2521"/>
      <c r="Q156" s="2521"/>
      <c r="R156" s="2521"/>
      <c r="S156" s="2495"/>
      <c r="T156" s="2495"/>
      <c r="U156" s="2495"/>
      <c r="V156" s="2495"/>
      <c r="W156" s="2495"/>
      <c r="X156" s="2495"/>
      <c r="Y156" s="2495"/>
      <c r="Z156" s="2495"/>
      <c r="AA156" s="2495"/>
      <c r="BA156" s="2595" t="str">
        <f>IF(D156&lt;&gt;SUM(E156:H156)," NO ALTERE LAS FÓRMULAS, la suma de las edades no está alculando el total de la sección. ","")</f>
        <v/>
      </c>
      <c r="BB156" s="2495"/>
      <c r="BC156" s="2495"/>
      <c r="BD156" s="2759">
        <f>IF(D156&lt;&gt;SUM(E156:H156),1,0)</f>
        <v>0</v>
      </c>
    </row>
    <row r="157" spans="1:57" s="2498" customFormat="1" ht="15" x14ac:dyDescent="0.2">
      <c r="A157" s="2827" t="s">
        <v>182</v>
      </c>
      <c r="B157" s="2828"/>
      <c r="C157" s="2829"/>
      <c r="D157" s="2636">
        <f>SUM(E157:H157)</f>
        <v>0</v>
      </c>
      <c r="E157" s="2630"/>
      <c r="F157" s="2631"/>
      <c r="G157" s="2631"/>
      <c r="H157" s="2633"/>
      <c r="I157" s="2774" t="str">
        <f>BA157</f>
        <v/>
      </c>
      <c r="J157" s="2508"/>
      <c r="K157" s="2508"/>
      <c r="L157" s="2521"/>
      <c r="M157" s="2521"/>
      <c r="N157" s="2521"/>
      <c r="O157" s="2521"/>
      <c r="P157" s="2521"/>
      <c r="Q157" s="2521"/>
      <c r="R157" s="2521"/>
      <c r="S157" s="2495"/>
      <c r="T157" s="2495"/>
      <c r="U157" s="2495"/>
      <c r="V157" s="2495"/>
      <c r="W157" s="2495"/>
      <c r="X157" s="2495"/>
      <c r="Y157" s="2495"/>
      <c r="Z157" s="2495"/>
      <c r="AA157" s="2495"/>
      <c r="BA157" s="2595" t="str">
        <f>IF(D157&lt;&gt;SUM(E157:H157)," NO ALTERE LAS FÓRMULAS, la suma de las edades no está alculando el total de la sección. ","")</f>
        <v/>
      </c>
      <c r="BB157" s="2495"/>
      <c r="BC157" s="2495"/>
      <c r="BD157" s="2759">
        <f>IF(D157&lt;&gt;SUM(E157:H157),1,0)</f>
        <v>0</v>
      </c>
    </row>
    <row r="158" spans="1:57" s="2495" customFormat="1" ht="15" x14ac:dyDescent="0.2">
      <c r="A158" s="2552" t="s">
        <v>183</v>
      </c>
      <c r="B158" s="2564"/>
      <c r="C158" s="2564"/>
      <c r="D158" s="2512"/>
      <c r="E158" s="2512"/>
      <c r="F158" s="2512"/>
      <c r="G158" s="2512"/>
      <c r="H158" s="2512"/>
      <c r="I158" s="2512"/>
      <c r="J158" s="2512"/>
      <c r="K158" s="2512"/>
      <c r="L158" s="2512"/>
      <c r="M158" s="2512"/>
      <c r="N158" s="2512"/>
      <c r="O158" s="2512"/>
      <c r="P158" s="2512"/>
      <c r="Q158" s="2512"/>
      <c r="R158" s="2542"/>
    </row>
    <row r="159" spans="1:57" s="2498" customFormat="1" ht="10.5" x14ac:dyDescent="0.1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2511"/>
      <c r="R159" s="2511"/>
      <c r="S159" s="2495"/>
      <c r="T159" s="2495"/>
      <c r="U159" s="2495"/>
      <c r="V159" s="2495"/>
      <c r="W159" s="2495"/>
      <c r="X159" s="2495"/>
      <c r="Y159" s="2495"/>
      <c r="Z159" s="2495"/>
      <c r="AA159" s="2495"/>
      <c r="BA159" s="2495"/>
      <c r="BB159" s="2495"/>
      <c r="BC159" s="2495"/>
      <c r="BD159" s="2495"/>
    </row>
    <row r="160" spans="1:57" s="2498" customFormat="1" ht="21" x14ac:dyDescent="0.15">
      <c r="A160" s="2807"/>
      <c r="B160" s="2808"/>
      <c r="C160" s="2809"/>
      <c r="D160" s="2802"/>
      <c r="E160" s="2544" t="s">
        <v>178</v>
      </c>
      <c r="F160" s="2510" t="s">
        <v>21</v>
      </c>
      <c r="G160" s="2510" t="s">
        <v>185</v>
      </c>
      <c r="H160" s="2510" t="s">
        <v>91</v>
      </c>
      <c r="I160" s="2510" t="s">
        <v>186</v>
      </c>
      <c r="J160" s="2510" t="s">
        <v>92</v>
      </c>
      <c r="K160" s="2510" t="s">
        <v>25</v>
      </c>
      <c r="L160" s="2510" t="s">
        <v>26</v>
      </c>
      <c r="M160" s="2529" t="s">
        <v>27</v>
      </c>
      <c r="N160" s="2544" t="s">
        <v>1</v>
      </c>
      <c r="O160" s="2517" t="s">
        <v>2</v>
      </c>
      <c r="P160" s="2830"/>
      <c r="Q160" s="2511"/>
      <c r="R160" s="2511"/>
      <c r="S160" s="2495"/>
      <c r="T160" s="2495"/>
      <c r="U160" s="2495"/>
      <c r="V160" s="2495"/>
      <c r="W160" s="2495"/>
      <c r="X160" s="2495"/>
      <c r="Y160" s="2495"/>
      <c r="Z160" s="2495"/>
      <c r="AA160" s="2495"/>
      <c r="BA160" s="2495"/>
      <c r="BB160" s="2495"/>
      <c r="BC160" s="2495"/>
      <c r="BD160" s="2495"/>
    </row>
    <row r="161" spans="1:57" s="2498" customFormat="1" ht="15" x14ac:dyDescent="0.2">
      <c r="A161" s="2799" t="s">
        <v>187</v>
      </c>
      <c r="B161" s="2810" t="s">
        <v>188</v>
      </c>
      <c r="C161" s="2812"/>
      <c r="D161" s="2634">
        <f>SUM(E161:M161)</f>
        <v>37</v>
      </c>
      <c r="E161" s="2640">
        <v>8</v>
      </c>
      <c r="F161" s="2641">
        <v>2</v>
      </c>
      <c r="G161" s="2641"/>
      <c r="H161" s="2641">
        <v>1</v>
      </c>
      <c r="I161" s="2641"/>
      <c r="J161" s="2641">
        <v>7</v>
      </c>
      <c r="K161" s="2641">
        <v>19</v>
      </c>
      <c r="L161" s="2641"/>
      <c r="M161" s="2669"/>
      <c r="N161" s="2692">
        <v>16</v>
      </c>
      <c r="O161" s="2620">
        <v>21</v>
      </c>
      <c r="P161" s="2675"/>
      <c r="Q161" s="2756" t="str">
        <f>$BA161&amp;" "&amp;$BB161</f>
        <v xml:space="preserve"> </v>
      </c>
      <c r="R161" s="2521"/>
      <c r="S161" s="2495"/>
      <c r="T161" s="2495"/>
      <c r="U161" s="2495"/>
      <c r="V161" s="2502"/>
      <c r="W161" s="2502"/>
      <c r="X161" s="2502"/>
      <c r="Y161" s="2502"/>
      <c r="Z161" s="2502"/>
      <c r="AA161" s="2502"/>
      <c r="BA161" s="2595" t="str">
        <f>IF($D161&lt;&gt;($N161+$O161)," El número consultas según sexo NO puede ser diferente al Total.","")</f>
        <v/>
      </c>
      <c r="BB161" s="2595" t="str">
        <f t="shared" ref="BB161:BB166" si="38">IF($K161&lt;$P161," Las consultas de 60 años NO puede ser mayor que el de 20-64 años.","")</f>
        <v/>
      </c>
      <c r="BD161" s="2759">
        <f t="shared" ref="BD161:BD179" si="39">IF($D161&lt;&gt;($N161+$O161),1,0)</f>
        <v>0</v>
      </c>
      <c r="BE161" s="2759">
        <f t="shared" ref="BE161:BE166" si="40">IF($K161&lt;$P161,1,0)</f>
        <v>0</v>
      </c>
    </row>
    <row r="162" spans="1:57" s="2498" customFormat="1" ht="15" x14ac:dyDescent="0.2">
      <c r="A162" s="2800"/>
      <c r="B162" s="2820" t="s">
        <v>189</v>
      </c>
      <c r="C162" s="2821"/>
      <c r="D162" s="2636">
        <f t="shared" ref="D162:D180" si="41">SUM(E162:M162)</f>
        <v>25</v>
      </c>
      <c r="E162" s="2630">
        <v>5</v>
      </c>
      <c r="F162" s="2631"/>
      <c r="G162" s="2631"/>
      <c r="H162" s="2631"/>
      <c r="I162" s="2631">
        <v>3</v>
      </c>
      <c r="J162" s="2631">
        <v>4</v>
      </c>
      <c r="K162" s="2631">
        <v>12</v>
      </c>
      <c r="L162" s="2631">
        <v>1</v>
      </c>
      <c r="M162" s="2633"/>
      <c r="N162" s="2735">
        <v>11</v>
      </c>
      <c r="O162" s="2623">
        <v>14</v>
      </c>
      <c r="P162" s="2676"/>
      <c r="Q162" s="2756" t="str">
        <f t="shared" ref="Q162:Q180" si="42">$BA162&amp;" "&amp;$BB162</f>
        <v xml:space="preserve"> </v>
      </c>
      <c r="R162" s="2521"/>
      <c r="S162" s="2495"/>
      <c r="T162" s="2495"/>
      <c r="U162" s="2495"/>
      <c r="V162" s="2502"/>
      <c r="W162" s="2502"/>
      <c r="X162" s="2502"/>
      <c r="Y162" s="2502"/>
      <c r="Z162" s="2502"/>
      <c r="AA162" s="2502"/>
      <c r="BA162" s="2595" t="str">
        <f t="shared" ref="BA162:BA180" si="43">IF($D162&lt;&gt;($N162+$O162)," El número consultas según sexo NO puede ser diferente al Total.","")</f>
        <v/>
      </c>
      <c r="BB162" s="2595" t="str">
        <f t="shared" si="38"/>
        <v/>
      </c>
      <c r="BD162" s="2759">
        <f t="shared" si="39"/>
        <v>0</v>
      </c>
      <c r="BE162" s="2759">
        <f t="shared" si="40"/>
        <v>0</v>
      </c>
    </row>
    <row r="163" spans="1:57" s="2498" customFormat="1" ht="15" x14ac:dyDescent="0.2">
      <c r="A163" s="2799" t="s">
        <v>190</v>
      </c>
      <c r="B163" s="2822" t="s">
        <v>188</v>
      </c>
      <c r="C163" s="2823"/>
      <c r="D163" s="2702">
        <f t="shared" si="41"/>
        <v>27</v>
      </c>
      <c r="E163" s="2699">
        <v>1</v>
      </c>
      <c r="F163" s="2700">
        <v>1</v>
      </c>
      <c r="G163" s="2700"/>
      <c r="H163" s="2700"/>
      <c r="I163" s="2700">
        <v>4</v>
      </c>
      <c r="J163" s="2700">
        <v>2</v>
      </c>
      <c r="K163" s="2700">
        <v>17</v>
      </c>
      <c r="L163" s="2700">
        <v>2</v>
      </c>
      <c r="M163" s="2683"/>
      <c r="N163" s="2736">
        <v>11</v>
      </c>
      <c r="O163" s="2626">
        <v>16</v>
      </c>
      <c r="P163" s="2685"/>
      <c r="Q163" s="2756" t="str">
        <f t="shared" si="42"/>
        <v xml:space="preserve"> </v>
      </c>
      <c r="R163" s="2521"/>
      <c r="S163" s="2495"/>
      <c r="T163" s="2495"/>
      <c r="U163" s="2495"/>
      <c r="V163" s="2502"/>
      <c r="W163" s="2502"/>
      <c r="X163" s="2502"/>
      <c r="Y163" s="2502"/>
      <c r="Z163" s="2502"/>
      <c r="AA163" s="2502"/>
      <c r="BA163" s="2595" t="str">
        <f t="shared" si="43"/>
        <v/>
      </c>
      <c r="BB163" s="2595" t="str">
        <f t="shared" si="38"/>
        <v/>
      </c>
      <c r="BD163" s="2759">
        <f t="shared" si="39"/>
        <v>0</v>
      </c>
      <c r="BE163" s="2759">
        <f t="shared" si="40"/>
        <v>0</v>
      </c>
    </row>
    <row r="164" spans="1:57" s="2498" customFormat="1" ht="15" x14ac:dyDescent="0.2">
      <c r="A164" s="2800"/>
      <c r="B164" s="2824" t="s">
        <v>189</v>
      </c>
      <c r="C164" s="2826"/>
      <c r="D164" s="2650">
        <f t="shared" si="41"/>
        <v>21</v>
      </c>
      <c r="E164" s="2651">
        <v>2</v>
      </c>
      <c r="F164" s="2652">
        <v>1</v>
      </c>
      <c r="G164" s="2652"/>
      <c r="H164" s="2652">
        <v>1</v>
      </c>
      <c r="I164" s="2652">
        <v>2</v>
      </c>
      <c r="J164" s="2652">
        <v>2</v>
      </c>
      <c r="K164" s="2652">
        <v>12</v>
      </c>
      <c r="L164" s="2652">
        <v>1</v>
      </c>
      <c r="M164" s="2625"/>
      <c r="N164" s="2694">
        <v>12</v>
      </c>
      <c r="O164" s="2622">
        <v>9</v>
      </c>
      <c r="P164" s="2654"/>
      <c r="Q164" s="2756" t="str">
        <f t="shared" si="42"/>
        <v xml:space="preserve"> </v>
      </c>
      <c r="R164" s="2521"/>
      <c r="S164" s="2495"/>
      <c r="T164" s="2495"/>
      <c r="U164" s="2495"/>
      <c r="V164" s="2502"/>
      <c r="W164" s="2502"/>
      <c r="X164" s="2502"/>
      <c r="Y164" s="2502"/>
      <c r="Z164" s="2502"/>
      <c r="AA164" s="2502"/>
      <c r="BA164" s="2595" t="str">
        <f t="shared" si="43"/>
        <v/>
      </c>
      <c r="BB164" s="2595" t="str">
        <f t="shared" si="38"/>
        <v/>
      </c>
      <c r="BD164" s="2759">
        <f t="shared" si="39"/>
        <v>0</v>
      </c>
      <c r="BE164" s="2759">
        <f t="shared" si="40"/>
        <v>0</v>
      </c>
    </row>
    <row r="165" spans="1:57" s="2498" customFormat="1" ht="15" x14ac:dyDescent="0.2">
      <c r="A165" s="2799" t="s">
        <v>112</v>
      </c>
      <c r="B165" s="2810" t="s">
        <v>188</v>
      </c>
      <c r="C165" s="2812"/>
      <c r="D165" s="2634">
        <f t="shared" si="41"/>
        <v>36</v>
      </c>
      <c r="E165" s="2697"/>
      <c r="F165" s="2698"/>
      <c r="G165" s="2698"/>
      <c r="H165" s="2698">
        <v>2</v>
      </c>
      <c r="I165" s="2698">
        <v>6</v>
      </c>
      <c r="J165" s="2698">
        <v>8</v>
      </c>
      <c r="K165" s="2698">
        <v>9</v>
      </c>
      <c r="L165" s="2698">
        <v>1</v>
      </c>
      <c r="M165" s="2682">
        <v>10</v>
      </c>
      <c r="N165" s="2737">
        <v>9</v>
      </c>
      <c r="O165" s="2620">
        <v>27</v>
      </c>
      <c r="P165" s="2675"/>
      <c r="Q165" s="2756" t="str">
        <f t="shared" si="42"/>
        <v xml:space="preserve"> </v>
      </c>
      <c r="R165" s="2521"/>
      <c r="S165" s="2495"/>
      <c r="T165" s="2495"/>
      <c r="U165" s="2495"/>
      <c r="V165" s="2502"/>
      <c r="W165" s="2502"/>
      <c r="X165" s="2502"/>
      <c r="Y165" s="2502"/>
      <c r="Z165" s="2502"/>
      <c r="AA165" s="2502"/>
      <c r="BA165" s="2595" t="str">
        <f t="shared" si="43"/>
        <v/>
      </c>
      <c r="BB165" s="2595" t="str">
        <f t="shared" si="38"/>
        <v/>
      </c>
      <c r="BD165" s="2759">
        <f t="shared" si="39"/>
        <v>0</v>
      </c>
      <c r="BE165" s="2759">
        <f t="shared" si="40"/>
        <v>0</v>
      </c>
    </row>
    <row r="166" spans="1:57" s="2498" customFormat="1" ht="15" x14ac:dyDescent="0.2">
      <c r="A166" s="2800"/>
      <c r="B166" s="2820" t="s">
        <v>189</v>
      </c>
      <c r="C166" s="2821"/>
      <c r="D166" s="2636">
        <f t="shared" si="41"/>
        <v>46</v>
      </c>
      <c r="E166" s="2630"/>
      <c r="F166" s="2631"/>
      <c r="G166" s="2631"/>
      <c r="H166" s="2631">
        <v>3</v>
      </c>
      <c r="I166" s="2631">
        <v>7</v>
      </c>
      <c r="J166" s="2631">
        <v>5</v>
      </c>
      <c r="K166" s="2631">
        <v>17</v>
      </c>
      <c r="L166" s="2631">
        <v>1</v>
      </c>
      <c r="M166" s="2633">
        <v>13</v>
      </c>
      <c r="N166" s="2735">
        <v>10</v>
      </c>
      <c r="O166" s="2623">
        <v>36</v>
      </c>
      <c r="P166" s="2676"/>
      <c r="Q166" s="2756" t="str">
        <f t="shared" si="42"/>
        <v xml:space="preserve"> </v>
      </c>
      <c r="R166" s="2521"/>
      <c r="S166" s="2495"/>
      <c r="T166" s="2495"/>
      <c r="U166" s="2495"/>
      <c r="V166" s="2502"/>
      <c r="W166" s="2502"/>
      <c r="X166" s="2502"/>
      <c r="Y166" s="2502"/>
      <c r="Z166" s="2502"/>
      <c r="AA166" s="2502"/>
      <c r="BA166" s="2595" t="str">
        <f t="shared" si="43"/>
        <v/>
      </c>
      <c r="BB166" s="2595" t="str">
        <f t="shared" si="38"/>
        <v/>
      </c>
      <c r="BD166" s="2759">
        <f t="shared" si="39"/>
        <v>0</v>
      </c>
      <c r="BE166" s="2759">
        <f t="shared" si="40"/>
        <v>0</v>
      </c>
    </row>
    <row r="167" spans="1:57" s="2498" customFormat="1" ht="15" x14ac:dyDescent="0.2">
      <c r="A167" s="2799" t="s">
        <v>117</v>
      </c>
      <c r="B167" s="2822" t="s">
        <v>188</v>
      </c>
      <c r="C167" s="2823"/>
      <c r="D167" s="2702">
        <f t="shared" si="41"/>
        <v>12</v>
      </c>
      <c r="E167" s="2699">
        <v>5</v>
      </c>
      <c r="F167" s="2700"/>
      <c r="G167" s="2700">
        <v>2</v>
      </c>
      <c r="H167" s="2700"/>
      <c r="I167" s="2700">
        <v>5</v>
      </c>
      <c r="J167" s="2738"/>
      <c r="K167" s="2738"/>
      <c r="L167" s="2738"/>
      <c r="M167" s="2739"/>
      <c r="N167" s="2737">
        <v>8</v>
      </c>
      <c r="O167" s="2626">
        <v>4</v>
      </c>
      <c r="P167" s="2740"/>
      <c r="Q167" s="2756" t="str">
        <f>$BA167</f>
        <v/>
      </c>
      <c r="R167" s="2521"/>
      <c r="S167" s="2495"/>
      <c r="T167" s="2495"/>
      <c r="U167" s="2495"/>
      <c r="V167" s="2502"/>
      <c r="W167" s="2502"/>
      <c r="X167" s="2502"/>
      <c r="Y167" s="2502"/>
      <c r="Z167" s="2502"/>
      <c r="AA167" s="2502"/>
      <c r="BA167" s="2595" t="str">
        <f t="shared" si="43"/>
        <v/>
      </c>
      <c r="BB167" s="2518"/>
      <c r="BD167" s="2759">
        <f t="shared" si="39"/>
        <v>0</v>
      </c>
      <c r="BE167" s="2772"/>
    </row>
    <row r="168" spans="1:57" s="2498" customFormat="1" ht="15" x14ac:dyDescent="0.2">
      <c r="A168" s="2800"/>
      <c r="B168" s="2824" t="s">
        <v>189</v>
      </c>
      <c r="C168" s="2826"/>
      <c r="D168" s="2650">
        <f t="shared" si="41"/>
        <v>13</v>
      </c>
      <c r="E168" s="2651">
        <v>2</v>
      </c>
      <c r="F168" s="2652"/>
      <c r="G168" s="2652">
        <v>1</v>
      </c>
      <c r="H168" s="2652">
        <v>1</v>
      </c>
      <c r="I168" s="2652">
        <v>9</v>
      </c>
      <c r="J168" s="2695"/>
      <c r="K168" s="2695"/>
      <c r="L168" s="2695"/>
      <c r="M168" s="2648"/>
      <c r="N168" s="2735">
        <v>7</v>
      </c>
      <c r="O168" s="2622">
        <v>6</v>
      </c>
      <c r="P168" s="2741"/>
      <c r="Q168" s="2756" t="str">
        <f>$BA168</f>
        <v/>
      </c>
      <c r="R168" s="2521"/>
      <c r="S168" s="2495"/>
      <c r="T168" s="2495"/>
      <c r="U168" s="2495"/>
      <c r="V168" s="2502"/>
      <c r="W168" s="2502"/>
      <c r="X168" s="2502"/>
      <c r="Y168" s="2502"/>
      <c r="Z168" s="2502"/>
      <c r="AA168" s="2502"/>
      <c r="BA168" s="2595" t="str">
        <f t="shared" si="43"/>
        <v/>
      </c>
      <c r="BB168" s="2518"/>
      <c r="BD168" s="2759">
        <f t="shared" si="39"/>
        <v>0</v>
      </c>
      <c r="BE168" s="2772"/>
    </row>
    <row r="169" spans="1:57" s="2498" customFormat="1" ht="15" x14ac:dyDescent="0.2">
      <c r="A169" s="2799" t="s">
        <v>191</v>
      </c>
      <c r="B169" s="2810" t="s">
        <v>188</v>
      </c>
      <c r="C169" s="2812"/>
      <c r="D169" s="2634">
        <f t="shared" si="41"/>
        <v>6</v>
      </c>
      <c r="E169" s="2640"/>
      <c r="F169" s="2641"/>
      <c r="G169" s="2641"/>
      <c r="H169" s="2641"/>
      <c r="I169" s="2641"/>
      <c r="J169" s="2641">
        <v>1</v>
      </c>
      <c r="K169" s="2641">
        <v>5</v>
      </c>
      <c r="L169" s="2641"/>
      <c r="M169" s="2669"/>
      <c r="N169" s="2692">
        <v>2</v>
      </c>
      <c r="O169" s="2620">
        <v>4</v>
      </c>
      <c r="P169" s="2675"/>
      <c r="Q169" s="2756" t="str">
        <f t="shared" si="42"/>
        <v xml:space="preserve"> </v>
      </c>
      <c r="R169" s="2521"/>
      <c r="S169" s="2495"/>
      <c r="T169" s="2495"/>
      <c r="U169" s="2495"/>
      <c r="V169" s="2502"/>
      <c r="W169" s="2502"/>
      <c r="X169" s="2502"/>
      <c r="Y169" s="2502"/>
      <c r="Z169" s="2502"/>
      <c r="AA169" s="2502"/>
      <c r="BA169" s="2595" t="str">
        <f t="shared" si="43"/>
        <v/>
      </c>
      <c r="BB169" s="2595" t="str">
        <f>IF($K169&lt;$P169," Las consultas de 60 años NO puede ser mayor que el de 20-64 años.","")</f>
        <v/>
      </c>
      <c r="BD169" s="2759">
        <f t="shared" si="39"/>
        <v>0</v>
      </c>
      <c r="BE169" s="2759">
        <f>IF($K169&lt;$P169,1,0)</f>
        <v>0</v>
      </c>
    </row>
    <row r="170" spans="1:57" s="2498" customFormat="1" ht="15" x14ac:dyDescent="0.2">
      <c r="A170" s="2800"/>
      <c r="B170" s="2820" t="s">
        <v>189</v>
      </c>
      <c r="C170" s="2821"/>
      <c r="D170" s="2636">
        <f t="shared" si="41"/>
        <v>17</v>
      </c>
      <c r="E170" s="2630"/>
      <c r="F170" s="2631"/>
      <c r="G170" s="2631"/>
      <c r="H170" s="2631"/>
      <c r="I170" s="2631">
        <v>1</v>
      </c>
      <c r="J170" s="2631">
        <v>2</v>
      </c>
      <c r="K170" s="2631">
        <v>13</v>
      </c>
      <c r="L170" s="2631">
        <v>1</v>
      </c>
      <c r="M170" s="2633"/>
      <c r="N170" s="2735">
        <v>6</v>
      </c>
      <c r="O170" s="2623">
        <v>11</v>
      </c>
      <c r="P170" s="2676">
        <v>1</v>
      </c>
      <c r="Q170" s="2756" t="str">
        <f t="shared" si="42"/>
        <v xml:space="preserve"> </v>
      </c>
      <c r="R170" s="2521"/>
      <c r="S170" s="2495"/>
      <c r="T170" s="2495"/>
      <c r="U170" s="2495"/>
      <c r="V170" s="2502"/>
      <c r="W170" s="2502"/>
      <c r="X170" s="2502"/>
      <c r="Y170" s="2502"/>
      <c r="Z170" s="2502"/>
      <c r="AA170" s="2502"/>
      <c r="BA170" s="2595" t="str">
        <f t="shared" si="43"/>
        <v/>
      </c>
      <c r="BB170" s="2595" t="str">
        <f>IF($K170&lt;$P170," Las consultas de 60 años NO puede ser mayor que el de 20-64 años.","")</f>
        <v/>
      </c>
      <c r="BD170" s="2759">
        <f t="shared" si="39"/>
        <v>0</v>
      </c>
      <c r="BE170" s="2759">
        <f>IF($K170&lt;$P170,1,0)</f>
        <v>0</v>
      </c>
    </row>
    <row r="171" spans="1:57" s="2498" customFormat="1" ht="15" x14ac:dyDescent="0.2">
      <c r="A171" s="2799" t="s">
        <v>118</v>
      </c>
      <c r="B171" s="2822" t="s">
        <v>188</v>
      </c>
      <c r="C171" s="2823"/>
      <c r="D171" s="2702">
        <f t="shared" si="41"/>
        <v>1</v>
      </c>
      <c r="E171" s="2699"/>
      <c r="F171" s="2700"/>
      <c r="G171" s="2700"/>
      <c r="H171" s="2700"/>
      <c r="I171" s="2700"/>
      <c r="J171" s="2700">
        <v>1</v>
      </c>
      <c r="K171" s="2700"/>
      <c r="L171" s="2738"/>
      <c r="M171" s="2739"/>
      <c r="N171" s="2692"/>
      <c r="O171" s="2626">
        <v>1</v>
      </c>
      <c r="P171" s="2740"/>
      <c r="Q171" s="2756" t="str">
        <f>$BA171</f>
        <v/>
      </c>
      <c r="R171" s="2521"/>
      <c r="S171" s="2495"/>
      <c r="T171" s="2495"/>
      <c r="U171" s="2495"/>
      <c r="V171" s="2502"/>
      <c r="W171" s="2502"/>
      <c r="X171" s="2502"/>
      <c r="Y171" s="2502"/>
      <c r="Z171" s="2502"/>
      <c r="AA171" s="2502"/>
      <c r="BA171" s="2595" t="str">
        <f t="shared" si="43"/>
        <v/>
      </c>
      <c r="BB171" s="2518"/>
      <c r="BD171" s="2759">
        <f t="shared" si="39"/>
        <v>0</v>
      </c>
      <c r="BE171" s="2772"/>
    </row>
    <row r="172" spans="1:57" s="2498" customFormat="1" ht="15" x14ac:dyDescent="0.2">
      <c r="A172" s="2800"/>
      <c r="B172" s="2824" t="s">
        <v>189</v>
      </c>
      <c r="C172" s="2826"/>
      <c r="D172" s="2650">
        <f t="shared" si="41"/>
        <v>0</v>
      </c>
      <c r="E172" s="2651"/>
      <c r="F172" s="2652"/>
      <c r="G172" s="2652"/>
      <c r="H172" s="2652"/>
      <c r="I172" s="2652"/>
      <c r="J172" s="2652"/>
      <c r="K172" s="2652"/>
      <c r="L172" s="2695"/>
      <c r="M172" s="2648"/>
      <c r="N172" s="2735"/>
      <c r="O172" s="2622"/>
      <c r="P172" s="2741"/>
      <c r="Q172" s="2756" t="str">
        <f>$BA172</f>
        <v/>
      </c>
      <c r="R172" s="2521"/>
      <c r="S172" s="2495"/>
      <c r="T172" s="2495"/>
      <c r="U172" s="2495"/>
      <c r="V172" s="2502"/>
      <c r="W172" s="2502"/>
      <c r="X172" s="2502"/>
      <c r="Y172" s="2502"/>
      <c r="Z172" s="2502"/>
      <c r="AA172" s="2502"/>
      <c r="BA172" s="2595" t="str">
        <f t="shared" si="43"/>
        <v/>
      </c>
      <c r="BB172" s="2518"/>
      <c r="BD172" s="2759">
        <f t="shared" si="39"/>
        <v>0</v>
      </c>
      <c r="BE172" s="2772"/>
    </row>
    <row r="173" spans="1:57" s="2498" customFormat="1" ht="15" x14ac:dyDescent="0.2">
      <c r="A173" s="2799" t="s">
        <v>119</v>
      </c>
      <c r="B173" s="2810" t="s">
        <v>188</v>
      </c>
      <c r="C173" s="2812"/>
      <c r="D173" s="2634">
        <f t="shared" si="41"/>
        <v>10</v>
      </c>
      <c r="E173" s="2697"/>
      <c r="F173" s="2698"/>
      <c r="G173" s="2698"/>
      <c r="H173" s="2698"/>
      <c r="I173" s="2698"/>
      <c r="J173" s="2698">
        <v>1</v>
      </c>
      <c r="K173" s="2698">
        <v>9</v>
      </c>
      <c r="L173" s="2698"/>
      <c r="M173" s="2682"/>
      <c r="N173" s="2737">
        <v>1</v>
      </c>
      <c r="O173" s="2620">
        <v>9</v>
      </c>
      <c r="P173" s="2675"/>
      <c r="Q173" s="2756" t="str">
        <f t="shared" si="42"/>
        <v xml:space="preserve"> </v>
      </c>
      <c r="R173" s="2521"/>
      <c r="S173" s="2495"/>
      <c r="T173" s="2495"/>
      <c r="U173" s="2495"/>
      <c r="V173" s="2502"/>
      <c r="W173" s="2502"/>
      <c r="X173" s="2502"/>
      <c r="Y173" s="2502"/>
      <c r="Z173" s="2502"/>
      <c r="AA173" s="2502"/>
      <c r="BA173" s="2595" t="str">
        <f t="shared" si="43"/>
        <v/>
      </c>
      <c r="BB173" s="2595" t="str">
        <f t="shared" ref="BB173:BB180" si="44">IF($K173&lt;$P173," Las consultas de 60 años NO puede ser mayor que el de 20-64 años.","")</f>
        <v/>
      </c>
      <c r="BD173" s="2759">
        <f t="shared" si="39"/>
        <v>0</v>
      </c>
      <c r="BE173" s="2759">
        <f t="shared" ref="BE173:BE179" si="45">IF($K173&lt;$P173,1,0)</f>
        <v>0</v>
      </c>
    </row>
    <row r="174" spans="1:57" s="2498" customFormat="1" ht="15" x14ac:dyDescent="0.2">
      <c r="A174" s="2800"/>
      <c r="B174" s="2820" t="s">
        <v>189</v>
      </c>
      <c r="C174" s="2821"/>
      <c r="D174" s="2636">
        <f t="shared" si="41"/>
        <v>10</v>
      </c>
      <c r="E174" s="2630"/>
      <c r="F174" s="2631"/>
      <c r="G174" s="2631"/>
      <c r="H174" s="2631"/>
      <c r="I174" s="2631"/>
      <c r="J174" s="2631"/>
      <c r="K174" s="2631">
        <v>8</v>
      </c>
      <c r="L174" s="2631">
        <v>2</v>
      </c>
      <c r="M174" s="2633"/>
      <c r="N174" s="2735">
        <v>3</v>
      </c>
      <c r="O174" s="2623">
        <v>7</v>
      </c>
      <c r="P174" s="2676"/>
      <c r="Q174" s="2756" t="str">
        <f t="shared" si="42"/>
        <v xml:space="preserve"> </v>
      </c>
      <c r="R174" s="2521"/>
      <c r="S174" s="2495"/>
      <c r="T174" s="2495"/>
      <c r="U174" s="2495"/>
      <c r="V174" s="2502"/>
      <c r="W174" s="2502"/>
      <c r="X174" s="2502"/>
      <c r="Y174" s="2502"/>
      <c r="Z174" s="2502"/>
      <c r="AA174" s="2502"/>
      <c r="BA174" s="2595" t="str">
        <f t="shared" si="43"/>
        <v/>
      </c>
      <c r="BB174" s="2595" t="str">
        <f t="shared" si="44"/>
        <v/>
      </c>
      <c r="BD174" s="2759">
        <f t="shared" si="39"/>
        <v>0</v>
      </c>
      <c r="BE174" s="2759">
        <f t="shared" si="45"/>
        <v>0</v>
      </c>
    </row>
    <row r="175" spans="1:57" s="2498" customFormat="1" ht="15" x14ac:dyDescent="0.2">
      <c r="A175" s="2799" t="s">
        <v>192</v>
      </c>
      <c r="B175" s="2822" t="s">
        <v>188</v>
      </c>
      <c r="C175" s="2823"/>
      <c r="D175" s="2649">
        <f t="shared" si="41"/>
        <v>0</v>
      </c>
      <c r="E175" s="2730"/>
      <c r="F175" s="2731"/>
      <c r="G175" s="2731"/>
      <c r="H175" s="2700"/>
      <c r="I175" s="2700"/>
      <c r="J175" s="2700"/>
      <c r="K175" s="2700"/>
      <c r="L175" s="2700"/>
      <c r="M175" s="2683"/>
      <c r="N175" s="2736"/>
      <c r="O175" s="2626"/>
      <c r="P175" s="2685"/>
      <c r="Q175" s="2756" t="str">
        <f t="shared" si="42"/>
        <v xml:space="preserve"> </v>
      </c>
      <c r="R175" s="2521"/>
      <c r="S175" s="2495"/>
      <c r="T175" s="2495"/>
      <c r="U175" s="2495"/>
      <c r="V175" s="2502"/>
      <c r="W175" s="2502"/>
      <c r="X175" s="2502"/>
      <c r="Y175" s="2502"/>
      <c r="Z175" s="2502"/>
      <c r="AA175" s="2502"/>
      <c r="BA175" s="2595" t="str">
        <f t="shared" si="43"/>
        <v/>
      </c>
      <c r="BB175" s="2595" t="str">
        <f t="shared" si="44"/>
        <v/>
      </c>
      <c r="BD175" s="2759">
        <f t="shared" si="39"/>
        <v>0</v>
      </c>
      <c r="BE175" s="2759">
        <f t="shared" si="45"/>
        <v>0</v>
      </c>
    </row>
    <row r="176" spans="1:57" s="2498" customFormat="1" ht="15" x14ac:dyDescent="0.2">
      <c r="A176" s="2800"/>
      <c r="B176" s="2824" t="s">
        <v>189</v>
      </c>
      <c r="C176" s="2826"/>
      <c r="D176" s="2650">
        <f t="shared" si="41"/>
        <v>0</v>
      </c>
      <c r="E176" s="2647"/>
      <c r="F176" s="2695"/>
      <c r="G176" s="2695"/>
      <c r="H176" s="2652"/>
      <c r="I176" s="2652"/>
      <c r="J176" s="2652"/>
      <c r="K176" s="2652"/>
      <c r="L176" s="2652"/>
      <c r="M176" s="2625"/>
      <c r="N176" s="2694"/>
      <c r="O176" s="2622"/>
      <c r="P176" s="2654"/>
      <c r="Q176" s="2756" t="str">
        <f t="shared" si="42"/>
        <v xml:space="preserve"> </v>
      </c>
      <c r="R176" s="2521"/>
      <c r="S176" s="2495"/>
      <c r="T176" s="2495"/>
      <c r="U176" s="2495"/>
      <c r="V176" s="2502"/>
      <c r="W176" s="2502"/>
      <c r="X176" s="2502"/>
      <c r="Y176" s="2502"/>
      <c r="Z176" s="2502"/>
      <c r="AA176" s="2502"/>
      <c r="BA176" s="2595" t="str">
        <f t="shared" si="43"/>
        <v/>
      </c>
      <c r="BB176" s="2595" t="str">
        <f t="shared" si="44"/>
        <v/>
      </c>
      <c r="BD176" s="2759">
        <f t="shared" si="39"/>
        <v>0</v>
      </c>
      <c r="BE176" s="2759">
        <f t="shared" si="45"/>
        <v>0</v>
      </c>
    </row>
    <row r="177" spans="1:57" s="2498" customFormat="1" ht="15" x14ac:dyDescent="0.2">
      <c r="A177" s="2799" t="s">
        <v>193</v>
      </c>
      <c r="B177" s="2810" t="s">
        <v>188</v>
      </c>
      <c r="C177" s="2812"/>
      <c r="D177" s="2634">
        <f t="shared" si="41"/>
        <v>19</v>
      </c>
      <c r="E177" s="2701"/>
      <c r="F177" s="2706"/>
      <c r="G177" s="2706"/>
      <c r="H177" s="2698"/>
      <c r="I177" s="2698"/>
      <c r="J177" s="2698"/>
      <c r="K177" s="2698">
        <v>13</v>
      </c>
      <c r="L177" s="2698">
        <v>6</v>
      </c>
      <c r="M177" s="2682"/>
      <c r="N177" s="2737">
        <v>4</v>
      </c>
      <c r="O177" s="2620">
        <v>15</v>
      </c>
      <c r="P177" s="2675">
        <v>1</v>
      </c>
      <c r="Q177" s="2756" t="str">
        <f t="shared" si="42"/>
        <v xml:space="preserve"> </v>
      </c>
      <c r="R177" s="2521"/>
      <c r="S177" s="2495"/>
      <c r="T177" s="2495"/>
      <c r="U177" s="2495"/>
      <c r="V177" s="2502"/>
      <c r="W177" s="2502"/>
      <c r="X177" s="2502"/>
      <c r="Y177" s="2502"/>
      <c r="Z177" s="2502"/>
      <c r="AA177" s="2502"/>
      <c r="BA177" s="2595" t="str">
        <f t="shared" si="43"/>
        <v/>
      </c>
      <c r="BB177" s="2595" t="str">
        <f t="shared" si="44"/>
        <v/>
      </c>
      <c r="BD177" s="2759">
        <f t="shared" si="39"/>
        <v>0</v>
      </c>
      <c r="BE177" s="2759">
        <f t="shared" si="45"/>
        <v>0</v>
      </c>
    </row>
    <row r="178" spans="1:57" s="2498" customFormat="1" ht="15" x14ac:dyDescent="0.2">
      <c r="A178" s="2800"/>
      <c r="B178" s="2820" t="s">
        <v>189</v>
      </c>
      <c r="C178" s="2821"/>
      <c r="D178" s="2636">
        <f t="shared" si="41"/>
        <v>19</v>
      </c>
      <c r="E178" s="2658"/>
      <c r="F178" s="2659"/>
      <c r="G178" s="2659"/>
      <c r="H178" s="2631"/>
      <c r="I178" s="2631"/>
      <c r="J178" s="2631"/>
      <c r="K178" s="2631">
        <v>5</v>
      </c>
      <c r="L178" s="2631">
        <v>14</v>
      </c>
      <c r="M178" s="2633"/>
      <c r="N178" s="2735">
        <v>6</v>
      </c>
      <c r="O178" s="2623">
        <v>13</v>
      </c>
      <c r="P178" s="2676">
        <v>1</v>
      </c>
      <c r="Q178" s="2756" t="str">
        <f t="shared" si="42"/>
        <v xml:space="preserve"> </v>
      </c>
      <c r="R178" s="2521"/>
      <c r="S178" s="2495"/>
      <c r="T178" s="2495"/>
      <c r="U178" s="2495"/>
      <c r="V178" s="2502"/>
      <c r="W178" s="2502"/>
      <c r="X178" s="2502"/>
      <c r="Y178" s="2502"/>
      <c r="Z178" s="2502"/>
      <c r="AA178" s="2502"/>
      <c r="BA178" s="2595" t="str">
        <f t="shared" si="43"/>
        <v/>
      </c>
      <c r="BB178" s="2595" t="str">
        <f t="shared" si="44"/>
        <v/>
      </c>
      <c r="BD178" s="2759">
        <f t="shared" si="39"/>
        <v>0</v>
      </c>
      <c r="BE178" s="2759">
        <f t="shared" si="45"/>
        <v>0</v>
      </c>
    </row>
    <row r="179" spans="1:57" s="2498" customFormat="1" ht="15" x14ac:dyDescent="0.2">
      <c r="A179" s="2799" t="s">
        <v>194</v>
      </c>
      <c r="B179" s="2822" t="s">
        <v>188</v>
      </c>
      <c r="C179" s="2823"/>
      <c r="D179" s="2702">
        <f t="shared" si="41"/>
        <v>0</v>
      </c>
      <c r="E179" s="2699"/>
      <c r="F179" s="2700"/>
      <c r="G179" s="2700"/>
      <c r="H179" s="2700"/>
      <c r="I179" s="2700"/>
      <c r="J179" s="2700"/>
      <c r="K179" s="2700"/>
      <c r="L179" s="2700"/>
      <c r="M179" s="2683"/>
      <c r="N179" s="2736"/>
      <c r="O179" s="2626"/>
      <c r="P179" s="2685"/>
      <c r="Q179" s="2756" t="str">
        <f t="shared" si="42"/>
        <v xml:space="preserve"> </v>
      </c>
      <c r="R179" s="2521"/>
      <c r="S179" s="2495"/>
      <c r="T179" s="2495"/>
      <c r="U179" s="2495"/>
      <c r="V179" s="2502"/>
      <c r="W179" s="2502"/>
      <c r="X179" s="2502"/>
      <c r="Y179" s="2502"/>
      <c r="Z179" s="2502"/>
      <c r="AA179" s="2502"/>
      <c r="BA179" s="2595" t="str">
        <f t="shared" si="43"/>
        <v/>
      </c>
      <c r="BB179" s="2595" t="str">
        <f t="shared" si="44"/>
        <v/>
      </c>
      <c r="BD179" s="2759">
        <f t="shared" si="39"/>
        <v>0</v>
      </c>
      <c r="BE179" s="2759">
        <f t="shared" si="45"/>
        <v>0</v>
      </c>
    </row>
    <row r="180" spans="1:57" s="2498" customFormat="1" ht="15" x14ac:dyDescent="0.2">
      <c r="A180" s="2800"/>
      <c r="B180" s="2820" t="s">
        <v>189</v>
      </c>
      <c r="C180" s="2821"/>
      <c r="D180" s="2636">
        <f t="shared" si="41"/>
        <v>0</v>
      </c>
      <c r="E180" s="2630"/>
      <c r="F180" s="2631"/>
      <c r="G180" s="2631"/>
      <c r="H180" s="2631"/>
      <c r="I180" s="2631"/>
      <c r="J180" s="2631"/>
      <c r="K180" s="2631"/>
      <c r="L180" s="2631"/>
      <c r="M180" s="2633"/>
      <c r="N180" s="2735"/>
      <c r="O180" s="2623"/>
      <c r="P180" s="2676"/>
      <c r="Q180" s="2756" t="str">
        <f t="shared" si="42"/>
        <v xml:space="preserve"> </v>
      </c>
      <c r="R180" s="2521"/>
      <c r="S180" s="2495"/>
      <c r="T180" s="2495"/>
      <c r="U180" s="2495"/>
      <c r="V180" s="2502"/>
      <c r="W180" s="2502"/>
      <c r="X180" s="2502"/>
      <c r="Y180" s="2502"/>
      <c r="Z180" s="2502"/>
      <c r="AA180" s="2502"/>
      <c r="BA180" s="2595" t="str">
        <f t="shared" si="43"/>
        <v/>
      </c>
      <c r="BB180" s="2595" t="str">
        <f t="shared" si="44"/>
        <v/>
      </c>
      <c r="BD180" s="2759">
        <f>IF($D180&lt;&gt;($N180+$O180),1,0)</f>
        <v>0</v>
      </c>
      <c r="BE180" s="2759">
        <f>IF($K180&lt;$P180,1,0)</f>
        <v>0</v>
      </c>
    </row>
    <row r="181" spans="1:57" s="2495" customFormat="1" ht="15" x14ac:dyDescent="0.2">
      <c r="A181" s="2551" t="s">
        <v>195</v>
      </c>
      <c r="B181" s="2549"/>
      <c r="C181" s="2549"/>
      <c r="D181" s="2521"/>
      <c r="E181" s="2521"/>
      <c r="F181" s="2521"/>
      <c r="G181" s="2521"/>
      <c r="H181" s="2521"/>
      <c r="I181" s="2521"/>
      <c r="J181" s="2521"/>
      <c r="K181" s="2521"/>
      <c r="L181" s="2521"/>
      <c r="M181" s="2521"/>
      <c r="N181" s="2521"/>
      <c r="O181" s="2521"/>
      <c r="P181" s="2521"/>
      <c r="Q181" s="2521"/>
      <c r="R181" s="2523"/>
      <c r="X181" s="2502"/>
      <c r="Y181" s="2509"/>
      <c r="Z181" s="2509"/>
      <c r="AA181" s="2502"/>
      <c r="BA181" s="2502"/>
    </row>
    <row r="182" spans="1:57" s="2498" customFormat="1" ht="11.25" x14ac:dyDescent="0.1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2495"/>
      <c r="P182" s="2530"/>
      <c r="Q182" s="2523"/>
      <c r="R182" s="2546"/>
      <c r="S182" s="2495"/>
      <c r="T182" s="2495"/>
      <c r="U182" s="2495"/>
      <c r="V182" s="2495"/>
      <c r="W182" s="2502"/>
      <c r="X182" s="2509"/>
      <c r="Y182" s="2509"/>
      <c r="Z182" s="2502"/>
      <c r="AA182" s="2502"/>
      <c r="BA182" s="2495"/>
      <c r="BB182" s="2495"/>
      <c r="BC182" s="2495"/>
      <c r="BD182" s="2495"/>
    </row>
    <row r="183" spans="1:57" s="2498" customFormat="1" ht="21" x14ac:dyDescent="0.15">
      <c r="A183" s="2807"/>
      <c r="B183" s="2808"/>
      <c r="C183" s="2809"/>
      <c r="D183" s="2802"/>
      <c r="E183" s="2544" t="s">
        <v>178</v>
      </c>
      <c r="F183" s="2510" t="s">
        <v>21</v>
      </c>
      <c r="G183" s="2510" t="s">
        <v>185</v>
      </c>
      <c r="H183" s="2510" t="s">
        <v>91</v>
      </c>
      <c r="I183" s="2510" t="s">
        <v>186</v>
      </c>
      <c r="J183" s="2510" t="s">
        <v>196</v>
      </c>
      <c r="K183" s="2510" t="s">
        <v>25</v>
      </c>
      <c r="L183" s="2510" t="s">
        <v>26</v>
      </c>
      <c r="M183" s="2529" t="s">
        <v>27</v>
      </c>
      <c r="N183" s="2800"/>
      <c r="O183" s="2530"/>
      <c r="P183" s="2530"/>
      <c r="Q183" s="2523"/>
      <c r="R183" s="2546"/>
      <c r="S183" s="2495"/>
      <c r="T183" s="2495"/>
      <c r="U183" s="2495"/>
      <c r="V183" s="2495"/>
      <c r="W183" s="2502"/>
      <c r="X183" s="2509"/>
      <c r="Y183" s="2509"/>
      <c r="Z183" s="2502"/>
      <c r="AA183" s="2502"/>
      <c r="BA183" s="2495"/>
      <c r="BB183" s="2495"/>
      <c r="BC183" s="2495"/>
      <c r="BD183" s="2495"/>
    </row>
    <row r="184" spans="1:57" s="2498" customFormat="1" ht="11.25" x14ac:dyDescent="0.15">
      <c r="A184" s="2810" t="s">
        <v>197</v>
      </c>
      <c r="B184" s="2811"/>
      <c r="C184" s="2812"/>
      <c r="D184" s="2634">
        <f t="shared" ref="D184:D189" si="46">SUM(E184:M184)</f>
        <v>0</v>
      </c>
      <c r="E184" s="2699"/>
      <c r="F184" s="2700"/>
      <c r="G184" s="2700"/>
      <c r="H184" s="2700"/>
      <c r="I184" s="2700"/>
      <c r="J184" s="2700"/>
      <c r="K184" s="2642"/>
      <c r="L184" s="2642"/>
      <c r="M184" s="2683"/>
      <c r="N184" s="2644"/>
      <c r="O184" s="2756" t="str">
        <f>$BB184</f>
        <v/>
      </c>
      <c r="P184" s="2528"/>
      <c r="Q184" s="2523"/>
      <c r="R184" s="2546"/>
      <c r="S184" s="2495"/>
      <c r="T184" s="2495"/>
      <c r="U184" s="2495"/>
      <c r="V184" s="2495"/>
      <c r="W184" s="2502"/>
      <c r="X184" s="2509"/>
      <c r="Y184" s="2509"/>
      <c r="Z184" s="2502"/>
      <c r="AA184" s="2502"/>
      <c r="BA184" s="2518"/>
      <c r="BB184" s="2595" t="str">
        <f t="shared" ref="BB184:BB189" si="47">IF(D184&lt;&gt;SUM(E184:M184)," NO ALTERE LAS FÓRMULAS, la suma de las grupos de edad o riesgo NO está alculando el total de la sección. ","")</f>
        <v/>
      </c>
      <c r="BC184" s="2495"/>
      <c r="BD184" s="2772"/>
      <c r="BE184" s="2759">
        <f t="shared" ref="BE184:BE189" si="48">IF(D184&lt;&gt;SUM(E184:M184),1,0)</f>
        <v>0</v>
      </c>
    </row>
    <row r="185" spans="1:57" s="2498" customFormat="1" ht="11.25" x14ac:dyDescent="0.15">
      <c r="A185" s="2813" t="s">
        <v>198</v>
      </c>
      <c r="B185" s="2814"/>
      <c r="C185" s="2815"/>
      <c r="D185" s="2635">
        <f t="shared" si="46"/>
        <v>0</v>
      </c>
      <c r="E185" s="2627"/>
      <c r="F185" s="2628"/>
      <c r="G185" s="2628"/>
      <c r="H185" s="2628"/>
      <c r="I185" s="2628"/>
      <c r="J185" s="2628"/>
      <c r="K185" s="2628"/>
      <c r="L185" s="2628"/>
      <c r="M185" s="2624"/>
      <c r="N185" s="2621"/>
      <c r="O185" s="2756" t="str">
        <f>$BA185&amp;""&amp;$BB185</f>
        <v/>
      </c>
      <c r="P185" s="2528"/>
      <c r="Q185" s="2523"/>
      <c r="R185" s="2546"/>
      <c r="S185" s="2495"/>
      <c r="T185" s="2495"/>
      <c r="U185" s="2495"/>
      <c r="V185" s="2495"/>
      <c r="W185" s="2502"/>
      <c r="X185" s="2509"/>
      <c r="Y185" s="2509"/>
      <c r="Z185" s="2502"/>
      <c r="AA185" s="2502"/>
      <c r="BA185" s="2595" t="str">
        <f>IF($K185&lt;$N185," Las consultas de 60 años NO puede ser mayor que el de 20-64 años.","")</f>
        <v/>
      </c>
      <c r="BB185" s="2595" t="str">
        <f t="shared" si="47"/>
        <v/>
      </c>
      <c r="BC185" s="2495"/>
      <c r="BD185" s="2759">
        <f>IF($K185&lt;$N185,1,0)</f>
        <v>0</v>
      </c>
      <c r="BE185" s="2759">
        <f t="shared" si="48"/>
        <v>0</v>
      </c>
    </row>
    <row r="186" spans="1:57" s="2498" customFormat="1" ht="11.25" x14ac:dyDescent="0.15">
      <c r="A186" s="2813" t="s">
        <v>199</v>
      </c>
      <c r="B186" s="2814"/>
      <c r="C186" s="2815"/>
      <c r="D186" s="2635">
        <f t="shared" si="46"/>
        <v>0</v>
      </c>
      <c r="E186" s="2627"/>
      <c r="F186" s="2628"/>
      <c r="G186" s="2628"/>
      <c r="H186" s="2628"/>
      <c r="I186" s="2628"/>
      <c r="J186" s="2628"/>
      <c r="K186" s="2628"/>
      <c r="L186" s="2628"/>
      <c r="M186" s="2624"/>
      <c r="N186" s="2621"/>
      <c r="O186" s="2756" t="str">
        <f>$BA186&amp;""&amp;$BB186</f>
        <v/>
      </c>
      <c r="P186" s="2528"/>
      <c r="Q186" s="2523"/>
      <c r="R186" s="2546"/>
      <c r="S186" s="2495"/>
      <c r="T186" s="2495"/>
      <c r="U186" s="2495"/>
      <c r="V186" s="2495"/>
      <c r="W186" s="2502"/>
      <c r="X186" s="2509"/>
      <c r="Y186" s="2509"/>
      <c r="Z186" s="2502"/>
      <c r="AA186" s="2502"/>
      <c r="BA186" s="2595" t="str">
        <f>IF($K186&lt;$N186," Las consultas de 60 años NO puede ser mayor que el de 20-64 años.","")</f>
        <v/>
      </c>
      <c r="BB186" s="2595" t="str">
        <f t="shared" si="47"/>
        <v/>
      </c>
      <c r="BC186" s="2495"/>
      <c r="BD186" s="2759">
        <f>IF($K186&lt;$N186,1,0)</f>
        <v>0</v>
      </c>
      <c r="BE186" s="2759">
        <f t="shared" si="48"/>
        <v>0</v>
      </c>
    </row>
    <row r="187" spans="1:57" s="2498" customFormat="1" ht="11.25" x14ac:dyDescent="0.15">
      <c r="A187" s="2813" t="s">
        <v>200</v>
      </c>
      <c r="B187" s="2814"/>
      <c r="C187" s="2815"/>
      <c r="D187" s="2635">
        <f t="shared" si="46"/>
        <v>0</v>
      </c>
      <c r="E187" s="2627"/>
      <c r="F187" s="2628"/>
      <c r="G187" s="2628"/>
      <c r="H187" s="2628"/>
      <c r="I187" s="2628"/>
      <c r="J187" s="2628"/>
      <c r="K187" s="2628"/>
      <c r="L187" s="2628"/>
      <c r="M187" s="2624"/>
      <c r="N187" s="2621"/>
      <c r="O187" s="2756" t="str">
        <f>$BA187&amp;""&amp;$BB187</f>
        <v/>
      </c>
      <c r="P187" s="2528"/>
      <c r="Q187" s="2523"/>
      <c r="R187" s="2546"/>
      <c r="S187" s="2495"/>
      <c r="T187" s="2495"/>
      <c r="U187" s="2495"/>
      <c r="V187" s="2495"/>
      <c r="W187" s="2502"/>
      <c r="X187" s="2509"/>
      <c r="Y187" s="2509"/>
      <c r="Z187" s="2502"/>
      <c r="AA187" s="2502"/>
      <c r="BA187" s="2595" t="str">
        <f>IF($K187&lt;$N187," Las consultas de 60 años NO puede ser mayor que el de 20-64 años.","")</f>
        <v/>
      </c>
      <c r="BB187" s="2595" t="str">
        <f t="shared" si="47"/>
        <v/>
      </c>
      <c r="BC187" s="2495"/>
      <c r="BD187" s="2759">
        <f>IF($K187&lt;$N187,1,0)</f>
        <v>0</v>
      </c>
      <c r="BE187" s="2759">
        <f t="shared" si="48"/>
        <v>0</v>
      </c>
    </row>
    <row r="188" spans="1:57" s="2498" customFormat="1" ht="11.25" x14ac:dyDescent="0.15">
      <c r="A188" s="2824" t="s">
        <v>201</v>
      </c>
      <c r="B188" s="2825"/>
      <c r="C188" s="2826"/>
      <c r="D188" s="2650">
        <f t="shared" si="46"/>
        <v>0</v>
      </c>
      <c r="E188" s="2651"/>
      <c r="F188" s="2652"/>
      <c r="G188" s="2652"/>
      <c r="H188" s="2652"/>
      <c r="I188" s="2652"/>
      <c r="J188" s="2652"/>
      <c r="K188" s="2652"/>
      <c r="L188" s="2652"/>
      <c r="M188" s="2625"/>
      <c r="N188" s="2622"/>
      <c r="O188" s="2756" t="str">
        <f>$BA188&amp;""&amp;$BB188</f>
        <v/>
      </c>
      <c r="P188" s="2528"/>
      <c r="Q188" s="2523"/>
      <c r="R188" s="2546"/>
      <c r="S188" s="2495"/>
      <c r="T188" s="2495"/>
      <c r="U188" s="2495"/>
      <c r="V188" s="2495"/>
      <c r="W188" s="2502"/>
      <c r="X188" s="2509"/>
      <c r="Y188" s="2509"/>
      <c r="Z188" s="2502"/>
      <c r="AA188" s="2502"/>
      <c r="BA188" s="2595" t="str">
        <f>IF($K188&lt;$N188," Las consultas de 60 años NO puede ser mayor que el de 20-64 años.","")</f>
        <v/>
      </c>
      <c r="BB188" s="2595" t="str">
        <f t="shared" si="47"/>
        <v/>
      </c>
      <c r="BC188" s="2495"/>
      <c r="BD188" s="2759">
        <f>IF($K188&lt;$N188,1,0)</f>
        <v>0</v>
      </c>
      <c r="BE188" s="2759">
        <f t="shared" si="48"/>
        <v>0</v>
      </c>
    </row>
    <row r="189" spans="1:57" s="2770" customFormat="1" ht="15" x14ac:dyDescent="0.2">
      <c r="A189" s="2817" t="s">
        <v>202</v>
      </c>
      <c r="B189" s="2818"/>
      <c r="C189" s="2819"/>
      <c r="D189" s="2679">
        <f t="shared" si="46"/>
        <v>0</v>
      </c>
      <c r="E189" s="2630"/>
      <c r="F189" s="2631"/>
      <c r="G189" s="2631"/>
      <c r="H189" s="2631"/>
      <c r="I189" s="2631"/>
      <c r="J189" s="2631"/>
      <c r="K189" s="2631"/>
      <c r="L189" s="2631"/>
      <c r="M189" s="2633"/>
      <c r="N189" s="2623"/>
      <c r="O189" s="2756" t="str">
        <f>$BA189&amp;""&amp;$BB189</f>
        <v/>
      </c>
      <c r="P189" s="2591"/>
      <c r="Q189" s="2592"/>
      <c r="R189" s="2593"/>
      <c r="S189" s="2769"/>
      <c r="T189" s="2769"/>
      <c r="U189" s="2769"/>
      <c r="V189" s="2769"/>
      <c r="W189" s="2769"/>
      <c r="X189" s="2769"/>
      <c r="Y189" s="2769"/>
      <c r="Z189" s="2769"/>
      <c r="AA189" s="2769"/>
      <c r="BA189" s="2595" t="str">
        <f>IF($K189&lt;$N189," Las consultas de 60 años NO puede ser mayor que el de 20-64 años.","")</f>
        <v/>
      </c>
      <c r="BB189" s="2595" t="str">
        <f t="shared" si="47"/>
        <v/>
      </c>
      <c r="BD189" s="2759">
        <f>IF($K189&lt;$N189,1,0)</f>
        <v>0</v>
      </c>
      <c r="BE189" s="2759">
        <f t="shared" si="48"/>
        <v>0</v>
      </c>
    </row>
    <row r="190" spans="1:57" s="2495" customFormat="1" ht="14.25" x14ac:dyDescent="0.2">
      <c r="A190" s="2602" t="s">
        <v>203</v>
      </c>
      <c r="B190" s="2603"/>
      <c r="C190" s="2603"/>
      <c r="D190" s="2603"/>
      <c r="E190" s="2496"/>
      <c r="F190" s="2496"/>
      <c r="G190" s="2502"/>
      <c r="H190" s="2502"/>
      <c r="I190" s="2502"/>
      <c r="J190" s="2502"/>
      <c r="K190" s="2502"/>
      <c r="L190" s="2502"/>
      <c r="M190" s="2502"/>
      <c r="N190" s="2502"/>
      <c r="O190" s="2502"/>
      <c r="P190" s="2502"/>
      <c r="Q190" s="2502"/>
    </row>
    <row r="191" spans="1:57" s="2495" customFormat="1" ht="10.5" x14ac:dyDescent="0.1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2502"/>
      <c r="J191" s="2502"/>
      <c r="K191" s="2502"/>
      <c r="L191" s="2502"/>
      <c r="M191" s="2502"/>
      <c r="N191" s="2502"/>
      <c r="O191" s="2502"/>
      <c r="P191" s="2502"/>
      <c r="Q191" s="2502"/>
    </row>
    <row r="192" spans="1:57" s="2495" customFormat="1" ht="10.5" x14ac:dyDescent="0.1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2502"/>
      <c r="J192" s="2502"/>
      <c r="K192" s="2502"/>
      <c r="L192" s="2502"/>
      <c r="M192" s="2502"/>
      <c r="N192" s="2502"/>
      <c r="O192" s="2502"/>
      <c r="P192" s="2502"/>
      <c r="Q192" s="2502"/>
    </row>
    <row r="193" spans="1:56" s="2495" customFormat="1" ht="10.5" x14ac:dyDescent="0.1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R193" s="2502"/>
      <c r="S193" s="2502"/>
    </row>
    <row r="194" spans="1:56" s="2495" customFormat="1" ht="21" x14ac:dyDescent="0.15">
      <c r="A194" s="2800"/>
      <c r="B194" s="2800"/>
      <c r="C194" s="2507" t="s">
        <v>210</v>
      </c>
      <c r="D194" s="2775" t="s">
        <v>211</v>
      </c>
      <c r="E194" s="2796"/>
      <c r="F194" s="2507" t="s">
        <v>210</v>
      </c>
      <c r="G194" s="2529" t="s">
        <v>211</v>
      </c>
      <c r="H194" s="2800"/>
      <c r="R194" s="2502"/>
      <c r="S194" s="2502"/>
    </row>
    <row r="195" spans="1:56" s="2495" customFormat="1" ht="10.5" x14ac:dyDescent="0.15">
      <c r="A195" s="2614" t="s">
        <v>212</v>
      </c>
      <c r="B195" s="2615">
        <f t="shared" ref="B195:H195" si="49">SUM(B196:B196)</f>
        <v>0</v>
      </c>
      <c r="C195" s="2616">
        <f t="shared" si="49"/>
        <v>0</v>
      </c>
      <c r="D195" s="2776">
        <f t="shared" si="49"/>
        <v>0</v>
      </c>
      <c r="E195" s="2617">
        <f t="shared" si="49"/>
        <v>0</v>
      </c>
      <c r="F195" s="2616">
        <f t="shared" si="49"/>
        <v>0</v>
      </c>
      <c r="G195" s="2617">
        <f t="shared" si="49"/>
        <v>0</v>
      </c>
      <c r="H195" s="2615">
        <f t="shared" si="49"/>
        <v>0</v>
      </c>
      <c r="R195" s="2502"/>
      <c r="S195" s="2502"/>
    </row>
    <row r="196" spans="1:56" s="2495" customFormat="1" ht="10.5" x14ac:dyDescent="0.15">
      <c r="A196" s="2604" t="s">
        <v>213</v>
      </c>
      <c r="B196" s="2608"/>
      <c r="C196" s="2608"/>
      <c r="D196" s="2777"/>
      <c r="E196" s="2609"/>
      <c r="F196" s="2608"/>
      <c r="G196" s="2609"/>
      <c r="H196" s="2761"/>
      <c r="R196" s="2502"/>
      <c r="S196" s="2502"/>
    </row>
    <row r="197" spans="1:56" s="2495" customFormat="1" ht="10.5" x14ac:dyDescent="0.15">
      <c r="A197" s="2614" t="s">
        <v>214</v>
      </c>
      <c r="B197" s="2615">
        <f t="shared" ref="B197:H197" si="50">SUM(B198:B207)</f>
        <v>1258.3999999999999</v>
      </c>
      <c r="C197" s="2616">
        <f t="shared" si="50"/>
        <v>871.2</v>
      </c>
      <c r="D197" s="2776">
        <f t="shared" si="50"/>
        <v>0</v>
      </c>
      <c r="E197" s="2617">
        <f t="shared" si="50"/>
        <v>0</v>
      </c>
      <c r="F197" s="2616">
        <f t="shared" si="50"/>
        <v>871.2</v>
      </c>
      <c r="G197" s="2617">
        <f t="shared" si="50"/>
        <v>0</v>
      </c>
      <c r="H197" s="2615">
        <f t="shared" si="50"/>
        <v>0</v>
      </c>
      <c r="R197" s="2502"/>
      <c r="S197" s="2502"/>
    </row>
    <row r="198" spans="1:56" s="2495" customFormat="1" ht="10.5" x14ac:dyDescent="0.15">
      <c r="A198" s="2605" t="s">
        <v>187</v>
      </c>
      <c r="B198" s="2608">
        <v>96.8</v>
      </c>
      <c r="C198" s="2608">
        <v>52.8</v>
      </c>
      <c r="D198" s="2777"/>
      <c r="E198" s="2609"/>
      <c r="F198" s="2608">
        <v>52.8</v>
      </c>
      <c r="G198" s="2609"/>
      <c r="H198" s="2761"/>
      <c r="R198" s="2502"/>
      <c r="S198" s="2502"/>
    </row>
    <row r="199" spans="1:56" s="2495" customFormat="1" ht="21" x14ac:dyDescent="0.15">
      <c r="A199" s="2606" t="s">
        <v>215</v>
      </c>
      <c r="B199" s="2610">
        <v>96.8</v>
      </c>
      <c r="C199" s="2610"/>
      <c r="D199" s="2778"/>
      <c r="E199" s="2611"/>
      <c r="F199" s="2610"/>
      <c r="G199" s="2611"/>
      <c r="H199" s="2762"/>
      <c r="R199" s="2502"/>
      <c r="S199" s="2502"/>
    </row>
    <row r="200" spans="1:56" s="2495" customFormat="1" ht="10.5" x14ac:dyDescent="0.15">
      <c r="A200" s="2606" t="s">
        <v>112</v>
      </c>
      <c r="B200" s="2610">
        <v>290.39999999999998</v>
      </c>
      <c r="C200" s="2610">
        <v>39.6</v>
      </c>
      <c r="D200" s="2778"/>
      <c r="E200" s="2611"/>
      <c r="F200" s="2610">
        <v>39.6</v>
      </c>
      <c r="G200" s="2611"/>
      <c r="H200" s="2762"/>
      <c r="R200" s="2502"/>
      <c r="S200" s="2502"/>
    </row>
    <row r="201" spans="1:56" s="2495" customFormat="1" ht="10.5" x14ac:dyDescent="0.15">
      <c r="A201" s="2606" t="s">
        <v>117</v>
      </c>
      <c r="B201" s="2610">
        <v>193.6</v>
      </c>
      <c r="C201" s="2610">
        <v>277.2</v>
      </c>
      <c r="D201" s="2778"/>
      <c r="E201" s="2611"/>
      <c r="F201" s="2610">
        <v>277.2</v>
      </c>
      <c r="G201" s="2611"/>
      <c r="H201" s="2762"/>
      <c r="R201" s="2502"/>
      <c r="S201" s="2502"/>
    </row>
    <row r="202" spans="1:56" s="2495" customFormat="1" ht="10.5" x14ac:dyDescent="0.15">
      <c r="A202" s="2606" t="s">
        <v>191</v>
      </c>
      <c r="B202" s="2610">
        <v>193.6</v>
      </c>
      <c r="C202" s="2610">
        <v>123.2</v>
      </c>
      <c r="D202" s="2778"/>
      <c r="E202" s="2611"/>
      <c r="F202" s="2610">
        <v>123.2</v>
      </c>
      <c r="G202" s="2611"/>
      <c r="H202" s="2762"/>
      <c r="R202" s="2502"/>
      <c r="S202" s="2502"/>
    </row>
    <row r="203" spans="1:56" s="2495" customFormat="1" ht="11.25" x14ac:dyDescent="0.15">
      <c r="A203" s="2606" t="s">
        <v>118</v>
      </c>
      <c r="B203" s="2610">
        <v>193.6</v>
      </c>
      <c r="C203" s="2610">
        <v>114.4</v>
      </c>
      <c r="D203" s="2778"/>
      <c r="E203" s="2611"/>
      <c r="F203" s="2610">
        <v>114.4</v>
      </c>
      <c r="G203" s="2611"/>
      <c r="H203" s="2762"/>
      <c r="R203" s="2594"/>
      <c r="S203" s="2546"/>
    </row>
    <row r="204" spans="1:56" s="2495" customFormat="1" ht="15" x14ac:dyDescent="0.2">
      <c r="A204" s="2606" t="s">
        <v>119</v>
      </c>
      <c r="B204" s="2610">
        <v>96.8</v>
      </c>
      <c r="C204" s="2610">
        <v>123.2</v>
      </c>
      <c r="D204" s="2778"/>
      <c r="E204" s="2611"/>
      <c r="F204" s="2610">
        <v>123.2</v>
      </c>
      <c r="G204" s="2611"/>
      <c r="H204" s="2762"/>
      <c r="R204" s="2545"/>
      <c r="S204" s="2521"/>
    </row>
    <row r="205" spans="1:56" s="2498" customFormat="1" ht="21.75" x14ac:dyDescent="0.2">
      <c r="A205" s="2606" t="s">
        <v>192</v>
      </c>
      <c r="B205" s="2610"/>
      <c r="C205" s="2610">
        <v>52.8</v>
      </c>
      <c r="D205" s="2778"/>
      <c r="E205" s="2611"/>
      <c r="F205" s="2610">
        <v>52.8</v>
      </c>
      <c r="G205" s="2611"/>
      <c r="H205" s="2762"/>
      <c r="Q205" s="2495"/>
      <c r="R205" s="2545"/>
      <c r="S205" s="2521"/>
      <c r="T205" s="2495"/>
      <c r="U205" s="2495"/>
      <c r="V205" s="2495"/>
      <c r="W205" s="2495"/>
      <c r="X205" s="2495"/>
      <c r="Y205" s="2495"/>
      <c r="Z205" s="2495"/>
      <c r="AA205" s="2495"/>
      <c r="AB205" s="2495"/>
      <c r="BB205" s="2495"/>
      <c r="BC205" s="2495"/>
      <c r="BD205" s="2495"/>
    </row>
    <row r="206" spans="1:56" s="2498" customFormat="1" ht="21.75" x14ac:dyDescent="0.2">
      <c r="A206" s="2606" t="s">
        <v>193</v>
      </c>
      <c r="B206" s="2610">
        <v>96.8</v>
      </c>
      <c r="C206" s="2610">
        <v>88</v>
      </c>
      <c r="D206" s="2778"/>
      <c r="E206" s="2611"/>
      <c r="F206" s="2610">
        <v>88</v>
      </c>
      <c r="G206" s="2611"/>
      <c r="H206" s="2762"/>
      <c r="Q206" s="2495"/>
      <c r="R206" s="2545"/>
      <c r="S206" s="2521"/>
      <c r="T206" s="2495"/>
      <c r="U206" s="2495"/>
      <c r="V206" s="2495"/>
      <c r="W206" s="2495"/>
      <c r="X206" s="2495"/>
      <c r="Y206" s="2495"/>
      <c r="Z206" s="2495"/>
      <c r="AA206" s="2495"/>
      <c r="AB206" s="2495"/>
      <c r="BB206" s="2495"/>
      <c r="BC206" s="2495"/>
      <c r="BD206" s="2495"/>
    </row>
    <row r="207" spans="1:56" s="2498" customFormat="1" ht="32.25" x14ac:dyDescent="0.2">
      <c r="A207" s="2607" t="s">
        <v>194</v>
      </c>
      <c r="B207" s="2612"/>
      <c r="C207" s="2612"/>
      <c r="D207" s="2779"/>
      <c r="E207" s="2613"/>
      <c r="F207" s="2612"/>
      <c r="G207" s="2613"/>
      <c r="H207" s="2763"/>
      <c r="Q207" s="2495"/>
      <c r="R207" s="2545"/>
      <c r="S207" s="2521"/>
      <c r="T207" s="2495"/>
      <c r="U207" s="2495"/>
      <c r="V207" s="2495"/>
      <c r="W207" s="2495"/>
      <c r="X207" s="2495"/>
      <c r="Y207" s="2495"/>
      <c r="Z207" s="2495"/>
      <c r="AA207" s="2495"/>
      <c r="AB207" s="2495"/>
      <c r="BB207" s="2495"/>
      <c r="BC207" s="2495"/>
      <c r="BD207" s="2495"/>
    </row>
    <row r="208" spans="1:56" s="2531" customFormat="1" x14ac:dyDescent="0.2">
      <c r="B208" s="2537"/>
      <c r="C208" s="2537"/>
      <c r="R208" s="2765"/>
    </row>
    <row r="209" spans="2:18" s="2531" customFormat="1" x14ac:dyDescent="0.2">
      <c r="B209" s="2537"/>
      <c r="C209" s="2537"/>
      <c r="R209" s="2765"/>
    </row>
    <row r="210" spans="2:18" s="2531" customFormat="1" x14ac:dyDescent="0.2">
      <c r="B210" s="2537"/>
      <c r="C210" s="2537"/>
      <c r="R210" s="2765"/>
    </row>
    <row r="211" spans="2:18" s="2531" customFormat="1" x14ac:dyDescent="0.2">
      <c r="B211" s="2537"/>
      <c r="C211" s="2537"/>
      <c r="R211" s="2765"/>
    </row>
    <row r="212" spans="2:18" s="2531" customFormat="1" x14ac:dyDescent="0.2">
      <c r="B212" s="2537"/>
      <c r="C212" s="2537"/>
      <c r="R212" s="2765"/>
    </row>
    <row r="213" spans="2:18" s="2531" customFormat="1" x14ac:dyDescent="0.2">
      <c r="B213" s="2537"/>
      <c r="C213" s="2537"/>
      <c r="R213" s="2765"/>
    </row>
    <row r="214" spans="2:18" s="2531" customFormat="1" x14ac:dyDescent="0.2">
      <c r="B214" s="2537"/>
      <c r="C214" s="2537"/>
      <c r="R214" s="2765"/>
    </row>
    <row r="215" spans="2:18" s="2531" customFormat="1" x14ac:dyDescent="0.2">
      <c r="B215" s="2537"/>
      <c r="C215" s="2537"/>
      <c r="R215" s="2765"/>
    </row>
    <row r="216" spans="2:18" s="2531" customFormat="1" x14ac:dyDescent="0.2">
      <c r="B216" s="2537"/>
      <c r="C216" s="2537"/>
      <c r="R216" s="2765"/>
    </row>
    <row r="217" spans="2:18" s="2531" customFormat="1" x14ac:dyDescent="0.2">
      <c r="B217" s="2537"/>
      <c r="C217" s="2537"/>
      <c r="R217" s="2765"/>
    </row>
    <row r="218" spans="2:18" s="2531" customFormat="1" x14ac:dyDescent="0.2">
      <c r="B218" s="2537"/>
      <c r="C218" s="2537"/>
      <c r="R218" s="2765"/>
    </row>
    <row r="219" spans="2:18" s="2531" customFormat="1" x14ac:dyDescent="0.2">
      <c r="B219" s="2537"/>
      <c r="C219" s="2537"/>
      <c r="R219" s="2765"/>
    </row>
    <row r="220" spans="2:18" s="2531" customFormat="1" x14ac:dyDescent="0.2">
      <c r="B220" s="2537"/>
      <c r="C220" s="2537"/>
      <c r="R220" s="2765"/>
    </row>
    <row r="221" spans="2:18" s="2531" customFormat="1" x14ac:dyDescent="0.2">
      <c r="B221" s="2537"/>
      <c r="C221" s="2537"/>
      <c r="R221" s="2765"/>
    </row>
    <row r="222" spans="2:18" s="2531" customFormat="1" x14ac:dyDescent="0.2">
      <c r="B222" s="2537"/>
      <c r="C222" s="2537"/>
      <c r="R222" s="2765"/>
    </row>
    <row r="223" spans="2:18" s="2531" customFormat="1" x14ac:dyDescent="0.2">
      <c r="B223" s="2537"/>
      <c r="C223" s="2537"/>
      <c r="R223" s="2765"/>
    </row>
    <row r="224" spans="2:18" s="2531" customFormat="1" x14ac:dyDescent="0.2">
      <c r="B224" s="2537"/>
      <c r="C224" s="2537"/>
      <c r="R224" s="2765"/>
    </row>
    <row r="225" spans="1:18" s="2531" customFormat="1" x14ac:dyDescent="0.2">
      <c r="B225" s="2537"/>
      <c r="C225" s="2537"/>
      <c r="R225" s="2765"/>
    </row>
    <row r="226" spans="1:18" s="2531" customFormat="1" x14ac:dyDescent="0.2">
      <c r="B226" s="2537"/>
      <c r="C226" s="2537"/>
      <c r="R226" s="2765"/>
    </row>
    <row r="227" spans="1:18" s="2531" customFormat="1" x14ac:dyDescent="0.2">
      <c r="B227" s="2537"/>
      <c r="C227" s="2537"/>
      <c r="R227" s="2765"/>
    </row>
    <row r="228" spans="1:18" s="2531" customFormat="1" x14ac:dyDescent="0.2">
      <c r="B228" s="2537"/>
      <c r="C228" s="2537"/>
      <c r="R228" s="2765"/>
    </row>
    <row r="229" spans="1:18" s="2531" customFormat="1" x14ac:dyDescent="0.2">
      <c r="B229" s="2537"/>
      <c r="C229" s="2537"/>
      <c r="R229" s="2765"/>
    </row>
    <row r="230" spans="1:18" s="2531" customFormat="1" x14ac:dyDescent="0.2">
      <c r="B230" s="2537"/>
      <c r="C230" s="2537"/>
      <c r="R230" s="2765"/>
    </row>
    <row r="231" spans="1:18" s="2531" customFormat="1" x14ac:dyDescent="0.2">
      <c r="B231" s="2537"/>
      <c r="C231" s="2537"/>
      <c r="R231" s="2765"/>
    </row>
    <row r="232" spans="1:18" s="2531" customFormat="1" x14ac:dyDescent="0.2">
      <c r="B232" s="2537"/>
      <c r="C232" s="2537"/>
      <c r="R232" s="2765"/>
    </row>
    <row r="233" spans="1:18" s="2531" customFormat="1" x14ac:dyDescent="0.2">
      <c r="B233" s="2537"/>
      <c r="C233" s="2537"/>
      <c r="R233" s="2765"/>
    </row>
    <row r="234" spans="1:18" s="2531" customFormat="1" x14ac:dyDescent="0.2">
      <c r="B234" s="2537"/>
      <c r="C234" s="2537"/>
      <c r="R234" s="2765"/>
    </row>
    <row r="235" spans="1:18" s="2531" customFormat="1" x14ac:dyDescent="0.2">
      <c r="A235" s="2766"/>
      <c r="B235" s="2537"/>
      <c r="C235" s="2537"/>
      <c r="R235" s="2765"/>
    </row>
    <row r="236" spans="1:18" s="2531" customFormat="1" x14ac:dyDescent="0.2">
      <c r="B236" s="2537"/>
      <c r="C236" s="2537"/>
      <c r="R236" s="2765"/>
    </row>
    <row r="237" spans="1:18" s="2531" customFormat="1" x14ac:dyDescent="0.2">
      <c r="B237" s="2537"/>
      <c r="C237" s="2537"/>
      <c r="R237" s="2765"/>
    </row>
    <row r="238" spans="1:18" s="2531" customFormat="1" x14ac:dyDescent="0.2">
      <c r="B238" s="2537"/>
      <c r="C238" s="2537"/>
      <c r="R238" s="2765"/>
    </row>
    <row r="301" spans="1:56" ht="15" customHeight="1" x14ac:dyDescent="0.2">
      <c r="A301" s="2771">
        <v>21460.6</v>
      </c>
      <c r="BD301" s="2771">
        <v>0</v>
      </c>
    </row>
  </sheetData>
  <mergeCells count="203">
    <mergeCell ref="A191:A194"/>
    <mergeCell ref="B191:B194"/>
    <mergeCell ref="C191:H191"/>
    <mergeCell ref="C192:E192"/>
    <mergeCell ref="F192:H192"/>
    <mergeCell ref="C193:D193"/>
    <mergeCell ref="E193:E194"/>
    <mergeCell ref="F193:G193"/>
    <mergeCell ref="H193:H194"/>
    <mergeCell ref="A185:C185"/>
    <mergeCell ref="A186:C186"/>
    <mergeCell ref="A187:C187"/>
    <mergeCell ref="A188:C188"/>
    <mergeCell ref="A189:C189"/>
    <mergeCell ref="A182:C183"/>
    <mergeCell ref="D182:D183"/>
    <mergeCell ref="E182:M182"/>
    <mergeCell ref="N182:N183"/>
    <mergeCell ref="A184:C184"/>
    <mergeCell ref="A177:A178"/>
    <mergeCell ref="B177:C177"/>
    <mergeCell ref="B178:C178"/>
    <mergeCell ref="A179:A180"/>
    <mergeCell ref="B179:C179"/>
    <mergeCell ref="B180:C180"/>
    <mergeCell ref="A173:A174"/>
    <mergeCell ref="B173:C173"/>
    <mergeCell ref="B174:C174"/>
    <mergeCell ref="A175:A176"/>
    <mergeCell ref="B175:C175"/>
    <mergeCell ref="B176:C176"/>
    <mergeCell ref="A169:A170"/>
    <mergeCell ref="B169:C169"/>
    <mergeCell ref="B170:C170"/>
    <mergeCell ref="A171:A172"/>
    <mergeCell ref="B171:C171"/>
    <mergeCell ref="B172:C172"/>
    <mergeCell ref="A165:A166"/>
    <mergeCell ref="B165:C165"/>
    <mergeCell ref="B166:C166"/>
    <mergeCell ref="A167:A168"/>
    <mergeCell ref="B167:C167"/>
    <mergeCell ref="B168:C168"/>
    <mergeCell ref="A161:A162"/>
    <mergeCell ref="B161:C161"/>
    <mergeCell ref="B162:C162"/>
    <mergeCell ref="A163:A164"/>
    <mergeCell ref="B163:C163"/>
    <mergeCell ref="B164:C164"/>
    <mergeCell ref="A159:C160"/>
    <mergeCell ref="D159:D160"/>
    <mergeCell ref="E159:M159"/>
    <mergeCell ref="N159:O159"/>
    <mergeCell ref="P159:P160"/>
    <mergeCell ref="A154:C155"/>
    <mergeCell ref="D154:D155"/>
    <mergeCell ref="E154:H154"/>
    <mergeCell ref="A156:C156"/>
    <mergeCell ref="A157:C157"/>
    <mergeCell ref="A144:A147"/>
    <mergeCell ref="B144:B145"/>
    <mergeCell ref="B146:B147"/>
    <mergeCell ref="A148:A152"/>
    <mergeCell ref="B148:C148"/>
    <mergeCell ref="B149:B150"/>
    <mergeCell ref="B151:B152"/>
    <mergeCell ref="A136:A143"/>
    <mergeCell ref="B136:C136"/>
    <mergeCell ref="B137:C137"/>
    <mergeCell ref="B138:C138"/>
    <mergeCell ref="B139:B143"/>
    <mergeCell ref="E130:M130"/>
    <mergeCell ref="N130:O130"/>
    <mergeCell ref="P130:P131"/>
    <mergeCell ref="Q130:Q131"/>
    <mergeCell ref="A132:A135"/>
    <mergeCell ref="B132:B133"/>
    <mergeCell ref="B134:B135"/>
    <mergeCell ref="A126:C126"/>
    <mergeCell ref="A127:C127"/>
    <mergeCell ref="A128:C128"/>
    <mergeCell ref="A130:C131"/>
    <mergeCell ref="D130:D131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P99:P100"/>
    <mergeCell ref="A101:C101"/>
    <mergeCell ref="A102:C102"/>
    <mergeCell ref="A103:C103"/>
    <mergeCell ref="A104:C104"/>
    <mergeCell ref="A99:C100"/>
    <mergeCell ref="D99:D100"/>
    <mergeCell ref="E99:M99"/>
    <mergeCell ref="N99:N100"/>
    <mergeCell ref="O99:O100"/>
    <mergeCell ref="A109:C109"/>
    <mergeCell ref="A110:C110"/>
    <mergeCell ref="A111:C111"/>
    <mergeCell ref="A112:C112"/>
    <mergeCell ref="A113:C113"/>
    <mergeCell ref="A114:C114"/>
    <mergeCell ref="A115:C115"/>
    <mergeCell ref="A92:C92"/>
    <mergeCell ref="A94:C95"/>
    <mergeCell ref="D94:F94"/>
    <mergeCell ref="G94:G95"/>
    <mergeCell ref="A96:A97"/>
    <mergeCell ref="B96:C96"/>
    <mergeCell ref="B97:C97"/>
    <mergeCell ref="A87:C87"/>
    <mergeCell ref="A88:C88"/>
    <mergeCell ref="A89:C89"/>
    <mergeCell ref="A90:C90"/>
    <mergeCell ref="A91:C91"/>
    <mergeCell ref="A75:C75"/>
    <mergeCell ref="A77:B81"/>
    <mergeCell ref="A83:C83"/>
    <mergeCell ref="A84:C84"/>
    <mergeCell ref="A85:A86"/>
    <mergeCell ref="B85:C85"/>
    <mergeCell ref="B86:C86"/>
    <mergeCell ref="A69:C69"/>
    <mergeCell ref="A70:C70"/>
    <mergeCell ref="A71:C71"/>
    <mergeCell ref="A72:C72"/>
    <mergeCell ref="A73:C73"/>
    <mergeCell ref="P65:Q65"/>
    <mergeCell ref="R65:R66"/>
    <mergeCell ref="A67:C67"/>
    <mergeCell ref="A68:C68"/>
    <mergeCell ref="A61:C61"/>
    <mergeCell ref="A62:C62"/>
    <mergeCell ref="A63:C63"/>
    <mergeCell ref="A65:C66"/>
    <mergeCell ref="D65:D66"/>
    <mergeCell ref="A57:C57"/>
    <mergeCell ref="A58:C58"/>
    <mergeCell ref="A59:C59"/>
    <mergeCell ref="A38:C38"/>
    <mergeCell ref="A41:C41"/>
    <mergeCell ref="A42:C42"/>
    <mergeCell ref="A43:C43"/>
    <mergeCell ref="A44:C44"/>
    <mergeCell ref="E65:O65"/>
    <mergeCell ref="A36:C36"/>
    <mergeCell ref="A37:C37"/>
    <mergeCell ref="A27:C27"/>
    <mergeCell ref="A28:C28"/>
    <mergeCell ref="A30:C30"/>
    <mergeCell ref="A31:C31"/>
    <mergeCell ref="A32:C32"/>
    <mergeCell ref="A55:C55"/>
    <mergeCell ref="A56:C56"/>
    <mergeCell ref="Q22:Q23"/>
    <mergeCell ref="R22:R23"/>
    <mergeCell ref="A25:C25"/>
    <mergeCell ref="A26:C26"/>
    <mergeCell ref="A20:C20"/>
    <mergeCell ref="A22:C23"/>
    <mergeCell ref="D22:D23"/>
    <mergeCell ref="E22:O22"/>
    <mergeCell ref="P22:P23"/>
    <mergeCell ref="A14:C14"/>
    <mergeCell ref="A105:C105"/>
    <mergeCell ref="A106:C106"/>
    <mergeCell ref="A107:C107"/>
    <mergeCell ref="A108:C108"/>
    <mergeCell ref="A74:C74"/>
    <mergeCell ref="A52:C52"/>
    <mergeCell ref="A53:C53"/>
    <mergeCell ref="A54:C54"/>
    <mergeCell ref="A49:C49"/>
    <mergeCell ref="A50:C50"/>
    <mergeCell ref="A51:C51"/>
    <mergeCell ref="A45:C45"/>
    <mergeCell ref="A46:C46"/>
    <mergeCell ref="A47:C47"/>
    <mergeCell ref="A48:C48"/>
    <mergeCell ref="A15:A16"/>
    <mergeCell ref="B15:C15"/>
    <mergeCell ref="B16:C16"/>
    <mergeCell ref="A18:C18"/>
    <mergeCell ref="A19:C19"/>
    <mergeCell ref="A33:C33"/>
    <mergeCell ref="A34:C34"/>
    <mergeCell ref="A35:C35"/>
    <mergeCell ref="A6:P6"/>
    <mergeCell ref="A8:C9"/>
    <mergeCell ref="D8:D9"/>
    <mergeCell ref="E8:O8"/>
    <mergeCell ref="P8:Q8"/>
    <mergeCell ref="R8:R9"/>
    <mergeCell ref="A11:A12"/>
    <mergeCell ref="B11:C11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G13" sqref="G13"/>
    </sheetView>
  </sheetViews>
  <sheetFormatPr baseColWidth="10" defaultRowHeight="12.75" x14ac:dyDescent="0.2"/>
  <cols>
    <col min="1" max="1" width="20.85546875" style="2531" customWidth="1"/>
    <col min="2" max="2" width="13.7109375" style="2537" customWidth="1"/>
    <col min="3" max="3" width="13.85546875" style="2537" customWidth="1"/>
    <col min="4" max="4" width="11.140625" style="2531" customWidth="1"/>
    <col min="5" max="5" width="13" style="2531" customWidth="1"/>
    <col min="6" max="7" width="11.5703125" style="2531" customWidth="1"/>
    <col min="8" max="8" width="12.7109375" style="2531" customWidth="1"/>
    <col min="9" max="15" width="10.28515625" style="2531" customWidth="1"/>
    <col min="16" max="16" width="12.85546875" style="2531" customWidth="1"/>
    <col min="17" max="17" width="10.28515625" style="2531" customWidth="1"/>
    <col min="18" max="18" width="14.28515625" style="2787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2502" customFormat="1" ht="12.75" customHeight="1" x14ac:dyDescent="0.2">
      <c r="A1" s="2755" t="s">
        <v>0</v>
      </c>
      <c r="B1" s="2554"/>
      <c r="C1" s="2554"/>
      <c r="D1" s="2501"/>
      <c r="E1" s="2501"/>
      <c r="F1" s="2501"/>
      <c r="G1" s="2501"/>
      <c r="H1" s="2501"/>
      <c r="I1" s="2501"/>
      <c r="J1" s="2501"/>
      <c r="K1" s="2501"/>
      <c r="R1" s="2555"/>
    </row>
    <row r="2" spans="1:57" s="2502" customFormat="1" ht="12.75" customHeight="1" x14ac:dyDescent="0.2">
      <c r="A2" s="2755" t="str">
        <f>CONCATENATE("COMUNA: ",[2]NOMBRE!B2," - ","( ",[2]NOMBRE!C2,[2]NOMBRE!D2,[2]NOMBRE!E2,[2]NOMBRE!F2,[2]NOMBRE!G2," )")</f>
        <v>COMUNA: LINARES - ( 07401 )</v>
      </c>
      <c r="B2" s="2554"/>
      <c r="C2" s="2554"/>
      <c r="D2" s="2501"/>
      <c r="E2" s="2501"/>
      <c r="F2" s="2501"/>
      <c r="G2" s="2501"/>
      <c r="H2" s="2501"/>
      <c r="I2" s="2501"/>
      <c r="J2" s="2501"/>
      <c r="K2" s="2501"/>
      <c r="R2" s="2555"/>
    </row>
    <row r="3" spans="1:57" s="2502" customFormat="1" ht="12.75" customHeight="1" x14ac:dyDescent="0.2">
      <c r="A3" s="2755" t="str">
        <f>CONCATENATE("ESTABLECIMIENTO: ",[2]NOMBRE!B3," - ","( ",[2]NOMBRE!C3,[2]NOMBRE!D3,[2]NOMBRE!E3,[2]NOMBRE!F3,[2]NOMBRE!G3," )")</f>
        <v>ESTABLECIMIENTO: HOSPITAL LINARES - ( 16108 )</v>
      </c>
      <c r="B3" s="2554"/>
      <c r="C3" s="2554"/>
      <c r="D3" s="2503"/>
      <c r="E3" s="2501"/>
      <c r="F3" s="2501"/>
      <c r="G3" s="2501"/>
      <c r="H3" s="2501"/>
      <c r="I3" s="2501"/>
      <c r="J3" s="2501"/>
      <c r="K3" s="2501"/>
      <c r="R3" s="2555"/>
    </row>
    <row r="4" spans="1:57" s="2502" customFormat="1" ht="12.75" customHeight="1" x14ac:dyDescent="0.2">
      <c r="A4" s="2755" t="str">
        <f>CONCATENATE("MES: ",[2]NOMBRE!B6," - ","( ",[2]NOMBRE!C6,[2]NOMBRE!D6," )")</f>
        <v>MES: FEBRERO - ( 02 )</v>
      </c>
      <c r="B4" s="2554"/>
      <c r="C4" s="2554"/>
      <c r="D4" s="2501"/>
      <c r="E4" s="2501"/>
      <c r="F4" s="2501"/>
      <c r="G4" s="2501"/>
      <c r="H4" s="2501"/>
      <c r="I4" s="2501"/>
      <c r="J4" s="2501"/>
      <c r="K4" s="2501"/>
      <c r="P4" s="2760"/>
      <c r="R4" s="2555"/>
    </row>
    <row r="5" spans="1:57" s="2502" customFormat="1" ht="12.75" customHeight="1" x14ac:dyDescent="0.2">
      <c r="A5" s="2500" t="str">
        <f>CONCATENATE("AÑO: ",[2]NOMBRE!B7)</f>
        <v>AÑO: 2013</v>
      </c>
      <c r="B5" s="2554"/>
      <c r="C5" s="2554"/>
      <c r="D5" s="2501"/>
      <c r="E5" s="2501"/>
      <c r="F5" s="2501"/>
      <c r="G5" s="2501"/>
      <c r="H5" s="2501"/>
      <c r="I5" s="2501"/>
      <c r="J5" s="2501"/>
      <c r="K5" s="2501"/>
      <c r="R5" s="2555"/>
    </row>
    <row r="6" spans="1:57" s="2495" customFormat="1" ht="39.950000000000003" customHeight="1" x14ac:dyDescent="0.2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2519"/>
      <c r="R6" s="2556"/>
      <c r="S6" s="2497"/>
    </row>
    <row r="7" spans="1:57" s="2495" customFormat="1" ht="30" customHeight="1" x14ac:dyDescent="0.2">
      <c r="A7" s="2550" t="s">
        <v>12</v>
      </c>
      <c r="B7" s="2557"/>
      <c r="C7" s="2557"/>
      <c r="D7" s="2558"/>
      <c r="E7" s="2558"/>
      <c r="F7" s="2558"/>
      <c r="G7" s="2559"/>
      <c r="H7" s="2558"/>
      <c r="I7" s="2558"/>
      <c r="J7" s="2558"/>
      <c r="K7" s="2558"/>
      <c r="L7" s="2558"/>
      <c r="M7" s="2558"/>
      <c r="N7" s="2558"/>
      <c r="O7" s="2558"/>
      <c r="P7" s="2560"/>
      <c r="Q7" s="2560"/>
      <c r="R7" s="2561"/>
      <c r="S7" s="2767"/>
    </row>
    <row r="8" spans="1:57" s="2498" customFormat="1" ht="23.25" customHeight="1" x14ac:dyDescent="0.1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2530"/>
      <c r="T8" s="2495"/>
      <c r="U8" s="2495"/>
      <c r="V8" s="2495"/>
      <c r="W8" s="2495"/>
      <c r="X8" s="2495"/>
      <c r="Y8" s="2495"/>
      <c r="Z8" s="2495"/>
      <c r="AA8" s="2495"/>
      <c r="AB8" s="2495"/>
      <c r="AC8" s="2495"/>
      <c r="AD8" s="2495"/>
      <c r="AE8" s="2495"/>
      <c r="AF8" s="2495"/>
      <c r="AG8" s="2495"/>
    </row>
    <row r="9" spans="1:57" s="2498" customFormat="1" ht="21" x14ac:dyDescent="0.15">
      <c r="A9" s="2807"/>
      <c r="B9" s="2808"/>
      <c r="C9" s="2809"/>
      <c r="D9" s="2831"/>
      <c r="E9" s="2788" t="s">
        <v>17</v>
      </c>
      <c r="F9" s="2510" t="s">
        <v>18</v>
      </c>
      <c r="G9" s="2510" t="s">
        <v>19</v>
      </c>
      <c r="H9" s="2510" t="s">
        <v>20</v>
      </c>
      <c r="I9" s="2510" t="s">
        <v>21</v>
      </c>
      <c r="J9" s="2510" t="s">
        <v>22</v>
      </c>
      <c r="K9" s="2510" t="s">
        <v>23</v>
      </c>
      <c r="L9" s="2510" t="s">
        <v>24</v>
      </c>
      <c r="M9" s="2510" t="s">
        <v>25</v>
      </c>
      <c r="N9" s="2510" t="s">
        <v>26</v>
      </c>
      <c r="O9" s="2529" t="s">
        <v>27</v>
      </c>
      <c r="P9" s="2507" t="s">
        <v>1</v>
      </c>
      <c r="Q9" s="2789" t="s">
        <v>2</v>
      </c>
      <c r="R9" s="2796"/>
      <c r="S9" s="2530"/>
      <c r="T9" s="2495"/>
      <c r="U9" s="2495"/>
      <c r="V9" s="2495"/>
      <c r="W9" s="2495"/>
      <c r="X9" s="2495"/>
      <c r="Y9" s="2495"/>
      <c r="Z9" s="2495"/>
      <c r="AA9" s="2495"/>
      <c r="AB9" s="2495"/>
      <c r="AC9" s="2495"/>
      <c r="AD9" s="2495"/>
      <c r="AE9" s="2495"/>
      <c r="AF9" s="2495"/>
      <c r="AG9" s="2495"/>
    </row>
    <row r="10" spans="1:57" s="2495" customFormat="1" ht="21" customHeight="1" x14ac:dyDescent="0.2">
      <c r="A10" s="2550" t="s">
        <v>28</v>
      </c>
      <c r="B10" s="2543"/>
      <c r="C10" s="2543"/>
      <c r="D10" s="2563"/>
      <c r="E10" s="2563"/>
      <c r="F10" s="2563"/>
      <c r="G10" s="2563"/>
      <c r="H10" s="2563"/>
      <c r="I10" s="2563"/>
      <c r="J10" s="2563"/>
      <c r="K10" s="2563"/>
      <c r="L10" s="2563"/>
      <c r="M10" s="2563"/>
      <c r="N10" s="2563"/>
      <c r="O10" s="2563"/>
      <c r="P10" s="2563"/>
      <c r="Q10" s="2563"/>
      <c r="R10" s="2563"/>
      <c r="S10" s="2542"/>
      <c r="T10" s="2521"/>
    </row>
    <row r="11" spans="1:57" s="2498" customFormat="1" ht="15.95" customHeight="1" x14ac:dyDescent="0.15">
      <c r="A11" s="2905" t="s">
        <v>29</v>
      </c>
      <c r="B11" s="2872" t="s">
        <v>30</v>
      </c>
      <c r="C11" s="2874"/>
      <c r="D11" s="2634">
        <f>SUM(E11:O11)</f>
        <v>0</v>
      </c>
      <c r="E11" s="2697"/>
      <c r="F11" s="2714"/>
      <c r="G11" s="2714"/>
      <c r="H11" s="2698"/>
      <c r="I11" s="2698"/>
      <c r="J11" s="2698"/>
      <c r="K11" s="2698"/>
      <c r="L11" s="2698"/>
      <c r="M11" s="2698"/>
      <c r="N11" s="2681"/>
      <c r="O11" s="2682"/>
      <c r="P11" s="2714"/>
      <c r="Q11" s="2682"/>
      <c r="R11" s="2690"/>
      <c r="S11" s="2756" t="str">
        <f>$BA11&amp;" "&amp;$BB11&amp;""</f>
        <v xml:space="preserve"> </v>
      </c>
      <c r="T11" s="2546"/>
      <c r="U11" s="2495"/>
      <c r="V11" s="2495"/>
      <c r="W11" s="2495"/>
      <c r="X11" s="2495"/>
      <c r="AA11" s="2509"/>
      <c r="BA11" s="2595" t="str">
        <f>IF($D11&lt;&gt;($P11+$Q11)," El número consultas según sexo NO puede ser diferente al Total.","")</f>
        <v/>
      </c>
      <c r="BB11" s="2595" t="str">
        <f>IF($M11&lt;$R11," Las consultas de 60 años NO puede ser mayor que el de 20-64 años.","")</f>
        <v/>
      </c>
      <c r="BD11" s="2759">
        <f>IF($D11&lt;&gt;($P11+$Q11),1,0)</f>
        <v>0</v>
      </c>
      <c r="BE11" s="2759">
        <f>IF($M11&lt;$R11,1,0)</f>
        <v>0</v>
      </c>
    </row>
    <row r="12" spans="1:57" s="2498" customFormat="1" ht="15.95" customHeight="1" x14ac:dyDescent="0.15">
      <c r="A12" s="2906"/>
      <c r="B12" s="2820" t="s">
        <v>31</v>
      </c>
      <c r="C12" s="2821"/>
      <c r="D12" s="2636">
        <f>SUM(E12:O12)</f>
        <v>0</v>
      </c>
      <c r="E12" s="2630"/>
      <c r="F12" s="2680"/>
      <c r="G12" s="2680"/>
      <c r="H12" s="2631"/>
      <c r="I12" s="2631"/>
      <c r="J12" s="2631"/>
      <c r="K12" s="2631"/>
      <c r="L12" s="2631"/>
      <c r="M12" s="2631"/>
      <c r="N12" s="2632"/>
      <c r="O12" s="2633"/>
      <c r="P12" s="2680"/>
      <c r="Q12" s="2633"/>
      <c r="R12" s="2623"/>
      <c r="S12" s="2756" t="str">
        <f>$BA12&amp;" "&amp;$BB12&amp;""</f>
        <v xml:space="preserve"> </v>
      </c>
      <c r="T12" s="2546"/>
      <c r="U12" s="2495"/>
      <c r="V12" s="2495"/>
      <c r="W12" s="2495"/>
      <c r="X12" s="2495"/>
      <c r="Y12" s="2502"/>
      <c r="Z12" s="2502"/>
      <c r="AA12" s="2509"/>
      <c r="AB12" s="2502"/>
      <c r="AC12" s="2502"/>
      <c r="BA12" s="2595" t="str">
        <f>IF($D12&lt;&gt;($P12+$Q12)," El número consultas según sexo NO puede ser diferente al Total.","")</f>
        <v/>
      </c>
      <c r="BB12" s="2595" t="str">
        <f>IF($M12&lt;$R12," Las consultas de 60 años NO puede ser mayor que el de 20-64 años.","")</f>
        <v/>
      </c>
      <c r="BD12" s="2759">
        <f>IF($D12&lt;&gt;($P12+$Q12),1,0)</f>
        <v>0</v>
      </c>
      <c r="BE12" s="2759">
        <f>IF($M12&lt;$R12,1,0)</f>
        <v>0</v>
      </c>
    </row>
    <row r="13" spans="1:57" s="2495" customFormat="1" ht="21.75" customHeight="1" x14ac:dyDescent="0.2">
      <c r="A13" s="2551" t="s">
        <v>32</v>
      </c>
      <c r="B13" s="2564"/>
      <c r="C13" s="2564"/>
      <c r="D13" s="2526"/>
      <c r="E13" s="2526"/>
      <c r="F13" s="2526"/>
      <c r="G13" s="2526"/>
      <c r="H13" s="2526"/>
      <c r="I13" s="2526"/>
      <c r="J13" s="2526"/>
      <c r="K13" s="2526"/>
      <c r="L13" s="2526"/>
      <c r="M13" s="2526"/>
      <c r="N13" s="2526"/>
      <c r="O13" s="2526"/>
      <c r="P13" s="2526"/>
      <c r="Q13" s="2542"/>
      <c r="R13" s="2521"/>
    </row>
    <row r="14" spans="1:57" s="2498" customFormat="1" ht="42" customHeight="1" x14ac:dyDescent="0.15">
      <c r="A14" s="2858" t="s">
        <v>13</v>
      </c>
      <c r="B14" s="2907"/>
      <c r="C14" s="2907"/>
      <c r="D14" s="2565" t="s">
        <v>4</v>
      </c>
      <c r="E14" s="2788" t="s">
        <v>33</v>
      </c>
      <c r="F14" s="2510" t="s">
        <v>34</v>
      </c>
      <c r="G14" s="2510" t="s">
        <v>35</v>
      </c>
      <c r="H14" s="2510" t="s">
        <v>22</v>
      </c>
      <c r="I14" s="2510" t="s">
        <v>23</v>
      </c>
      <c r="J14" s="2510" t="s">
        <v>24</v>
      </c>
      <c r="K14" s="2510" t="s">
        <v>25</v>
      </c>
      <c r="L14" s="2510" t="s">
        <v>26</v>
      </c>
      <c r="M14" s="2529" t="s">
        <v>27</v>
      </c>
      <c r="N14" s="2507" t="s">
        <v>1</v>
      </c>
      <c r="O14" s="2789" t="s">
        <v>2</v>
      </c>
      <c r="P14" s="2790" t="s">
        <v>36</v>
      </c>
      <c r="Q14" s="2530"/>
      <c r="R14" s="2495"/>
      <c r="S14" s="2495"/>
      <c r="T14" s="2495"/>
      <c r="U14" s="2495"/>
      <c r="V14" s="2495"/>
      <c r="W14" s="2495"/>
      <c r="X14" s="2495"/>
      <c r="Y14" s="2495"/>
      <c r="Z14" s="2495"/>
      <c r="AA14" s="2495"/>
      <c r="BA14" s="2495"/>
      <c r="BB14" s="2495"/>
      <c r="BD14" s="2495"/>
      <c r="BE14" s="2495"/>
    </row>
    <row r="15" spans="1:57" s="2498" customFormat="1" ht="15.95" customHeight="1" x14ac:dyDescent="0.15">
      <c r="A15" s="2905" t="s">
        <v>37</v>
      </c>
      <c r="B15" s="2872" t="s">
        <v>30</v>
      </c>
      <c r="C15" s="2874"/>
      <c r="D15" s="2634">
        <f>SUM(E15:M15)</f>
        <v>197</v>
      </c>
      <c r="E15" s="2697">
        <v>4</v>
      </c>
      <c r="F15" s="2698">
        <v>1</v>
      </c>
      <c r="G15" s="2698"/>
      <c r="H15" s="2698">
        <v>6</v>
      </c>
      <c r="I15" s="2698">
        <v>24</v>
      </c>
      <c r="J15" s="2698">
        <v>28</v>
      </c>
      <c r="K15" s="2698">
        <v>100</v>
      </c>
      <c r="L15" s="2681">
        <v>19</v>
      </c>
      <c r="M15" s="2682">
        <v>15</v>
      </c>
      <c r="N15" s="2714">
        <v>63</v>
      </c>
      <c r="O15" s="2682">
        <v>134</v>
      </c>
      <c r="P15" s="2691">
        <v>2</v>
      </c>
      <c r="Q15" s="2756" t="str">
        <f>$BA15&amp;" "&amp;$BB15&amp;""</f>
        <v xml:space="preserve"> </v>
      </c>
      <c r="R15" s="2546"/>
      <c r="S15" s="2495"/>
      <c r="T15" s="2495"/>
      <c r="U15" s="2495"/>
      <c r="V15" s="2495"/>
      <c r="Y15" s="2509"/>
      <c r="BA15" s="2595" t="str">
        <f>IF($D15&lt;&gt;($N15+$O15)," El número consultas según sexo NO puede ser diferente al Total.","")</f>
        <v/>
      </c>
      <c r="BB15" s="2595" t="str">
        <f>IF($K15&lt;$P15," Las consultas de 60 años NO puede ser mayor que el de 20-64 años.","")</f>
        <v/>
      </c>
      <c r="BD15" s="2759">
        <f>IF($D15&lt;&gt;($N15+$O15),1,0)</f>
        <v>0</v>
      </c>
      <c r="BE15" s="2759">
        <f>IF($K15&lt;$P15,1,0)</f>
        <v>0</v>
      </c>
    </row>
    <row r="16" spans="1:57" s="2498" customFormat="1" ht="15.95" customHeight="1" x14ac:dyDescent="0.15">
      <c r="A16" s="2906"/>
      <c r="B16" s="2820" t="s">
        <v>38</v>
      </c>
      <c r="C16" s="2821"/>
      <c r="D16" s="2636">
        <f>SUM(E16:M16)</f>
        <v>508</v>
      </c>
      <c r="E16" s="2630">
        <v>14</v>
      </c>
      <c r="F16" s="2631">
        <v>1</v>
      </c>
      <c r="G16" s="2631">
        <v>3</v>
      </c>
      <c r="H16" s="2631">
        <v>17</v>
      </c>
      <c r="I16" s="2631">
        <v>78</v>
      </c>
      <c r="J16" s="2631">
        <v>102</v>
      </c>
      <c r="K16" s="2631">
        <v>186</v>
      </c>
      <c r="L16" s="2632">
        <v>48</v>
      </c>
      <c r="M16" s="2633">
        <v>59</v>
      </c>
      <c r="N16" s="2680">
        <v>140</v>
      </c>
      <c r="O16" s="2633">
        <v>368</v>
      </c>
      <c r="P16" s="2623">
        <v>6</v>
      </c>
      <c r="Q16" s="2756" t="str">
        <f>$BA16&amp;" "&amp;$BB16&amp;""</f>
        <v xml:space="preserve"> </v>
      </c>
      <c r="R16" s="2546"/>
      <c r="S16" s="2495"/>
      <c r="T16" s="2495"/>
      <c r="U16" s="2495"/>
      <c r="V16" s="2495"/>
      <c r="Y16" s="2509"/>
      <c r="BA16" s="2595" t="str">
        <f>IF($D16&lt;&gt;($N16+$O16)," El número consultas según sexo NO puede ser diferente al Total.","")</f>
        <v/>
      </c>
      <c r="BB16" s="2595" t="str">
        <f>IF($K16&lt;$P16," Las consultas de 60 años NO puede ser mayor que el de 20-64 años.","")</f>
        <v/>
      </c>
      <c r="BD16" s="2759">
        <f>IF($D16&lt;&gt;($N16+$O16),1,0)</f>
        <v>0</v>
      </c>
      <c r="BE16" s="2759">
        <f>IF($K16&lt;$P16,1,0)</f>
        <v>0</v>
      </c>
    </row>
    <row r="17" spans="1:58" s="2495" customFormat="1" ht="21.75" customHeight="1" x14ac:dyDescent="0.2">
      <c r="A17" s="2551" t="s">
        <v>39</v>
      </c>
      <c r="B17" s="2564"/>
      <c r="C17" s="2564"/>
      <c r="D17" s="2526"/>
      <c r="E17" s="2526"/>
      <c r="F17" s="2526"/>
      <c r="G17" s="2526"/>
      <c r="H17" s="2526"/>
      <c r="I17" s="2526"/>
      <c r="J17" s="2526"/>
      <c r="K17" s="2526"/>
      <c r="L17" s="2526"/>
      <c r="M17" s="2526"/>
      <c r="N17" s="2526"/>
      <c r="O17" s="2526"/>
      <c r="P17" s="2526"/>
      <c r="Q17" s="2542"/>
      <c r="R17" s="2521"/>
    </row>
    <row r="18" spans="1:58" s="2498" customFormat="1" ht="47.25" customHeight="1" x14ac:dyDescent="0.2">
      <c r="A18" s="2858" t="s">
        <v>13</v>
      </c>
      <c r="B18" s="2907"/>
      <c r="C18" s="2907"/>
      <c r="D18" s="2565" t="s">
        <v>4</v>
      </c>
      <c r="E18" s="2788" t="s">
        <v>17</v>
      </c>
      <c r="F18" s="2510" t="s">
        <v>19</v>
      </c>
      <c r="G18" s="2510" t="s">
        <v>21</v>
      </c>
      <c r="H18" s="2510" t="s">
        <v>22</v>
      </c>
      <c r="I18" s="2510" t="s">
        <v>23</v>
      </c>
      <c r="J18" s="2510" t="s">
        <v>24</v>
      </c>
      <c r="K18" s="2510" t="s">
        <v>25</v>
      </c>
      <c r="L18" s="2510" t="s">
        <v>26</v>
      </c>
      <c r="M18" s="2529" t="s">
        <v>27</v>
      </c>
      <c r="N18" s="2507" t="s">
        <v>1</v>
      </c>
      <c r="O18" s="2789" t="s">
        <v>2</v>
      </c>
      <c r="P18" s="2530"/>
      <c r="Q18" s="2495"/>
      <c r="R18" s="2521"/>
      <c r="S18" s="2495"/>
      <c r="T18" s="2495"/>
      <c r="U18" s="2495"/>
      <c r="V18" s="2495"/>
      <c r="W18" s="2495"/>
      <c r="X18" s="2495"/>
      <c r="Y18" s="2495"/>
      <c r="Z18" s="2495"/>
      <c r="AA18" s="2495"/>
      <c r="BA18" s="2495"/>
      <c r="BB18" s="2495"/>
      <c r="BC18" s="2495"/>
    </row>
    <row r="19" spans="1:58" s="2498" customFormat="1" ht="15.95" customHeight="1" x14ac:dyDescent="0.2">
      <c r="A19" s="2863" t="s">
        <v>40</v>
      </c>
      <c r="B19" s="2864"/>
      <c r="C19" s="2865"/>
      <c r="D19" s="2634">
        <f>SUM(E19:M19)</f>
        <v>10</v>
      </c>
      <c r="E19" s="2640"/>
      <c r="F19" s="2641"/>
      <c r="G19" s="2641"/>
      <c r="H19" s="2641"/>
      <c r="I19" s="2641"/>
      <c r="J19" s="2641"/>
      <c r="K19" s="2641">
        <v>9</v>
      </c>
      <c r="L19" s="2656"/>
      <c r="M19" s="2669">
        <v>1</v>
      </c>
      <c r="N19" s="2640">
        <v>3</v>
      </c>
      <c r="O19" s="2669">
        <v>7</v>
      </c>
      <c r="P19" s="2756" t="str">
        <f>$BA19</f>
        <v/>
      </c>
      <c r="Q19" s="2546"/>
      <c r="R19" s="2521"/>
      <c r="S19" s="2495"/>
      <c r="T19" s="2495"/>
      <c r="U19" s="2495"/>
      <c r="V19" s="2502"/>
      <c r="W19" s="2502"/>
      <c r="X19" s="2509"/>
      <c r="Y19" s="2502"/>
      <c r="Z19" s="2502"/>
      <c r="AA19" s="2495"/>
      <c r="BA19" s="2595" t="str">
        <f>IF($D19&lt;&gt;($N19+$O19)," El número consultas según sexo NO puede ser diferente al Total.","")</f>
        <v/>
      </c>
      <c r="BD19" s="2759">
        <f>IF($D19&lt;&gt;($N19+$O19),1,0)</f>
        <v>0</v>
      </c>
    </row>
    <row r="20" spans="1:58" s="2498" customFormat="1" ht="15.95" customHeight="1" x14ac:dyDescent="0.2">
      <c r="A20" s="2901" t="s">
        <v>41</v>
      </c>
      <c r="B20" s="2902"/>
      <c r="C20" s="2903"/>
      <c r="D20" s="2636">
        <f>SUM(E20:M20)</f>
        <v>21</v>
      </c>
      <c r="E20" s="2630"/>
      <c r="F20" s="2631"/>
      <c r="G20" s="2631"/>
      <c r="H20" s="2631">
        <v>1</v>
      </c>
      <c r="I20" s="2631">
        <v>2</v>
      </c>
      <c r="J20" s="2631">
        <v>1</v>
      </c>
      <c r="K20" s="2631">
        <v>13</v>
      </c>
      <c r="L20" s="2632">
        <v>4</v>
      </c>
      <c r="M20" s="2633"/>
      <c r="N20" s="2630">
        <v>10</v>
      </c>
      <c r="O20" s="2633">
        <v>11</v>
      </c>
      <c r="P20" s="2756" t="str">
        <f>$BA20</f>
        <v/>
      </c>
      <c r="Q20" s="2546"/>
      <c r="R20" s="2521"/>
      <c r="S20" s="2495"/>
      <c r="T20" s="2495"/>
      <c r="U20" s="2495"/>
      <c r="V20" s="2502"/>
      <c r="W20" s="2502"/>
      <c r="X20" s="2509"/>
      <c r="Y20" s="2502"/>
      <c r="Z20" s="2502"/>
      <c r="AA20" s="2495"/>
      <c r="BA20" s="2595" t="str">
        <f>IF($D20&lt;&gt;($N20+$O20)," El número consultas según sexo NO puede ser diferente al Total.","")</f>
        <v/>
      </c>
      <c r="BD20" s="2759">
        <f>IF($D20&lt;&gt;($N20+$O20),1,0)</f>
        <v>0</v>
      </c>
    </row>
    <row r="21" spans="1:58" s="2495" customFormat="1" ht="30" customHeight="1" x14ac:dyDescent="0.2">
      <c r="A21" s="2551" t="s">
        <v>42</v>
      </c>
      <c r="B21" s="2566"/>
      <c r="C21" s="2566"/>
      <c r="D21" s="2567"/>
      <c r="E21" s="2567"/>
      <c r="F21" s="2567"/>
      <c r="G21" s="2567"/>
      <c r="H21" s="2567"/>
      <c r="I21" s="2567"/>
      <c r="J21" s="2567"/>
      <c r="K21" s="2567"/>
      <c r="L21" s="2567"/>
      <c r="M21" s="2567"/>
      <c r="N21" s="2567"/>
      <c r="O21" s="2567"/>
      <c r="P21" s="2568"/>
      <c r="Q21" s="2568"/>
      <c r="R21" s="2568"/>
      <c r="S21" s="2768"/>
    </row>
    <row r="22" spans="1:58" s="2498" customFormat="1" ht="15" customHeight="1" x14ac:dyDescent="0.1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2530"/>
      <c r="T22" s="2538"/>
      <c r="U22" s="2495"/>
      <c r="V22" s="2495"/>
      <c r="W22" s="2495"/>
      <c r="X22" s="2495"/>
      <c r="Y22" s="2495"/>
      <c r="Z22" s="2495"/>
      <c r="AA22" s="2495"/>
      <c r="AG22" s="2495"/>
      <c r="BA22" s="2495"/>
      <c r="BB22" s="2495"/>
      <c r="BD22" s="2495"/>
      <c r="BE22" s="2495"/>
    </row>
    <row r="23" spans="1:58" s="2498" customFormat="1" ht="36.75" customHeight="1" x14ac:dyDescent="0.15">
      <c r="A23" s="2807"/>
      <c r="B23" s="2808"/>
      <c r="C23" s="2809"/>
      <c r="D23" s="2897"/>
      <c r="E23" s="2788" t="s">
        <v>17</v>
      </c>
      <c r="F23" s="2510" t="s">
        <v>18</v>
      </c>
      <c r="G23" s="2510" t="s">
        <v>19</v>
      </c>
      <c r="H23" s="2510" t="s">
        <v>20</v>
      </c>
      <c r="I23" s="2510" t="s">
        <v>21</v>
      </c>
      <c r="J23" s="2510" t="s">
        <v>22</v>
      </c>
      <c r="K23" s="2510" t="s">
        <v>23</v>
      </c>
      <c r="L23" s="2510" t="s">
        <v>24</v>
      </c>
      <c r="M23" s="2510" t="s">
        <v>25</v>
      </c>
      <c r="N23" s="2510" t="s">
        <v>26</v>
      </c>
      <c r="O23" s="2529" t="s">
        <v>27</v>
      </c>
      <c r="P23" s="2831"/>
      <c r="Q23" s="2800"/>
      <c r="R23" s="2800"/>
      <c r="S23" s="2530"/>
      <c r="T23" s="2569"/>
      <c r="U23" s="2495"/>
      <c r="V23" s="2495"/>
      <c r="W23" s="2495"/>
      <c r="X23" s="2495"/>
      <c r="Y23" s="2495"/>
      <c r="Z23" s="2495"/>
      <c r="AA23" s="2495"/>
      <c r="AG23" s="2495"/>
      <c r="BA23" s="2495"/>
      <c r="BB23" s="2495"/>
      <c r="BD23" s="2495"/>
      <c r="BE23" s="2495"/>
    </row>
    <row r="24" spans="1:58" s="2498" customFormat="1" ht="10.5" x14ac:dyDescent="0.15">
      <c r="A24" s="2531" t="s">
        <v>47</v>
      </c>
      <c r="B24" s="2571"/>
      <c r="C24" s="2571"/>
      <c r="D24" s="2572"/>
      <c r="E24" s="2573"/>
      <c r="F24" s="2573"/>
      <c r="G24" s="2573"/>
      <c r="H24" s="2573"/>
      <c r="I24" s="2573"/>
      <c r="J24" s="2573"/>
      <c r="K24" s="2573"/>
      <c r="L24" s="2573"/>
      <c r="M24" s="2573"/>
      <c r="N24" s="2573"/>
      <c r="O24" s="2573"/>
      <c r="P24" s="2572"/>
      <c r="Q24" s="2573"/>
      <c r="R24" s="2573"/>
      <c r="S24" s="2530"/>
      <c r="T24" s="2569"/>
      <c r="U24" s="2495"/>
      <c r="V24" s="2495"/>
      <c r="W24" s="2495"/>
      <c r="X24" s="2495"/>
      <c r="Y24" s="2495"/>
      <c r="Z24" s="2495"/>
      <c r="AA24" s="2495"/>
      <c r="AG24" s="2495"/>
      <c r="BA24" s="2495"/>
      <c r="BB24" s="2495"/>
      <c r="BD24" s="2495"/>
      <c r="BE24" s="2495"/>
    </row>
    <row r="25" spans="1:58" s="2498" customFormat="1" ht="20.25" customHeight="1" x14ac:dyDescent="0.15">
      <c r="A25" s="2832" t="s">
        <v>48</v>
      </c>
      <c r="B25" s="2833"/>
      <c r="C25" s="2834"/>
      <c r="D25" s="2634">
        <f>SUM(E25:O25)</f>
        <v>0</v>
      </c>
      <c r="E25" s="2677"/>
      <c r="F25" s="2677"/>
      <c r="G25" s="2677"/>
      <c r="H25" s="2641"/>
      <c r="I25" s="2641"/>
      <c r="J25" s="2641"/>
      <c r="K25" s="2641"/>
      <c r="L25" s="2641"/>
      <c r="M25" s="2641"/>
      <c r="N25" s="2641"/>
      <c r="O25" s="2656"/>
      <c r="P25" s="2644"/>
      <c r="Q25" s="2656"/>
      <c r="R25" s="2716"/>
      <c r="S25" s="2756" t="str">
        <f>$BA25</f>
        <v/>
      </c>
      <c r="T25" s="2495"/>
      <c r="U25" s="2495"/>
      <c r="V25" s="2495"/>
      <c r="W25" s="2495"/>
      <c r="X25" s="2495"/>
      <c r="Y25" s="2502"/>
      <c r="Z25" s="2502"/>
      <c r="AA25" s="2509"/>
      <c r="AG25" s="2495"/>
      <c r="BA25" s="2595" t="str">
        <f>IF($M25&lt;$Q25," Las actividades de 60 años NO puede ser mayor que el de 20-64 años.","")</f>
        <v/>
      </c>
      <c r="BD25" s="2764">
        <f>IF($M25&lt;$Q25,1,0)</f>
        <v>0</v>
      </c>
      <c r="BE25" s="2495"/>
    </row>
    <row r="26" spans="1:58" s="2498" customFormat="1" ht="15.75" customHeight="1" x14ac:dyDescent="0.15">
      <c r="A26" s="2890" t="s">
        <v>49</v>
      </c>
      <c r="B26" s="2891"/>
      <c r="C26" s="2892"/>
      <c r="D26" s="2635">
        <f>SUM(E26:O26)</f>
        <v>0</v>
      </c>
      <c r="E26" s="2637"/>
      <c r="F26" s="2715"/>
      <c r="G26" s="2715"/>
      <c r="H26" s="2638"/>
      <c r="I26" s="2638"/>
      <c r="J26" s="2628"/>
      <c r="K26" s="2628"/>
      <c r="L26" s="2628"/>
      <c r="M26" s="2628"/>
      <c r="N26" s="2628"/>
      <c r="O26" s="2629"/>
      <c r="P26" s="2657"/>
      <c r="Q26" s="2629"/>
      <c r="R26" s="2717"/>
      <c r="S26" s="2756" t="str">
        <f>$BA26</f>
        <v/>
      </c>
      <c r="T26" s="2495"/>
      <c r="U26" s="2495"/>
      <c r="V26" s="2495"/>
      <c r="W26" s="2495"/>
      <c r="X26" s="2495"/>
      <c r="Y26" s="2502"/>
      <c r="Z26" s="2509"/>
      <c r="AA26" s="2509"/>
      <c r="AG26" s="2495"/>
      <c r="BA26" s="2595" t="str">
        <f>IF($M26&lt;$Q26," Las actividades de 60 años NO puede ser mayor que el de 20-64 años.","")</f>
        <v/>
      </c>
      <c r="BD26" s="2764">
        <f>IF($M26&lt;$Q26,1,0)</f>
        <v>0</v>
      </c>
      <c r="BE26" s="2495"/>
    </row>
    <row r="27" spans="1:58" s="2498" customFormat="1" ht="15.95" customHeight="1" x14ac:dyDescent="0.15">
      <c r="A27" s="2893" t="s">
        <v>50</v>
      </c>
      <c r="B27" s="2894"/>
      <c r="C27" s="2895"/>
      <c r="D27" s="2650">
        <f>SUM(E27:O27)</f>
        <v>0</v>
      </c>
      <c r="E27" s="2715"/>
      <c r="F27" s="2715"/>
      <c r="G27" s="2715"/>
      <c r="H27" s="2628"/>
      <c r="I27" s="2628"/>
      <c r="J27" s="2628"/>
      <c r="K27" s="2628"/>
      <c r="L27" s="2628"/>
      <c r="M27" s="2628"/>
      <c r="N27" s="2628"/>
      <c r="O27" s="2628"/>
      <c r="P27" s="2661"/>
      <c r="Q27" s="2622"/>
      <c r="R27" s="2718"/>
      <c r="S27" s="2756" t="str">
        <f>$BA27</f>
        <v/>
      </c>
      <c r="T27" s="2495"/>
      <c r="U27" s="2495"/>
      <c r="V27" s="2495"/>
      <c r="W27" s="2495"/>
      <c r="X27" s="2495"/>
      <c r="Y27" s="2502"/>
      <c r="Z27" s="2509"/>
      <c r="AA27" s="2509"/>
      <c r="AG27" s="2495"/>
      <c r="BA27" s="2595" t="str">
        <f>IF($M27&lt;$Q27," Las actividades de 60 años NO puede ser mayor que el de 20-64 años.","")</f>
        <v/>
      </c>
      <c r="BD27" s="2764">
        <f>IF($M27&lt;$Q27,1,0)</f>
        <v>0</v>
      </c>
      <c r="BE27" s="2495"/>
    </row>
    <row r="28" spans="1:58" s="2498" customFormat="1" ht="10.5" x14ac:dyDescent="0.15">
      <c r="A28" s="2797" t="s">
        <v>51</v>
      </c>
      <c r="B28" s="2803"/>
      <c r="C28" s="2803"/>
      <c r="D28" s="2662">
        <f>SUM(E28:O28)</f>
        <v>0</v>
      </c>
      <c r="E28" s="2726">
        <f>SUM(E25:E27)</f>
        <v>0</v>
      </c>
      <c r="F28" s="2726">
        <f t="shared" ref="F28:R28" si="0">SUM(F25:F27)</f>
        <v>0</v>
      </c>
      <c r="G28" s="2726">
        <f t="shared" si="0"/>
        <v>0</v>
      </c>
      <c r="H28" s="2664">
        <f t="shared" si="0"/>
        <v>0</v>
      </c>
      <c r="I28" s="2664">
        <f t="shared" si="0"/>
        <v>0</v>
      </c>
      <c r="J28" s="2664">
        <f t="shared" si="0"/>
        <v>0</v>
      </c>
      <c r="K28" s="2664">
        <f t="shared" si="0"/>
        <v>0</v>
      </c>
      <c r="L28" s="2664">
        <f t="shared" si="0"/>
        <v>0</v>
      </c>
      <c r="M28" s="2664">
        <f t="shared" si="0"/>
        <v>0</v>
      </c>
      <c r="N28" s="2665">
        <f t="shared" si="0"/>
        <v>0</v>
      </c>
      <c r="O28" s="2665">
        <f t="shared" si="0"/>
        <v>0</v>
      </c>
      <c r="P28" s="2662">
        <f t="shared" si="0"/>
        <v>0</v>
      </c>
      <c r="Q28" s="2662">
        <f t="shared" si="0"/>
        <v>0</v>
      </c>
      <c r="R28" s="2662">
        <f t="shared" si="0"/>
        <v>0</v>
      </c>
      <c r="S28" s="2756" t="str">
        <f>$BA28</f>
        <v/>
      </c>
      <c r="T28" s="2495"/>
      <c r="U28" s="2495"/>
      <c r="V28" s="2495"/>
      <c r="W28" s="2495"/>
      <c r="X28" s="2495"/>
      <c r="Y28" s="2502"/>
      <c r="Z28" s="2509"/>
      <c r="AA28" s="2509"/>
      <c r="AG28" s="2495"/>
      <c r="BA28" s="2595" t="str">
        <f>IF($M28&lt;$Q28," Las actividades de 60 años NO puede ser mayor que el de 20-64 años.","")</f>
        <v/>
      </c>
      <c r="BD28" s="2764">
        <f>IF($M28&lt;$Q28,1,0)</f>
        <v>0</v>
      </c>
      <c r="BE28" s="2495"/>
    </row>
    <row r="29" spans="1:58" s="2498" customFormat="1" ht="10.5" x14ac:dyDescent="0.15">
      <c r="A29" s="2531" t="s">
        <v>52</v>
      </c>
      <c r="B29" s="2537"/>
      <c r="C29" s="2537"/>
      <c r="D29" s="2574"/>
      <c r="E29" s="2574"/>
      <c r="F29" s="2574"/>
      <c r="G29" s="2574"/>
      <c r="H29" s="2574"/>
      <c r="I29" s="2574"/>
      <c r="J29" s="2574"/>
      <c r="K29" s="2574"/>
      <c r="L29" s="2574"/>
      <c r="M29" s="2574"/>
      <c r="N29" s="2574"/>
      <c r="O29" s="2574"/>
      <c r="P29" s="2574"/>
      <c r="Q29" s="2574"/>
      <c r="R29" s="2574"/>
      <c r="S29" s="2530"/>
      <c r="T29" s="2569"/>
      <c r="U29" s="2495"/>
      <c r="V29" s="2495"/>
      <c r="W29" s="2495"/>
      <c r="X29" s="2495"/>
      <c r="Y29" s="2495"/>
      <c r="Z29" s="2495"/>
      <c r="AA29" s="2495"/>
      <c r="AG29" s="2495"/>
      <c r="BA29" s="2495"/>
      <c r="BB29" s="2495"/>
      <c r="BC29" s="2495"/>
      <c r="BD29" s="2495"/>
      <c r="BE29" s="2495"/>
    </row>
    <row r="30" spans="1:58" s="2498" customFormat="1" ht="13.5" customHeight="1" x14ac:dyDescent="0.15">
      <c r="A30" s="2810" t="s">
        <v>53</v>
      </c>
      <c r="B30" s="2811"/>
      <c r="C30" s="2812"/>
      <c r="D30" s="2634">
        <f t="shared" ref="D30:D38" si="1">SUM(E30:O30)</f>
        <v>0</v>
      </c>
      <c r="E30" s="2640"/>
      <c r="F30" s="2677"/>
      <c r="G30" s="2677"/>
      <c r="H30" s="2677"/>
      <c r="I30" s="2677"/>
      <c r="J30" s="2677"/>
      <c r="K30" s="2641"/>
      <c r="L30" s="2677"/>
      <c r="M30" s="2641"/>
      <c r="N30" s="2656"/>
      <c r="O30" s="2656"/>
      <c r="P30" s="2620"/>
      <c r="Q30" s="2675"/>
      <c r="R30" s="2716"/>
      <c r="S30" s="2756" t="str">
        <f>$BA30&amp;" "&amp;$BB30&amp;""&amp;$BC30&amp;""</f>
        <v xml:space="preserve"> </v>
      </c>
      <c r="T30" s="2495"/>
      <c r="U30" s="2495"/>
      <c r="V30" s="2495"/>
      <c r="W30" s="2495"/>
      <c r="X30" s="2495"/>
      <c r="Y30" s="2509"/>
      <c r="Z30" s="2509"/>
      <c r="AA30" s="2502"/>
      <c r="AG30" s="2495"/>
      <c r="BA30" s="2532" t="str">
        <f>IF($D30=0,"",IF($P30="",IF($D30="",""," No olvide escribir la columna Beneficiarios."),""))</f>
        <v/>
      </c>
      <c r="BB30" s="2532" t="str">
        <f>IF($D30&lt;$P30," El número de Beneficiarios NO puede ser mayor que el Total.","")</f>
        <v/>
      </c>
      <c r="BC30" s="2595" t="str">
        <f>IF($M30&lt;$Q30," Las actividades de 60 años NO puede ser mayor que el de 20-64 años.","")</f>
        <v/>
      </c>
      <c r="BD30" s="2764">
        <f>IF($M30&lt;$Q30,1,0)</f>
        <v>0</v>
      </c>
      <c r="BE30" s="2764">
        <f>IF($D30&lt;$P30,1,0)</f>
        <v>0</v>
      </c>
      <c r="BF30" s="2764" t="str">
        <f>IF($D30=0,"",IF($P30="",IF($D30="","",1),0))</f>
        <v/>
      </c>
    </row>
    <row r="31" spans="1:58" s="2498" customFormat="1" ht="13.5" customHeight="1" x14ac:dyDescent="0.15">
      <c r="A31" s="2813" t="s">
        <v>54</v>
      </c>
      <c r="B31" s="2814"/>
      <c r="C31" s="2815"/>
      <c r="D31" s="2635">
        <f t="shared" si="1"/>
        <v>1</v>
      </c>
      <c r="E31" s="2627"/>
      <c r="F31" s="2678"/>
      <c r="G31" s="2678"/>
      <c r="H31" s="2678">
        <v>1</v>
      </c>
      <c r="I31" s="2678"/>
      <c r="J31" s="2678"/>
      <c r="K31" s="2628"/>
      <c r="L31" s="2715"/>
      <c r="M31" s="2638"/>
      <c r="N31" s="2638"/>
      <c r="O31" s="2629"/>
      <c r="P31" s="2621">
        <v>1</v>
      </c>
      <c r="Q31" s="2646"/>
      <c r="R31" s="2717"/>
      <c r="S31" s="2756" t="str">
        <f>$BA31&amp;" "&amp;$BB31</f>
        <v xml:space="preserve"> </v>
      </c>
      <c r="T31" s="2495"/>
      <c r="U31" s="2495"/>
      <c r="V31" s="2495"/>
      <c r="W31" s="2495"/>
      <c r="X31" s="2495"/>
      <c r="Y31" s="2509"/>
      <c r="Z31" s="2509"/>
      <c r="AA31" s="2509"/>
      <c r="AG31" s="2495"/>
      <c r="BA31" s="2532" t="str">
        <f t="shared" ref="BA31:BA37" si="2">IF($D31=0,"",IF($P31="",IF($D31="",""," No olvide escribir la columna Beneficiarios."),""))</f>
        <v/>
      </c>
      <c r="BB31" s="2532" t="str">
        <f t="shared" ref="BB31:BB37" si="3">IF($D31&lt;$P31," El número de Beneficiarios NO puede ser mayor que el Total.","")</f>
        <v/>
      </c>
      <c r="BC31" s="2518"/>
      <c r="BD31" s="2518"/>
      <c r="BE31" s="2764">
        <f t="shared" ref="BE31:BE38" si="4">IF($D31&lt;$P31,1,0)</f>
        <v>0</v>
      </c>
      <c r="BF31" s="2764">
        <f t="shared" ref="BF31:BF38" si="5">IF($D31=0,"",IF($P31="",IF($D31="","",1),0))</f>
        <v>0</v>
      </c>
    </row>
    <row r="32" spans="1:58" s="2498" customFormat="1" ht="13.5" customHeight="1" x14ac:dyDescent="0.15">
      <c r="A32" s="2813" t="s">
        <v>55</v>
      </c>
      <c r="B32" s="2814"/>
      <c r="C32" s="2815"/>
      <c r="D32" s="2635">
        <f t="shared" si="1"/>
        <v>1</v>
      </c>
      <c r="E32" s="2627"/>
      <c r="F32" s="2678"/>
      <c r="G32" s="2678"/>
      <c r="H32" s="2678"/>
      <c r="I32" s="2678"/>
      <c r="J32" s="2678"/>
      <c r="K32" s="2628"/>
      <c r="L32" s="2678"/>
      <c r="M32" s="2628"/>
      <c r="N32" s="2629">
        <v>1</v>
      </c>
      <c r="O32" s="2629"/>
      <c r="P32" s="2621">
        <v>1</v>
      </c>
      <c r="Q32" s="2645"/>
      <c r="R32" s="2717"/>
      <c r="S32" s="2756" t="str">
        <f>$BA32&amp;" "&amp;$BB32&amp;""&amp;$BC32&amp;""</f>
        <v xml:space="preserve"> </v>
      </c>
      <c r="T32" s="2495"/>
      <c r="U32" s="2495"/>
      <c r="V32" s="2495"/>
      <c r="W32" s="2495"/>
      <c r="X32" s="2495"/>
      <c r="Y32" s="2509"/>
      <c r="Z32" s="2509"/>
      <c r="AA32" s="2502"/>
      <c r="AG32" s="2495"/>
      <c r="BA32" s="2532" t="str">
        <f t="shared" si="2"/>
        <v/>
      </c>
      <c r="BB32" s="2532" t="str">
        <f t="shared" si="3"/>
        <v/>
      </c>
      <c r="BC32" s="2595" t="str">
        <f>IF($M32&lt;$Q32," Las actividades de 60 años NO puede ser mayor que el de 20-64 años.","")</f>
        <v/>
      </c>
      <c r="BD32" s="2764">
        <f>IF($M32&lt;$Q32,1,0)</f>
        <v>0</v>
      </c>
      <c r="BE32" s="2764">
        <f t="shared" si="4"/>
        <v>0</v>
      </c>
      <c r="BF32" s="2764">
        <f t="shared" si="5"/>
        <v>0</v>
      </c>
    </row>
    <row r="33" spans="1:58" s="2498" customFormat="1" ht="13.5" customHeight="1" x14ac:dyDescent="0.15">
      <c r="A33" s="2813" t="s">
        <v>56</v>
      </c>
      <c r="B33" s="2814"/>
      <c r="C33" s="2815"/>
      <c r="D33" s="2635">
        <f t="shared" si="1"/>
        <v>0</v>
      </c>
      <c r="E33" s="2627"/>
      <c r="F33" s="2678"/>
      <c r="G33" s="2678"/>
      <c r="H33" s="2678"/>
      <c r="I33" s="2638"/>
      <c r="J33" s="2638"/>
      <c r="K33" s="2638"/>
      <c r="L33" s="2638"/>
      <c r="M33" s="2638"/>
      <c r="N33" s="2638"/>
      <c r="O33" s="2638"/>
      <c r="P33" s="2621"/>
      <c r="Q33" s="2646"/>
      <c r="R33" s="2717"/>
      <c r="S33" s="2756" t="str">
        <f>$BA33&amp;" "&amp;$BB33</f>
        <v xml:space="preserve"> </v>
      </c>
      <c r="T33" s="2495"/>
      <c r="U33" s="2495"/>
      <c r="V33" s="2495"/>
      <c r="W33" s="2495"/>
      <c r="X33" s="2495"/>
      <c r="Y33" s="2509"/>
      <c r="Z33" s="2509"/>
      <c r="AA33" s="2502"/>
      <c r="AG33" s="2495"/>
      <c r="BA33" s="2532" t="str">
        <f t="shared" si="2"/>
        <v/>
      </c>
      <c r="BB33" s="2532" t="str">
        <f t="shared" si="3"/>
        <v/>
      </c>
      <c r="BC33" s="2518"/>
      <c r="BD33" s="2518"/>
      <c r="BE33" s="2764">
        <f t="shared" si="4"/>
        <v>0</v>
      </c>
      <c r="BF33" s="2764" t="str">
        <f t="shared" si="5"/>
        <v/>
      </c>
    </row>
    <row r="34" spans="1:58" s="2498" customFormat="1" ht="13.5" customHeight="1" x14ac:dyDescent="0.15">
      <c r="A34" s="2813" t="s">
        <v>57</v>
      </c>
      <c r="B34" s="2814"/>
      <c r="C34" s="2815"/>
      <c r="D34" s="2635">
        <f t="shared" si="1"/>
        <v>3</v>
      </c>
      <c r="E34" s="2627"/>
      <c r="F34" s="2678"/>
      <c r="G34" s="2678"/>
      <c r="H34" s="2678"/>
      <c r="I34" s="2678"/>
      <c r="J34" s="2678"/>
      <c r="K34" s="2628"/>
      <c r="L34" s="2678"/>
      <c r="M34" s="2628">
        <v>1</v>
      </c>
      <c r="N34" s="2629">
        <v>2</v>
      </c>
      <c r="O34" s="2629"/>
      <c r="P34" s="2621">
        <v>3</v>
      </c>
      <c r="Q34" s="2645"/>
      <c r="R34" s="2717"/>
      <c r="S34" s="2756" t="str">
        <f>$BA34&amp;" "&amp;$BB34&amp;""&amp;$BC34&amp;""</f>
        <v xml:space="preserve"> </v>
      </c>
      <c r="T34" s="2495"/>
      <c r="U34" s="2495"/>
      <c r="V34" s="2495"/>
      <c r="W34" s="2495"/>
      <c r="X34" s="2495"/>
      <c r="Y34" s="2509"/>
      <c r="Z34" s="2509"/>
      <c r="AA34" s="2502"/>
      <c r="AG34" s="2495"/>
      <c r="BA34" s="2532" t="str">
        <f t="shared" si="2"/>
        <v/>
      </c>
      <c r="BB34" s="2532" t="str">
        <f t="shared" si="3"/>
        <v/>
      </c>
      <c r="BC34" s="2595" t="str">
        <f>IF($M34&lt;$Q34," Las actividades de 60 años NO puede ser mayor que el de 20-64 años.","")</f>
        <v/>
      </c>
      <c r="BD34" s="2764">
        <f>IF($M34&lt;$Q34,1,0)</f>
        <v>0</v>
      </c>
      <c r="BE34" s="2764">
        <f t="shared" si="4"/>
        <v>0</v>
      </c>
      <c r="BF34" s="2764">
        <f t="shared" si="5"/>
        <v>0</v>
      </c>
    </row>
    <row r="35" spans="1:58" s="2498" customFormat="1" ht="13.5" customHeight="1" x14ac:dyDescent="0.15">
      <c r="A35" s="2813" t="s">
        <v>58</v>
      </c>
      <c r="B35" s="2814"/>
      <c r="C35" s="2815"/>
      <c r="D35" s="2635">
        <f t="shared" si="1"/>
        <v>0</v>
      </c>
      <c r="E35" s="2627"/>
      <c r="F35" s="2678"/>
      <c r="G35" s="2678"/>
      <c r="H35" s="2678"/>
      <c r="I35" s="2678"/>
      <c r="J35" s="2678"/>
      <c r="K35" s="2628"/>
      <c r="L35" s="2678"/>
      <c r="M35" s="2638"/>
      <c r="N35" s="2713"/>
      <c r="O35" s="2713"/>
      <c r="P35" s="2621"/>
      <c r="Q35" s="2646"/>
      <c r="R35" s="2703"/>
      <c r="S35" s="2756" t="str">
        <f>$BA35&amp;" "&amp;$BB35</f>
        <v xml:space="preserve"> </v>
      </c>
      <c r="T35" s="2495"/>
      <c r="U35" s="2495"/>
      <c r="V35" s="2495"/>
      <c r="W35" s="2495"/>
      <c r="X35" s="2495"/>
      <c r="Y35" s="2509"/>
      <c r="Z35" s="2509"/>
      <c r="AA35" s="2509"/>
      <c r="AG35" s="2495"/>
      <c r="BA35" s="2532" t="str">
        <f t="shared" si="2"/>
        <v/>
      </c>
      <c r="BB35" s="2532" t="str">
        <f t="shared" si="3"/>
        <v/>
      </c>
      <c r="BC35" s="2518"/>
      <c r="BD35" s="2518"/>
      <c r="BE35" s="2764">
        <f t="shared" si="4"/>
        <v>0</v>
      </c>
      <c r="BF35" s="2764" t="str">
        <f t="shared" si="5"/>
        <v/>
      </c>
    </row>
    <row r="36" spans="1:58" s="2498" customFormat="1" ht="13.5" customHeight="1" x14ac:dyDescent="0.15">
      <c r="A36" s="2898" t="s">
        <v>59</v>
      </c>
      <c r="B36" s="2899"/>
      <c r="C36" s="2900"/>
      <c r="D36" s="2635">
        <f t="shared" si="1"/>
        <v>1</v>
      </c>
      <c r="E36" s="2627"/>
      <c r="F36" s="2678"/>
      <c r="G36" s="2678"/>
      <c r="H36" s="2678"/>
      <c r="I36" s="2678"/>
      <c r="J36" s="2678"/>
      <c r="K36" s="2628">
        <v>1</v>
      </c>
      <c r="L36" s="2715"/>
      <c r="M36" s="2638"/>
      <c r="N36" s="2638"/>
      <c r="O36" s="2713"/>
      <c r="P36" s="2621">
        <v>1</v>
      </c>
      <c r="Q36" s="2657"/>
      <c r="R36" s="2717"/>
      <c r="S36" s="2756" t="str">
        <f>$BA36&amp;" "&amp;$BB36</f>
        <v xml:space="preserve"> </v>
      </c>
      <c r="T36" s="2495"/>
      <c r="U36" s="2495"/>
      <c r="V36" s="2495"/>
      <c r="W36" s="2495"/>
      <c r="X36" s="2495"/>
      <c r="Y36" s="2509"/>
      <c r="Z36" s="2509"/>
      <c r="AA36" s="2509"/>
      <c r="AG36" s="2495"/>
      <c r="BA36" s="2532" t="str">
        <f t="shared" si="2"/>
        <v/>
      </c>
      <c r="BB36" s="2532" t="str">
        <f t="shared" si="3"/>
        <v/>
      </c>
      <c r="BC36" s="2518"/>
      <c r="BD36" s="2518"/>
      <c r="BE36" s="2764">
        <f t="shared" si="4"/>
        <v>0</v>
      </c>
      <c r="BF36" s="2764">
        <f t="shared" si="5"/>
        <v>0</v>
      </c>
    </row>
    <row r="37" spans="1:58" s="2498" customFormat="1" ht="36" customHeight="1" x14ac:dyDescent="0.15">
      <c r="A37" s="2813" t="s">
        <v>60</v>
      </c>
      <c r="B37" s="2814"/>
      <c r="C37" s="2815"/>
      <c r="D37" s="2635">
        <f t="shared" si="1"/>
        <v>0</v>
      </c>
      <c r="E37" s="2627"/>
      <c r="F37" s="2678"/>
      <c r="G37" s="2678"/>
      <c r="H37" s="2678"/>
      <c r="I37" s="2678"/>
      <c r="J37" s="2678"/>
      <c r="K37" s="2628"/>
      <c r="L37" s="2715"/>
      <c r="M37" s="2638"/>
      <c r="N37" s="2638"/>
      <c r="O37" s="2713"/>
      <c r="P37" s="2621"/>
      <c r="Q37" s="2657"/>
      <c r="R37" s="2717"/>
      <c r="S37" s="2756" t="str">
        <f>$BA37&amp;" "&amp;$BB37</f>
        <v xml:space="preserve"> </v>
      </c>
      <c r="T37" s="2495"/>
      <c r="U37" s="2495"/>
      <c r="V37" s="2495"/>
      <c r="W37" s="2495"/>
      <c r="X37" s="2495"/>
      <c r="Y37" s="2509"/>
      <c r="Z37" s="2509"/>
      <c r="AA37" s="2509"/>
      <c r="AG37" s="2495"/>
      <c r="BA37" s="2532" t="str">
        <f t="shared" si="2"/>
        <v/>
      </c>
      <c r="BB37" s="2532" t="str">
        <f t="shared" si="3"/>
        <v/>
      </c>
      <c r="BC37" s="2518"/>
      <c r="BD37" s="2518"/>
      <c r="BE37" s="2764">
        <f t="shared" si="4"/>
        <v>0</v>
      </c>
      <c r="BF37" s="2764" t="str">
        <f t="shared" si="5"/>
        <v/>
      </c>
    </row>
    <row r="38" spans="1:58" s="2498" customFormat="1" ht="10.5" x14ac:dyDescent="0.15">
      <c r="A38" s="2797" t="s">
        <v>61</v>
      </c>
      <c r="B38" s="2803"/>
      <c r="C38" s="2798"/>
      <c r="D38" s="2674">
        <f t="shared" si="1"/>
        <v>6</v>
      </c>
      <c r="E38" s="2663">
        <f>SUM(E30:E37)</f>
        <v>0</v>
      </c>
      <c r="F38" s="2726">
        <f t="shared" ref="F38:R38" si="6">SUM(F30:F37)</f>
        <v>0</v>
      </c>
      <c r="G38" s="2726">
        <f t="shared" si="6"/>
        <v>0</v>
      </c>
      <c r="H38" s="2664">
        <f t="shared" si="6"/>
        <v>1</v>
      </c>
      <c r="I38" s="2664">
        <f t="shared" si="6"/>
        <v>0</v>
      </c>
      <c r="J38" s="2664">
        <f t="shared" si="6"/>
        <v>0</v>
      </c>
      <c r="K38" s="2664">
        <f t="shared" si="6"/>
        <v>1</v>
      </c>
      <c r="L38" s="2726">
        <f t="shared" si="6"/>
        <v>0</v>
      </c>
      <c r="M38" s="2664">
        <f t="shared" si="6"/>
        <v>1</v>
      </c>
      <c r="N38" s="2664">
        <f t="shared" si="6"/>
        <v>3</v>
      </c>
      <c r="O38" s="2665">
        <f t="shared" si="6"/>
        <v>0</v>
      </c>
      <c r="P38" s="2662">
        <f t="shared" si="6"/>
        <v>6</v>
      </c>
      <c r="Q38" s="2667">
        <f>SUM(Q30:Q37)</f>
        <v>0</v>
      </c>
      <c r="R38" s="2667">
        <f t="shared" si="6"/>
        <v>0</v>
      </c>
      <c r="S38" s="2756" t="str">
        <f>$BA38&amp;" "&amp;$BB38&amp;""&amp;$BC38&amp;""</f>
        <v xml:space="preserve"> </v>
      </c>
      <c r="T38" s="2495"/>
      <c r="U38" s="2495"/>
      <c r="V38" s="2495"/>
      <c r="W38" s="2495"/>
      <c r="X38" s="2502"/>
      <c r="Y38" s="2509"/>
      <c r="Z38" s="2509"/>
      <c r="AA38" s="2502"/>
      <c r="AG38" s="2495"/>
      <c r="BA38" s="2532" t="str">
        <f>IF($D38=0,"",IF($P38="",IF($D38="",""," No olvide escribir la columna Beneficiarios."),""))</f>
        <v/>
      </c>
      <c r="BB38" s="2532" t="str">
        <f>IF($D38&lt;$P38," El número de Beneficiarios NO puede ser mayor que el Total.","")</f>
        <v/>
      </c>
      <c r="BC38" s="2595" t="str">
        <f>IF($M38&lt;$Q38," Las actividades de 60 años NO puede ser mayor que el de 20-64 años.","")</f>
        <v/>
      </c>
      <c r="BD38" s="2764">
        <f>IF($M38&lt;$Q38,1,0)</f>
        <v>0</v>
      </c>
      <c r="BE38" s="2764">
        <f t="shared" si="4"/>
        <v>0</v>
      </c>
      <c r="BF38" s="2764">
        <f t="shared" si="5"/>
        <v>0</v>
      </c>
    </row>
    <row r="39" spans="1:58" s="2495" customFormat="1" ht="10.5" x14ac:dyDescent="0.15">
      <c r="A39" s="2538" t="s">
        <v>62</v>
      </c>
      <c r="B39" s="2536"/>
      <c r="C39" s="2536"/>
      <c r="D39" s="2539"/>
      <c r="E39" s="2539"/>
      <c r="F39" s="2539"/>
      <c r="G39" s="2539"/>
      <c r="H39" s="2539"/>
      <c r="I39" s="2539"/>
      <c r="J39" s="2539"/>
      <c r="K39" s="2539"/>
      <c r="L39" s="2539"/>
      <c r="M39" s="2539"/>
      <c r="N39" s="2539"/>
      <c r="O39" s="2539"/>
      <c r="P39" s="2539"/>
      <c r="Q39" s="2539"/>
      <c r="R39" s="2530"/>
      <c r="S39" s="2530"/>
    </row>
    <row r="40" spans="1:58" s="2495" customFormat="1" ht="10.5" x14ac:dyDescent="0.15">
      <c r="A40" s="2575" t="s">
        <v>63</v>
      </c>
      <c r="B40" s="2536"/>
      <c r="C40" s="2536"/>
      <c r="D40" s="2539"/>
      <c r="E40" s="2539"/>
      <c r="F40" s="2539"/>
      <c r="G40" s="2539"/>
      <c r="H40" s="2539"/>
      <c r="I40" s="2539"/>
      <c r="J40" s="2539"/>
      <c r="K40" s="2539"/>
      <c r="L40" s="2539"/>
      <c r="M40" s="2539"/>
      <c r="N40" s="2539"/>
      <c r="O40" s="2539"/>
      <c r="P40" s="2539"/>
      <c r="Q40" s="2539"/>
      <c r="R40" s="2530"/>
      <c r="S40" s="2530"/>
    </row>
    <row r="41" spans="1:58" s="2498" customFormat="1" ht="15.95" customHeight="1" x14ac:dyDescent="0.15">
      <c r="A41" s="2810" t="s">
        <v>64</v>
      </c>
      <c r="B41" s="2811"/>
      <c r="C41" s="2812"/>
      <c r="D41" s="2634">
        <f>SUM(E41:O41)</f>
        <v>10</v>
      </c>
      <c r="E41" s="2640"/>
      <c r="F41" s="2641"/>
      <c r="G41" s="2641"/>
      <c r="H41" s="2641"/>
      <c r="I41" s="2641"/>
      <c r="J41" s="2641"/>
      <c r="K41" s="2641"/>
      <c r="L41" s="2641"/>
      <c r="M41" s="2641">
        <v>10</v>
      </c>
      <c r="N41" s="2656"/>
      <c r="O41" s="2656"/>
      <c r="P41" s="2620">
        <v>10</v>
      </c>
      <c r="Q41" s="2675"/>
      <c r="R41" s="2719"/>
      <c r="S41" s="2756" t="str">
        <f>$BA41&amp;" "&amp;$BB41&amp;""&amp;$BC41&amp;""</f>
        <v xml:space="preserve"> </v>
      </c>
      <c r="T41" s="2495"/>
      <c r="U41" s="2495"/>
      <c r="V41" s="2495"/>
      <c r="W41" s="2495"/>
      <c r="X41" s="2495"/>
      <c r="Y41" s="2509"/>
      <c r="Z41" s="2509"/>
      <c r="AA41" s="2502"/>
      <c r="AG41" s="2495"/>
      <c r="BA41" s="2532" t="str">
        <f>IF($D41=0,"",IF($P41="",IF($D41="",""," No olvide escribir la columna Beneficiarios."),""))</f>
        <v/>
      </c>
      <c r="BB41" s="2532" t="str">
        <f>IF($D41&lt;$P41," El número de Beneficiarios NO puede ser mayor que el Total.","")</f>
        <v/>
      </c>
      <c r="BC41" s="2595" t="str">
        <f>IF($M41&lt;$Q41," Las actividades de 60 años NO puede ser mayor que el de 20-64 años.","")</f>
        <v/>
      </c>
      <c r="BD41" s="2764">
        <f>IF($M41&lt;$Q41,1,0)</f>
        <v>0</v>
      </c>
      <c r="BE41" s="2764">
        <f t="shared" ref="BE41:BE63" si="7">IF($D41&lt;$P41,1,0)</f>
        <v>0</v>
      </c>
      <c r="BF41" s="2764">
        <f>IF($D41=0,"",IF($P41="",IF($D41="","",1),0))</f>
        <v>0</v>
      </c>
    </row>
    <row r="42" spans="1:58" s="2498" customFormat="1" ht="15.95" customHeight="1" x14ac:dyDescent="0.15">
      <c r="A42" s="2813" t="s">
        <v>65</v>
      </c>
      <c r="B42" s="2814"/>
      <c r="C42" s="2815"/>
      <c r="D42" s="2635">
        <f t="shared" ref="D42:D58" si="8">SUM(E42:O42)</f>
        <v>0</v>
      </c>
      <c r="E42" s="2627"/>
      <c r="F42" s="2628"/>
      <c r="G42" s="2628"/>
      <c r="H42" s="2628"/>
      <c r="I42" s="2628"/>
      <c r="J42" s="2628"/>
      <c r="K42" s="2628"/>
      <c r="L42" s="2628"/>
      <c r="M42" s="2628"/>
      <c r="N42" s="2629"/>
      <c r="O42" s="2629"/>
      <c r="P42" s="2621"/>
      <c r="Q42" s="2645"/>
      <c r="R42" s="2703"/>
      <c r="S42" s="2756" t="str">
        <f t="shared" ref="S42:S59" si="9">$BA42&amp;" "&amp;$BB42&amp;""&amp;$BC42&amp;""</f>
        <v xml:space="preserve"> </v>
      </c>
      <c r="T42" s="2495"/>
      <c r="U42" s="2495"/>
      <c r="V42" s="2495"/>
      <c r="W42" s="2495"/>
      <c r="X42" s="2495"/>
      <c r="Y42" s="2509"/>
      <c r="Z42" s="2509"/>
      <c r="AA42" s="2502"/>
      <c r="AG42" s="2495"/>
      <c r="BA42" s="2532" t="str">
        <f t="shared" ref="BA42:BA63" si="10">IF($D42=0,"",IF($P42="",IF($D42="",""," No olvide escribir la columna Beneficiarios."),""))</f>
        <v/>
      </c>
      <c r="BB42" s="2532" t="str">
        <f t="shared" ref="BB42:BB63" si="11">IF($D42&lt;$P42," El número de Beneficiarios NO puede ser mayor que el Total.","")</f>
        <v/>
      </c>
      <c r="BC42" s="2595" t="str">
        <f>IF($M42&lt;$Q42," Las actividades de 60 años NO puede ser mayor que el de 20-64 años.","")</f>
        <v/>
      </c>
      <c r="BD42" s="2764">
        <f>IF($M42&lt;$Q42,1,0)</f>
        <v>0</v>
      </c>
      <c r="BE42" s="2764">
        <f t="shared" si="7"/>
        <v>0</v>
      </c>
      <c r="BF42" s="2764" t="str">
        <f t="shared" ref="BF42:BF63" si="12">IF($D42=0,"",IF($P42="",IF($D42="","",1),0))</f>
        <v/>
      </c>
    </row>
    <row r="43" spans="1:58" s="2498" customFormat="1" ht="15.95" customHeight="1" x14ac:dyDescent="0.15">
      <c r="A43" s="2813" t="s">
        <v>66</v>
      </c>
      <c r="B43" s="2814"/>
      <c r="C43" s="2815"/>
      <c r="D43" s="2635">
        <f t="shared" si="8"/>
        <v>0</v>
      </c>
      <c r="E43" s="2627"/>
      <c r="F43" s="2628"/>
      <c r="G43" s="2628"/>
      <c r="H43" s="2628"/>
      <c r="I43" s="2628"/>
      <c r="J43" s="2628"/>
      <c r="K43" s="2628"/>
      <c r="L43" s="2628"/>
      <c r="M43" s="2628"/>
      <c r="N43" s="2629"/>
      <c r="O43" s="2629"/>
      <c r="P43" s="2621"/>
      <c r="Q43" s="2645"/>
      <c r="R43" s="2703"/>
      <c r="S43" s="2756" t="str">
        <f t="shared" si="9"/>
        <v xml:space="preserve"> </v>
      </c>
      <c r="T43" s="2495"/>
      <c r="U43" s="2495"/>
      <c r="V43" s="2495"/>
      <c r="W43" s="2495"/>
      <c r="X43" s="2495"/>
      <c r="Y43" s="2509"/>
      <c r="Z43" s="2509"/>
      <c r="AA43" s="2502"/>
      <c r="AG43" s="2495"/>
      <c r="BA43" s="2532" t="str">
        <f t="shared" si="10"/>
        <v/>
      </c>
      <c r="BB43" s="2532" t="str">
        <f t="shared" si="11"/>
        <v/>
      </c>
      <c r="BC43" s="2595" t="str">
        <f>IF($M43&lt;$Q43," Las actividades de 60 años NO puede ser mayor que el de 20-64 años.","")</f>
        <v/>
      </c>
      <c r="BD43" s="2764">
        <f>IF($M43&lt;$Q43,1,0)</f>
        <v>0</v>
      </c>
      <c r="BE43" s="2764">
        <f t="shared" si="7"/>
        <v>0</v>
      </c>
      <c r="BF43" s="2764" t="str">
        <f t="shared" si="12"/>
        <v/>
      </c>
    </row>
    <row r="44" spans="1:58" s="2498" customFormat="1" ht="15.95" customHeight="1" x14ac:dyDescent="0.15">
      <c r="A44" s="2813" t="s">
        <v>67</v>
      </c>
      <c r="B44" s="2814"/>
      <c r="C44" s="2815"/>
      <c r="D44" s="2635">
        <f t="shared" si="8"/>
        <v>0</v>
      </c>
      <c r="E44" s="2627"/>
      <c r="F44" s="2628"/>
      <c r="G44" s="2628"/>
      <c r="H44" s="2628"/>
      <c r="I44" s="2628"/>
      <c r="J44" s="2628"/>
      <c r="K44" s="2628"/>
      <c r="L44" s="2628"/>
      <c r="M44" s="2628"/>
      <c r="N44" s="2629"/>
      <c r="O44" s="2629"/>
      <c r="P44" s="2621"/>
      <c r="Q44" s="2645"/>
      <c r="R44" s="2703"/>
      <c r="S44" s="2756" t="str">
        <f t="shared" si="9"/>
        <v xml:space="preserve"> </v>
      </c>
      <c r="T44" s="2495"/>
      <c r="U44" s="2495"/>
      <c r="V44" s="2495"/>
      <c r="W44" s="2495"/>
      <c r="X44" s="2495"/>
      <c r="Y44" s="2509"/>
      <c r="Z44" s="2509"/>
      <c r="AA44" s="2502"/>
      <c r="AG44" s="2495"/>
      <c r="BA44" s="2532" t="str">
        <f t="shared" si="10"/>
        <v/>
      </c>
      <c r="BB44" s="2532" t="str">
        <f t="shared" si="11"/>
        <v/>
      </c>
      <c r="BC44" s="2595" t="str">
        <f>IF($M44&lt;$Q44," Las actividades de 60 años NO puede ser mayor que el de 20-64 años.","")</f>
        <v/>
      </c>
      <c r="BD44" s="2764">
        <f>IF($M44&lt;$Q44,1,0)</f>
        <v>0</v>
      </c>
      <c r="BE44" s="2764">
        <f t="shared" si="7"/>
        <v>0</v>
      </c>
      <c r="BF44" s="2764" t="str">
        <f t="shared" si="12"/>
        <v/>
      </c>
    </row>
    <row r="45" spans="1:58" s="2498" customFormat="1" ht="15.95" customHeight="1" x14ac:dyDescent="0.15">
      <c r="A45" s="2813" t="s">
        <v>68</v>
      </c>
      <c r="B45" s="2814"/>
      <c r="C45" s="2815"/>
      <c r="D45" s="2635">
        <f t="shared" si="8"/>
        <v>0</v>
      </c>
      <c r="E45" s="2627"/>
      <c r="F45" s="2628"/>
      <c r="G45" s="2628"/>
      <c r="H45" s="2628"/>
      <c r="I45" s="2628"/>
      <c r="J45" s="2628"/>
      <c r="K45" s="2628"/>
      <c r="L45" s="2628"/>
      <c r="M45" s="2628"/>
      <c r="N45" s="2629"/>
      <c r="O45" s="2629"/>
      <c r="P45" s="2621"/>
      <c r="Q45" s="2645"/>
      <c r="R45" s="2703"/>
      <c r="S45" s="2756" t="str">
        <f t="shared" si="9"/>
        <v xml:space="preserve"> </v>
      </c>
      <c r="T45" s="2495"/>
      <c r="U45" s="2495"/>
      <c r="V45" s="2495"/>
      <c r="W45" s="2495"/>
      <c r="X45" s="2495"/>
      <c r="Y45" s="2509"/>
      <c r="Z45" s="2509"/>
      <c r="AA45" s="2502"/>
      <c r="AG45" s="2495"/>
      <c r="BA45" s="2532" t="str">
        <f t="shared" si="10"/>
        <v/>
      </c>
      <c r="BB45" s="2532" t="str">
        <f t="shared" si="11"/>
        <v/>
      </c>
      <c r="BC45" s="2595" t="str">
        <f>IF($M45&lt;$Q45," Las actividades de 60 años NO puede ser mayor que el de 20-64 años.","")</f>
        <v/>
      </c>
      <c r="BD45" s="2764">
        <f>IF($M45&lt;$Q45,1,0)</f>
        <v>0</v>
      </c>
      <c r="BE45" s="2764">
        <f t="shared" si="7"/>
        <v>0</v>
      </c>
      <c r="BF45" s="2764" t="str">
        <f t="shared" si="12"/>
        <v/>
      </c>
    </row>
    <row r="46" spans="1:58" s="2498" customFormat="1" ht="22.5" customHeight="1" x14ac:dyDescent="0.15">
      <c r="A46" s="2813" t="s">
        <v>69</v>
      </c>
      <c r="B46" s="2814"/>
      <c r="C46" s="2815"/>
      <c r="D46" s="2635">
        <f t="shared" si="8"/>
        <v>0</v>
      </c>
      <c r="E46" s="2627"/>
      <c r="F46" s="2628"/>
      <c r="G46" s="2628"/>
      <c r="H46" s="2628"/>
      <c r="I46" s="2628"/>
      <c r="J46" s="2628"/>
      <c r="K46" s="2628"/>
      <c r="L46" s="2638"/>
      <c r="M46" s="2638"/>
      <c r="N46" s="2638"/>
      <c r="O46" s="2713"/>
      <c r="P46" s="2621"/>
      <c r="Q46" s="2646"/>
      <c r="R46" s="2703"/>
      <c r="S46" s="2756" t="str">
        <f>$BA46&amp;" "&amp;$BB46</f>
        <v xml:space="preserve"> </v>
      </c>
      <c r="T46" s="2495"/>
      <c r="U46" s="2495"/>
      <c r="V46" s="2495"/>
      <c r="W46" s="2495"/>
      <c r="X46" s="2495"/>
      <c r="Y46" s="2509"/>
      <c r="Z46" s="2509"/>
      <c r="AA46" s="2502"/>
      <c r="AG46" s="2495"/>
      <c r="BA46" s="2532" t="str">
        <f t="shared" si="10"/>
        <v/>
      </c>
      <c r="BB46" s="2532" t="str">
        <f t="shared" si="11"/>
        <v/>
      </c>
      <c r="BC46" s="2518"/>
      <c r="BD46" s="2518"/>
      <c r="BE46" s="2764">
        <f t="shared" si="7"/>
        <v>0</v>
      </c>
      <c r="BF46" s="2764" t="str">
        <f t="shared" si="12"/>
        <v/>
      </c>
    </row>
    <row r="47" spans="1:58" s="2498" customFormat="1" ht="15.95" customHeight="1" x14ac:dyDescent="0.15">
      <c r="A47" s="2813" t="s">
        <v>70</v>
      </c>
      <c r="B47" s="2814"/>
      <c r="C47" s="2815"/>
      <c r="D47" s="2635">
        <f t="shared" si="8"/>
        <v>0</v>
      </c>
      <c r="E47" s="2638"/>
      <c r="F47" s="2638"/>
      <c r="G47" s="2638"/>
      <c r="H47" s="2638"/>
      <c r="I47" s="2638"/>
      <c r="J47" s="2628"/>
      <c r="K47" s="2628"/>
      <c r="L47" s="2628"/>
      <c r="M47" s="2628"/>
      <c r="N47" s="2629"/>
      <c r="O47" s="2629"/>
      <c r="P47" s="2621"/>
      <c r="Q47" s="2645"/>
      <c r="R47" s="2703"/>
      <c r="S47" s="2756" t="str">
        <f t="shared" si="9"/>
        <v xml:space="preserve"> </v>
      </c>
      <c r="T47" s="2495"/>
      <c r="U47" s="2495"/>
      <c r="V47" s="2495"/>
      <c r="W47" s="2495"/>
      <c r="X47" s="2495"/>
      <c r="Y47" s="2509"/>
      <c r="Z47" s="2509"/>
      <c r="AA47" s="2502"/>
      <c r="AG47" s="2495"/>
      <c r="BA47" s="2532" t="str">
        <f t="shared" si="10"/>
        <v/>
      </c>
      <c r="BB47" s="2532" t="str">
        <f t="shared" si="11"/>
        <v/>
      </c>
      <c r="BC47" s="2595" t="str">
        <f t="shared" ref="BC47:BC63" si="13">IF($M47&lt;$Q47," Las actividades de 60 años NO puede ser mayor que el de 20-64 años.","")</f>
        <v/>
      </c>
      <c r="BD47" s="2764">
        <f t="shared" ref="BD47:BD63" si="14">IF($M47&lt;$Q47,1,0)</f>
        <v>0</v>
      </c>
      <c r="BE47" s="2764">
        <f t="shared" si="7"/>
        <v>0</v>
      </c>
      <c r="BF47" s="2764" t="str">
        <f t="shared" si="12"/>
        <v/>
      </c>
    </row>
    <row r="48" spans="1:58" s="2498" customFormat="1" ht="15.95" customHeight="1" x14ac:dyDescent="0.15">
      <c r="A48" s="2813" t="s">
        <v>71</v>
      </c>
      <c r="B48" s="2814"/>
      <c r="C48" s="2815"/>
      <c r="D48" s="2635">
        <f t="shared" si="8"/>
        <v>0</v>
      </c>
      <c r="E48" s="2638"/>
      <c r="F48" s="2638"/>
      <c r="G48" s="2638"/>
      <c r="H48" s="2638"/>
      <c r="I48" s="2628"/>
      <c r="J48" s="2628"/>
      <c r="K48" s="2628"/>
      <c r="L48" s="2628"/>
      <c r="M48" s="2628"/>
      <c r="N48" s="2628"/>
      <c r="O48" s="2629"/>
      <c r="P48" s="2621"/>
      <c r="Q48" s="2645"/>
      <c r="R48" s="2703"/>
      <c r="S48" s="2756" t="str">
        <f t="shared" si="9"/>
        <v xml:space="preserve"> </v>
      </c>
      <c r="T48" s="2495"/>
      <c r="U48" s="2495"/>
      <c r="V48" s="2495"/>
      <c r="W48" s="2495"/>
      <c r="X48" s="2495"/>
      <c r="Y48" s="2509"/>
      <c r="Z48" s="2509"/>
      <c r="AA48" s="2502"/>
      <c r="AG48" s="2495"/>
      <c r="BA48" s="2532" t="str">
        <f t="shared" si="10"/>
        <v/>
      </c>
      <c r="BB48" s="2532" t="str">
        <f t="shared" si="11"/>
        <v/>
      </c>
      <c r="BC48" s="2595" t="str">
        <f t="shared" si="13"/>
        <v/>
      </c>
      <c r="BD48" s="2764">
        <f t="shared" si="14"/>
        <v>0</v>
      </c>
      <c r="BE48" s="2764">
        <f t="shared" si="7"/>
        <v>0</v>
      </c>
      <c r="BF48" s="2764" t="str">
        <f t="shared" si="12"/>
        <v/>
      </c>
    </row>
    <row r="49" spans="1:58" s="2498" customFormat="1" ht="24.95" customHeight="1" x14ac:dyDescent="0.15">
      <c r="A49" s="2845" t="s">
        <v>72</v>
      </c>
      <c r="B49" s="2846"/>
      <c r="C49" s="2847"/>
      <c r="D49" s="2635">
        <f t="shared" si="8"/>
        <v>4</v>
      </c>
      <c r="E49" s="2628"/>
      <c r="F49" s="2628"/>
      <c r="G49" s="2628"/>
      <c r="H49" s="2628"/>
      <c r="I49" s="2628"/>
      <c r="J49" s="2628"/>
      <c r="K49" s="2628"/>
      <c r="L49" s="2628"/>
      <c r="M49" s="2628">
        <v>3</v>
      </c>
      <c r="N49" s="2629"/>
      <c r="O49" s="2629">
        <v>1</v>
      </c>
      <c r="P49" s="2621">
        <v>4</v>
      </c>
      <c r="Q49" s="2645"/>
      <c r="R49" s="2703"/>
      <c r="S49" s="2756" t="str">
        <f t="shared" si="9"/>
        <v xml:space="preserve"> </v>
      </c>
      <c r="T49" s="2495"/>
      <c r="U49" s="2495"/>
      <c r="V49" s="2495"/>
      <c r="W49" s="2495"/>
      <c r="X49" s="2495"/>
      <c r="Y49" s="2509"/>
      <c r="Z49" s="2509"/>
      <c r="AA49" s="2502"/>
      <c r="AG49" s="2495"/>
      <c r="BA49" s="2532" t="str">
        <f t="shared" si="10"/>
        <v/>
      </c>
      <c r="BB49" s="2532" t="str">
        <f t="shared" si="11"/>
        <v/>
      </c>
      <c r="BC49" s="2595" t="str">
        <f t="shared" si="13"/>
        <v/>
      </c>
      <c r="BD49" s="2764">
        <f t="shared" si="14"/>
        <v>0</v>
      </c>
      <c r="BE49" s="2764">
        <f t="shared" si="7"/>
        <v>0</v>
      </c>
      <c r="BF49" s="2764">
        <f t="shared" si="12"/>
        <v>0</v>
      </c>
    </row>
    <row r="50" spans="1:58" s="2498" customFormat="1" ht="15.95" customHeight="1" x14ac:dyDescent="0.15">
      <c r="A50" s="2845" t="s">
        <v>73</v>
      </c>
      <c r="B50" s="2846"/>
      <c r="C50" s="2847"/>
      <c r="D50" s="2635">
        <f t="shared" si="8"/>
        <v>0</v>
      </c>
      <c r="E50" s="2638"/>
      <c r="F50" s="2638"/>
      <c r="G50" s="2638"/>
      <c r="H50" s="2638"/>
      <c r="I50" s="2628"/>
      <c r="J50" s="2628"/>
      <c r="K50" s="2628"/>
      <c r="L50" s="2628"/>
      <c r="M50" s="2628"/>
      <c r="N50" s="2629"/>
      <c r="O50" s="2629"/>
      <c r="P50" s="2621"/>
      <c r="Q50" s="2645"/>
      <c r="R50" s="2703"/>
      <c r="S50" s="2756" t="str">
        <f t="shared" si="9"/>
        <v xml:space="preserve"> </v>
      </c>
      <c r="T50" s="2495"/>
      <c r="U50" s="2495"/>
      <c r="V50" s="2495"/>
      <c r="W50" s="2495"/>
      <c r="X50" s="2495"/>
      <c r="Y50" s="2509"/>
      <c r="Z50" s="2509"/>
      <c r="AA50" s="2502"/>
      <c r="AG50" s="2495"/>
      <c r="BA50" s="2532" t="str">
        <f t="shared" si="10"/>
        <v/>
      </c>
      <c r="BB50" s="2532" t="str">
        <f t="shared" si="11"/>
        <v/>
      </c>
      <c r="BC50" s="2595" t="str">
        <f t="shared" si="13"/>
        <v/>
      </c>
      <c r="BD50" s="2764">
        <f t="shared" si="14"/>
        <v>0</v>
      </c>
      <c r="BE50" s="2764">
        <f t="shared" si="7"/>
        <v>0</v>
      </c>
      <c r="BF50" s="2764" t="str">
        <f t="shared" si="12"/>
        <v/>
      </c>
    </row>
    <row r="51" spans="1:58" s="2498" customFormat="1" ht="15.95" customHeight="1" x14ac:dyDescent="0.15">
      <c r="A51" s="2813" t="s">
        <v>74</v>
      </c>
      <c r="B51" s="2814"/>
      <c r="C51" s="2815"/>
      <c r="D51" s="2635">
        <f t="shared" si="8"/>
        <v>0</v>
      </c>
      <c r="E51" s="2715"/>
      <c r="F51" s="2638"/>
      <c r="G51" s="2638"/>
      <c r="H51" s="2638"/>
      <c r="I51" s="2628"/>
      <c r="J51" s="2628"/>
      <c r="K51" s="2628"/>
      <c r="L51" s="2628"/>
      <c r="M51" s="2628"/>
      <c r="N51" s="2629"/>
      <c r="O51" s="2629"/>
      <c r="P51" s="2621"/>
      <c r="Q51" s="2645"/>
      <c r="R51" s="2703"/>
      <c r="S51" s="2756" t="str">
        <f t="shared" si="9"/>
        <v xml:space="preserve"> </v>
      </c>
      <c r="T51" s="2495"/>
      <c r="U51" s="2495"/>
      <c r="V51" s="2495"/>
      <c r="W51" s="2495"/>
      <c r="X51" s="2495"/>
      <c r="Y51" s="2509"/>
      <c r="Z51" s="2509"/>
      <c r="AA51" s="2502"/>
      <c r="AG51" s="2495"/>
      <c r="BA51" s="2532" t="str">
        <f t="shared" si="10"/>
        <v/>
      </c>
      <c r="BB51" s="2532" t="str">
        <f t="shared" si="11"/>
        <v/>
      </c>
      <c r="BC51" s="2595" t="str">
        <f t="shared" si="13"/>
        <v/>
      </c>
      <c r="BD51" s="2764">
        <f t="shared" si="14"/>
        <v>0</v>
      </c>
      <c r="BE51" s="2764">
        <f t="shared" si="7"/>
        <v>0</v>
      </c>
      <c r="BF51" s="2764" t="str">
        <f t="shared" si="12"/>
        <v/>
      </c>
    </row>
    <row r="52" spans="1:58" s="2498" customFormat="1" ht="15.95" customHeight="1" x14ac:dyDescent="0.15">
      <c r="A52" s="2813" t="s">
        <v>75</v>
      </c>
      <c r="B52" s="2814"/>
      <c r="C52" s="2815"/>
      <c r="D52" s="2635">
        <f t="shared" si="8"/>
        <v>4</v>
      </c>
      <c r="E52" s="2715"/>
      <c r="F52" s="2638"/>
      <c r="G52" s="2638"/>
      <c r="H52" s="2638"/>
      <c r="I52" s="2628"/>
      <c r="J52" s="2628"/>
      <c r="K52" s="2628"/>
      <c r="L52" s="2628"/>
      <c r="M52" s="2628">
        <v>4</v>
      </c>
      <c r="N52" s="2629"/>
      <c r="O52" s="2629"/>
      <c r="P52" s="2621">
        <v>4</v>
      </c>
      <c r="Q52" s="2645"/>
      <c r="R52" s="2703"/>
      <c r="S52" s="2756" t="str">
        <f t="shared" si="9"/>
        <v xml:space="preserve"> </v>
      </c>
      <c r="T52" s="2495"/>
      <c r="U52" s="2495"/>
      <c r="V52" s="2495"/>
      <c r="W52" s="2495"/>
      <c r="X52" s="2495"/>
      <c r="Y52" s="2509"/>
      <c r="Z52" s="2509"/>
      <c r="AA52" s="2502"/>
      <c r="AG52" s="2495"/>
      <c r="BA52" s="2532" t="str">
        <f t="shared" si="10"/>
        <v/>
      </c>
      <c r="BB52" s="2532" t="str">
        <f t="shared" si="11"/>
        <v/>
      </c>
      <c r="BC52" s="2595" t="str">
        <f t="shared" si="13"/>
        <v/>
      </c>
      <c r="BD52" s="2764">
        <f t="shared" si="14"/>
        <v>0</v>
      </c>
      <c r="BE52" s="2764">
        <f t="shared" si="7"/>
        <v>0</v>
      </c>
      <c r="BF52" s="2764">
        <f t="shared" si="12"/>
        <v>0</v>
      </c>
    </row>
    <row r="53" spans="1:58" s="2498" customFormat="1" ht="15.95" customHeight="1" x14ac:dyDescent="0.15">
      <c r="A53" s="2813" t="s">
        <v>76</v>
      </c>
      <c r="B53" s="2814"/>
      <c r="C53" s="2815"/>
      <c r="D53" s="2635">
        <f t="shared" si="8"/>
        <v>1</v>
      </c>
      <c r="E53" s="2628"/>
      <c r="F53" s="2628"/>
      <c r="G53" s="2628"/>
      <c r="H53" s="2628"/>
      <c r="I53" s="2628"/>
      <c r="J53" s="2628"/>
      <c r="K53" s="2628"/>
      <c r="L53" s="2628"/>
      <c r="M53" s="2628">
        <v>1</v>
      </c>
      <c r="N53" s="2629"/>
      <c r="O53" s="2629"/>
      <c r="P53" s="2621">
        <v>1</v>
      </c>
      <c r="Q53" s="2645"/>
      <c r="R53" s="2703"/>
      <c r="S53" s="2756" t="str">
        <f t="shared" si="9"/>
        <v xml:space="preserve"> </v>
      </c>
      <c r="T53" s="2495"/>
      <c r="U53" s="2495"/>
      <c r="V53" s="2495"/>
      <c r="W53" s="2495"/>
      <c r="X53" s="2495"/>
      <c r="Y53" s="2509"/>
      <c r="Z53" s="2509"/>
      <c r="AA53" s="2502"/>
      <c r="AG53" s="2495"/>
      <c r="BA53" s="2532" t="str">
        <f t="shared" si="10"/>
        <v/>
      </c>
      <c r="BB53" s="2532" t="str">
        <f t="shared" si="11"/>
        <v/>
      </c>
      <c r="BC53" s="2595" t="str">
        <f t="shared" si="13"/>
        <v/>
      </c>
      <c r="BD53" s="2764">
        <f t="shared" si="14"/>
        <v>0</v>
      </c>
      <c r="BE53" s="2764">
        <f t="shared" si="7"/>
        <v>0</v>
      </c>
      <c r="BF53" s="2764">
        <f t="shared" si="12"/>
        <v>0</v>
      </c>
    </row>
    <row r="54" spans="1:58" s="2498" customFormat="1" ht="23.25" customHeight="1" x14ac:dyDescent="0.15">
      <c r="A54" s="2813" t="s">
        <v>77</v>
      </c>
      <c r="B54" s="2814"/>
      <c r="C54" s="2815"/>
      <c r="D54" s="2635">
        <f t="shared" si="8"/>
        <v>0</v>
      </c>
      <c r="E54" s="2627"/>
      <c r="F54" s="2628"/>
      <c r="G54" s="2628"/>
      <c r="H54" s="2628"/>
      <c r="I54" s="2628"/>
      <c r="J54" s="2628"/>
      <c r="K54" s="2628"/>
      <c r="L54" s="2628"/>
      <c r="M54" s="2628"/>
      <c r="N54" s="2629"/>
      <c r="O54" s="2629"/>
      <c r="P54" s="2621"/>
      <c r="Q54" s="2645"/>
      <c r="R54" s="2703"/>
      <c r="S54" s="2756" t="str">
        <f t="shared" si="9"/>
        <v xml:space="preserve"> </v>
      </c>
      <c r="T54" s="2495"/>
      <c r="U54" s="2495"/>
      <c r="V54" s="2495"/>
      <c r="W54" s="2495"/>
      <c r="X54" s="2495"/>
      <c r="Y54" s="2509"/>
      <c r="Z54" s="2509"/>
      <c r="AA54" s="2502"/>
      <c r="AG54" s="2495"/>
      <c r="BA54" s="2532" t="str">
        <f t="shared" si="10"/>
        <v/>
      </c>
      <c r="BB54" s="2532" t="str">
        <f t="shared" si="11"/>
        <v/>
      </c>
      <c r="BC54" s="2595" t="str">
        <f t="shared" si="13"/>
        <v/>
      </c>
      <c r="BD54" s="2764">
        <f t="shared" si="14"/>
        <v>0</v>
      </c>
      <c r="BE54" s="2764">
        <f t="shared" si="7"/>
        <v>0</v>
      </c>
      <c r="BF54" s="2764" t="str">
        <f t="shared" si="12"/>
        <v/>
      </c>
    </row>
    <row r="55" spans="1:58" s="2498" customFormat="1" ht="24.95" customHeight="1" x14ac:dyDescent="0.15">
      <c r="A55" s="2813" t="s">
        <v>78</v>
      </c>
      <c r="B55" s="2814"/>
      <c r="C55" s="2815"/>
      <c r="D55" s="2635">
        <f t="shared" si="8"/>
        <v>0</v>
      </c>
      <c r="E55" s="2627"/>
      <c r="F55" s="2628"/>
      <c r="G55" s="2628"/>
      <c r="H55" s="2628"/>
      <c r="I55" s="2628"/>
      <c r="J55" s="2628"/>
      <c r="K55" s="2628"/>
      <c r="L55" s="2628"/>
      <c r="M55" s="2628"/>
      <c r="N55" s="2629"/>
      <c r="O55" s="2629"/>
      <c r="P55" s="2621"/>
      <c r="Q55" s="2645"/>
      <c r="R55" s="2703"/>
      <c r="S55" s="2756" t="str">
        <f t="shared" si="9"/>
        <v xml:space="preserve"> </v>
      </c>
      <c r="T55" s="2495"/>
      <c r="U55" s="2495"/>
      <c r="V55" s="2495"/>
      <c r="W55" s="2495"/>
      <c r="X55" s="2495"/>
      <c r="Y55" s="2509"/>
      <c r="Z55" s="2509"/>
      <c r="AA55" s="2502"/>
      <c r="AG55" s="2495"/>
      <c r="BA55" s="2532" t="str">
        <f t="shared" si="10"/>
        <v/>
      </c>
      <c r="BB55" s="2532" t="str">
        <f t="shared" si="11"/>
        <v/>
      </c>
      <c r="BC55" s="2595" t="str">
        <f t="shared" si="13"/>
        <v/>
      </c>
      <c r="BD55" s="2764">
        <f t="shared" si="14"/>
        <v>0</v>
      </c>
      <c r="BE55" s="2764">
        <f t="shared" si="7"/>
        <v>0</v>
      </c>
      <c r="BF55" s="2764" t="str">
        <f t="shared" si="12"/>
        <v/>
      </c>
    </row>
    <row r="56" spans="1:58" s="2498" customFormat="1" ht="15.95" customHeight="1" x14ac:dyDescent="0.15">
      <c r="A56" s="2813" t="s">
        <v>79</v>
      </c>
      <c r="B56" s="2814"/>
      <c r="C56" s="2815"/>
      <c r="D56" s="2635">
        <f t="shared" si="8"/>
        <v>0</v>
      </c>
      <c r="E56" s="2627"/>
      <c r="F56" s="2628"/>
      <c r="G56" s="2628"/>
      <c r="H56" s="2628"/>
      <c r="I56" s="2628"/>
      <c r="J56" s="2628"/>
      <c r="K56" s="2628"/>
      <c r="L56" s="2628"/>
      <c r="M56" s="2628"/>
      <c r="N56" s="2629"/>
      <c r="O56" s="2624"/>
      <c r="P56" s="2645"/>
      <c r="Q56" s="2645"/>
      <c r="R56" s="2703"/>
      <c r="S56" s="2756" t="str">
        <f t="shared" si="9"/>
        <v xml:space="preserve"> </v>
      </c>
      <c r="T56" s="2495"/>
      <c r="U56" s="2495"/>
      <c r="V56" s="2495"/>
      <c r="W56" s="2495"/>
      <c r="X56" s="2495"/>
      <c r="Y56" s="2509"/>
      <c r="Z56" s="2509"/>
      <c r="AA56" s="2502"/>
      <c r="AG56" s="2495"/>
      <c r="BA56" s="2532" t="str">
        <f t="shared" si="10"/>
        <v/>
      </c>
      <c r="BB56" s="2532" t="str">
        <f t="shared" si="11"/>
        <v/>
      </c>
      <c r="BC56" s="2595" t="str">
        <f t="shared" si="13"/>
        <v/>
      </c>
      <c r="BD56" s="2764">
        <f t="shared" si="14"/>
        <v>0</v>
      </c>
      <c r="BE56" s="2764">
        <f t="shared" si="7"/>
        <v>0</v>
      </c>
      <c r="BF56" s="2764" t="str">
        <f t="shared" si="12"/>
        <v/>
      </c>
    </row>
    <row r="57" spans="1:58" s="2498" customFormat="1" ht="15.95" customHeight="1" x14ac:dyDescent="0.15">
      <c r="A57" s="2813" t="s">
        <v>80</v>
      </c>
      <c r="B57" s="2814"/>
      <c r="C57" s="2815"/>
      <c r="D57" s="2635">
        <f t="shared" si="8"/>
        <v>0</v>
      </c>
      <c r="E57" s="2715"/>
      <c r="F57" s="2715"/>
      <c r="G57" s="2715"/>
      <c r="H57" s="2715"/>
      <c r="I57" s="2715"/>
      <c r="J57" s="2715"/>
      <c r="K57" s="2715"/>
      <c r="L57" s="2715"/>
      <c r="M57" s="2638"/>
      <c r="N57" s="2715"/>
      <c r="O57" s="2624"/>
      <c r="P57" s="2693"/>
      <c r="Q57" s="2657"/>
      <c r="R57" s="2703"/>
      <c r="S57" s="2756" t="str">
        <f>$BA57&amp;" "&amp;$BB57&amp;""&amp;$BC57&amp;""</f>
        <v xml:space="preserve"> </v>
      </c>
      <c r="T57" s="2756"/>
      <c r="U57" s="2495"/>
      <c r="V57" s="2495"/>
      <c r="W57" s="2495"/>
      <c r="X57" s="2495"/>
      <c r="Y57" s="2509"/>
      <c r="Z57" s="2509"/>
      <c r="AA57" s="2502"/>
      <c r="AG57" s="2495"/>
      <c r="BA57" s="2532" t="str">
        <f>IF($D57=0,"",IF($P57="",IF($D57="",""," No olvide escribir la columna Beneficiarios."),""))</f>
        <v/>
      </c>
      <c r="BB57" s="2532" t="str">
        <f>IF($D57&lt;$P57," El número de Beneficiarios NO puede ser mayor que el Total.","")</f>
        <v/>
      </c>
      <c r="BC57" s="2518"/>
      <c r="BD57" s="2518"/>
      <c r="BE57" s="2764">
        <f>IF($D57&lt;$P57,1,0)</f>
        <v>0</v>
      </c>
      <c r="BF57" s="2764" t="str">
        <f>IF($D57=0,"",IF($P57="",IF($D57="","",1),0))</f>
        <v/>
      </c>
    </row>
    <row r="58" spans="1:58" s="2498" customFormat="1" ht="15.95" customHeight="1" x14ac:dyDescent="0.15">
      <c r="A58" s="2824" t="s">
        <v>81</v>
      </c>
      <c r="B58" s="2825"/>
      <c r="C58" s="2826"/>
      <c r="D58" s="2650">
        <f t="shared" si="8"/>
        <v>0</v>
      </c>
      <c r="E58" s="2720"/>
      <c r="F58" s="2720"/>
      <c r="G58" s="2720"/>
      <c r="H58" s="2720"/>
      <c r="I58" s="2720"/>
      <c r="J58" s="2720"/>
      <c r="K58" s="2720"/>
      <c r="L58" s="2720"/>
      <c r="M58" s="2638"/>
      <c r="N58" s="2720"/>
      <c r="O58" s="2624"/>
      <c r="P58" s="2693"/>
      <c r="Q58" s="2657"/>
      <c r="R58" s="2704"/>
      <c r="S58" s="2756" t="str">
        <f t="shared" si="9"/>
        <v xml:space="preserve"> </v>
      </c>
      <c r="T58" s="2756"/>
      <c r="U58" s="2495"/>
      <c r="V58" s="2495"/>
      <c r="W58" s="2495"/>
      <c r="X58" s="2495"/>
      <c r="Y58" s="2509"/>
      <c r="Z58" s="2509"/>
      <c r="AA58" s="2502"/>
      <c r="AG58" s="2495"/>
      <c r="BA58" s="2532" t="str">
        <f t="shared" si="10"/>
        <v/>
      </c>
      <c r="BB58" s="2532" t="str">
        <f t="shared" si="11"/>
        <v/>
      </c>
      <c r="BC58" s="2518"/>
      <c r="BD58" s="2518"/>
      <c r="BE58" s="2764">
        <f>IF($D58&lt;$P58,1,0)</f>
        <v>0</v>
      </c>
      <c r="BF58" s="2764" t="str">
        <f t="shared" si="12"/>
        <v/>
      </c>
    </row>
    <row r="59" spans="1:58" s="2498" customFormat="1" ht="15.95" customHeight="1" x14ac:dyDescent="0.15">
      <c r="A59" s="2797" t="s">
        <v>82</v>
      </c>
      <c r="B59" s="2803"/>
      <c r="C59" s="2798"/>
      <c r="D59" s="2662">
        <f>SUM(E59:O59)</f>
        <v>19</v>
      </c>
      <c r="E59" s="2663">
        <f>SUM(E41:E58)</f>
        <v>0</v>
      </c>
      <c r="F59" s="2664">
        <f t="shared" ref="F59:R59" si="15">SUM(F41:F58)</f>
        <v>0</v>
      </c>
      <c r="G59" s="2664">
        <f t="shared" si="15"/>
        <v>0</v>
      </c>
      <c r="H59" s="2664">
        <f t="shared" si="15"/>
        <v>0</v>
      </c>
      <c r="I59" s="2664">
        <f t="shared" si="15"/>
        <v>0</v>
      </c>
      <c r="J59" s="2664">
        <f t="shared" si="15"/>
        <v>0</v>
      </c>
      <c r="K59" s="2664">
        <f t="shared" si="15"/>
        <v>0</v>
      </c>
      <c r="L59" s="2664">
        <f t="shared" si="15"/>
        <v>0</v>
      </c>
      <c r="M59" s="2664">
        <f t="shared" si="15"/>
        <v>18</v>
      </c>
      <c r="N59" s="2664">
        <f t="shared" si="15"/>
        <v>0</v>
      </c>
      <c r="O59" s="2665">
        <f t="shared" si="15"/>
        <v>1</v>
      </c>
      <c r="P59" s="2662">
        <f t="shared" si="15"/>
        <v>19</v>
      </c>
      <c r="Q59" s="2667">
        <f t="shared" si="15"/>
        <v>0</v>
      </c>
      <c r="R59" s="2667">
        <f t="shared" si="15"/>
        <v>0</v>
      </c>
      <c r="S59" s="2756" t="str">
        <f t="shared" si="9"/>
        <v xml:space="preserve"> </v>
      </c>
      <c r="T59" s="2495"/>
      <c r="U59" s="2495"/>
      <c r="V59" s="2495"/>
      <c r="W59" s="2495"/>
      <c r="X59" s="2495"/>
      <c r="Y59" s="2502"/>
      <c r="Z59" s="2509"/>
      <c r="AA59" s="2509"/>
      <c r="AG59" s="2495"/>
      <c r="BA59" s="2532" t="str">
        <f t="shared" si="10"/>
        <v/>
      </c>
      <c r="BB59" s="2532" t="str">
        <f t="shared" si="11"/>
        <v/>
      </c>
      <c r="BC59" s="2518"/>
      <c r="BD59" s="2518"/>
      <c r="BE59" s="2764">
        <f>IF($D59&lt;$P59,1,0)</f>
        <v>0</v>
      </c>
      <c r="BF59" s="2764">
        <f t="shared" si="12"/>
        <v>0</v>
      </c>
    </row>
    <row r="60" spans="1:58" s="2498" customFormat="1" ht="15.95" customHeight="1" x14ac:dyDescent="0.15">
      <c r="A60" s="2570" t="s">
        <v>83</v>
      </c>
      <c r="B60" s="2537"/>
      <c r="C60" s="2537"/>
      <c r="D60" s="2574"/>
      <c r="E60" s="2574"/>
      <c r="F60" s="2574"/>
      <c r="G60" s="2574"/>
      <c r="H60" s="2574"/>
      <c r="I60" s="2574"/>
      <c r="J60" s="2574"/>
      <c r="K60" s="2574"/>
      <c r="L60" s="2574"/>
      <c r="M60" s="2574"/>
      <c r="N60" s="2576"/>
      <c r="O60" s="2577"/>
      <c r="P60" s="2577"/>
      <c r="Q60" s="2530"/>
      <c r="R60" s="2495"/>
      <c r="S60" s="2495"/>
      <c r="T60" s="2495"/>
      <c r="U60" s="2495"/>
      <c r="V60" s="2495"/>
      <c r="W60" s="2495"/>
      <c r="X60" s="2495"/>
      <c r="Y60" s="2495"/>
      <c r="Z60" s="2495"/>
      <c r="AA60" s="2495"/>
      <c r="BA60" s="2495"/>
      <c r="BB60" s="2495"/>
      <c r="BC60" s="2495"/>
      <c r="BD60" s="2495"/>
    </row>
    <row r="61" spans="1:58" s="2498" customFormat="1" ht="15.95" customHeight="1" x14ac:dyDescent="0.15">
      <c r="A61" s="2872" t="s">
        <v>84</v>
      </c>
      <c r="B61" s="2873"/>
      <c r="C61" s="2874"/>
      <c r="D61" s="2668">
        <f>SUM(E61:O61)</f>
        <v>0</v>
      </c>
      <c r="E61" s="2697"/>
      <c r="F61" s="2714"/>
      <c r="G61" s="2714"/>
      <c r="H61" s="2698"/>
      <c r="I61" s="2698"/>
      <c r="J61" s="2698"/>
      <c r="K61" s="2698"/>
      <c r="L61" s="2698"/>
      <c r="M61" s="2698"/>
      <c r="N61" s="2681"/>
      <c r="O61" s="2681"/>
      <c r="P61" s="2690"/>
      <c r="Q61" s="2721"/>
      <c r="R61" s="2722"/>
      <c r="S61" s="2756" t="str">
        <f>$BA61&amp;" "&amp;$BB61&amp;""&amp;$BC61&amp;""</f>
        <v xml:space="preserve"> </v>
      </c>
      <c r="T61" s="2495"/>
      <c r="U61" s="2495"/>
      <c r="V61" s="2495"/>
      <c r="W61" s="2495"/>
      <c r="X61" s="2495"/>
      <c r="Y61" s="2509"/>
      <c r="Z61" s="2509"/>
      <c r="AA61" s="2502"/>
      <c r="AG61" s="2495"/>
      <c r="BA61" s="2532" t="str">
        <f t="shared" si="10"/>
        <v/>
      </c>
      <c r="BB61" s="2532" t="str">
        <f t="shared" si="11"/>
        <v/>
      </c>
      <c r="BC61" s="2595" t="str">
        <f t="shared" si="13"/>
        <v/>
      </c>
      <c r="BD61" s="2764">
        <f t="shared" si="14"/>
        <v>0</v>
      </c>
      <c r="BE61" s="2764">
        <f t="shared" si="7"/>
        <v>0</v>
      </c>
      <c r="BF61" s="2764" t="str">
        <f t="shared" si="12"/>
        <v/>
      </c>
    </row>
    <row r="62" spans="1:58" s="2498" customFormat="1" ht="15.95" customHeight="1" x14ac:dyDescent="0.15">
      <c r="A62" s="2797" t="s">
        <v>85</v>
      </c>
      <c r="B62" s="2803"/>
      <c r="C62" s="2798"/>
      <c r="D62" s="2662">
        <f>SUM(E62:O62)</f>
        <v>0</v>
      </c>
      <c r="E62" s="2663">
        <f>E61</f>
        <v>0</v>
      </c>
      <c r="F62" s="2726">
        <f t="shared" ref="F62:R62" si="16">F61</f>
        <v>0</v>
      </c>
      <c r="G62" s="2726">
        <f t="shared" si="16"/>
        <v>0</v>
      </c>
      <c r="H62" s="2664">
        <f t="shared" si="16"/>
        <v>0</v>
      </c>
      <c r="I62" s="2664">
        <f t="shared" si="16"/>
        <v>0</v>
      </c>
      <c r="J62" s="2664">
        <f t="shared" si="16"/>
        <v>0</v>
      </c>
      <c r="K62" s="2664">
        <f t="shared" si="16"/>
        <v>0</v>
      </c>
      <c r="L62" s="2664">
        <f t="shared" si="16"/>
        <v>0</v>
      </c>
      <c r="M62" s="2664">
        <f t="shared" si="16"/>
        <v>0</v>
      </c>
      <c r="N62" s="2665">
        <f t="shared" si="16"/>
        <v>0</v>
      </c>
      <c r="O62" s="2665">
        <f t="shared" si="16"/>
        <v>0</v>
      </c>
      <c r="P62" s="2662">
        <f t="shared" si="16"/>
        <v>0</v>
      </c>
      <c r="Q62" s="2667">
        <f t="shared" si="16"/>
        <v>0</v>
      </c>
      <c r="R62" s="2667">
        <f t="shared" si="16"/>
        <v>0</v>
      </c>
      <c r="S62" s="2756" t="str">
        <f>$BA62&amp;" "&amp;$BB62&amp;""&amp;$BC62&amp;""</f>
        <v xml:space="preserve"> </v>
      </c>
      <c r="T62" s="2495"/>
      <c r="U62" s="2495"/>
      <c r="V62" s="2495"/>
      <c r="W62" s="2495"/>
      <c r="X62" s="2495"/>
      <c r="Y62" s="2509"/>
      <c r="Z62" s="2509"/>
      <c r="AA62" s="2502"/>
      <c r="AG62" s="2495"/>
      <c r="BA62" s="2532" t="str">
        <f t="shared" si="10"/>
        <v/>
      </c>
      <c r="BB62" s="2532" t="str">
        <f t="shared" si="11"/>
        <v/>
      </c>
      <c r="BC62" s="2595" t="str">
        <f t="shared" si="13"/>
        <v/>
      </c>
      <c r="BD62" s="2764">
        <f t="shared" si="14"/>
        <v>0</v>
      </c>
      <c r="BE62" s="2764">
        <f t="shared" si="7"/>
        <v>0</v>
      </c>
      <c r="BF62" s="2764" t="str">
        <f t="shared" si="12"/>
        <v/>
      </c>
    </row>
    <row r="63" spans="1:58" s="2498" customFormat="1" ht="15.95" customHeight="1" x14ac:dyDescent="0.15">
      <c r="A63" s="2887" t="s">
        <v>86</v>
      </c>
      <c r="B63" s="2888"/>
      <c r="C63" s="2889"/>
      <c r="D63" s="2743">
        <f>SUM(E63:O63)</f>
        <v>19</v>
      </c>
      <c r="E63" s="2744">
        <f>E59+E62</f>
        <v>0</v>
      </c>
      <c r="F63" s="2745">
        <f t="shared" ref="F63:R63" si="17">F59+F62</f>
        <v>0</v>
      </c>
      <c r="G63" s="2745">
        <f t="shared" si="17"/>
        <v>0</v>
      </c>
      <c r="H63" s="2746">
        <f t="shared" si="17"/>
        <v>0</v>
      </c>
      <c r="I63" s="2746">
        <f t="shared" si="17"/>
        <v>0</v>
      </c>
      <c r="J63" s="2746">
        <f t="shared" si="17"/>
        <v>0</v>
      </c>
      <c r="K63" s="2746">
        <f t="shared" si="17"/>
        <v>0</v>
      </c>
      <c r="L63" s="2746">
        <f t="shared" si="17"/>
        <v>0</v>
      </c>
      <c r="M63" s="2746">
        <f t="shared" si="17"/>
        <v>18</v>
      </c>
      <c r="N63" s="2747">
        <f t="shared" si="17"/>
        <v>0</v>
      </c>
      <c r="O63" s="2747">
        <f t="shared" si="17"/>
        <v>1</v>
      </c>
      <c r="P63" s="2743">
        <f t="shared" si="17"/>
        <v>19</v>
      </c>
      <c r="Q63" s="2742">
        <f t="shared" si="17"/>
        <v>0</v>
      </c>
      <c r="R63" s="2742">
        <f t="shared" si="17"/>
        <v>0</v>
      </c>
      <c r="S63" s="2756" t="str">
        <f>$BA63&amp;" "&amp;$BB63&amp;""&amp;$BC63&amp;""</f>
        <v xml:space="preserve"> </v>
      </c>
      <c r="T63" s="2495"/>
      <c r="U63" s="2495"/>
      <c r="V63" s="2495"/>
      <c r="W63" s="2495"/>
      <c r="X63" s="2495"/>
      <c r="Y63" s="2509"/>
      <c r="Z63" s="2509"/>
      <c r="AA63" s="2502"/>
      <c r="AG63" s="2495"/>
      <c r="BA63" s="2532" t="str">
        <f t="shared" si="10"/>
        <v/>
      </c>
      <c r="BB63" s="2532" t="str">
        <f t="shared" si="11"/>
        <v/>
      </c>
      <c r="BC63" s="2595" t="str">
        <f t="shared" si="13"/>
        <v/>
      </c>
      <c r="BD63" s="2764">
        <f t="shared" si="14"/>
        <v>0</v>
      </c>
      <c r="BE63" s="2764">
        <f t="shared" si="7"/>
        <v>0</v>
      </c>
      <c r="BF63" s="2764">
        <f t="shared" si="12"/>
        <v>0</v>
      </c>
    </row>
    <row r="64" spans="1:58" s="2495" customFormat="1" ht="30" customHeight="1" x14ac:dyDescent="0.2">
      <c r="A64" s="2552" t="s">
        <v>87</v>
      </c>
      <c r="B64" s="2549"/>
      <c r="C64" s="2549"/>
      <c r="D64" s="2521"/>
      <c r="E64" s="2521"/>
      <c r="F64" s="2521"/>
      <c r="G64" s="2521"/>
      <c r="H64" s="2521"/>
      <c r="I64" s="2521"/>
      <c r="J64" s="2521"/>
      <c r="K64" s="2521"/>
      <c r="L64" s="2521"/>
      <c r="M64" s="2521"/>
      <c r="N64" s="2521"/>
      <c r="O64" s="2521"/>
      <c r="P64" s="2520"/>
      <c r="Q64" s="2520"/>
      <c r="R64" s="2520"/>
    </row>
    <row r="65" spans="1:57" s="2498" customFormat="1" ht="15" customHeight="1" x14ac:dyDescent="0.1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2530"/>
      <c r="T65" s="2495"/>
      <c r="U65" s="2495"/>
      <c r="V65" s="2495"/>
      <c r="W65" s="2495"/>
      <c r="X65" s="2495"/>
      <c r="Y65" s="2495"/>
      <c r="Z65" s="2495"/>
      <c r="AA65" s="2495"/>
      <c r="AG65" s="2495"/>
      <c r="BA65" s="2495"/>
      <c r="BB65" s="2495"/>
      <c r="BC65" s="2495"/>
      <c r="BD65" s="2495"/>
      <c r="BE65" s="2495"/>
    </row>
    <row r="66" spans="1:57" s="2498" customFormat="1" ht="36.75" customHeight="1" x14ac:dyDescent="0.15">
      <c r="A66" s="2807"/>
      <c r="B66" s="2808"/>
      <c r="C66" s="2809"/>
      <c r="D66" s="2802"/>
      <c r="E66" s="2788" t="s">
        <v>17</v>
      </c>
      <c r="F66" s="2510" t="s">
        <v>18</v>
      </c>
      <c r="G66" s="2510" t="s">
        <v>19</v>
      </c>
      <c r="H66" s="2510" t="s">
        <v>20</v>
      </c>
      <c r="I66" s="2510" t="s">
        <v>21</v>
      </c>
      <c r="J66" s="2510" t="s">
        <v>91</v>
      </c>
      <c r="K66" s="2510" t="s">
        <v>23</v>
      </c>
      <c r="L66" s="2510" t="s">
        <v>92</v>
      </c>
      <c r="M66" s="2510" t="s">
        <v>25</v>
      </c>
      <c r="N66" s="2510" t="s">
        <v>26</v>
      </c>
      <c r="O66" s="2529" t="s">
        <v>27</v>
      </c>
      <c r="P66" s="2507" t="s">
        <v>1</v>
      </c>
      <c r="Q66" s="2789" t="s">
        <v>2</v>
      </c>
      <c r="R66" s="2800"/>
      <c r="S66" s="2530"/>
      <c r="T66" s="2495"/>
      <c r="U66" s="2495"/>
      <c r="V66" s="2495"/>
      <c r="W66" s="2495"/>
      <c r="X66" s="2495"/>
      <c r="Y66" s="2495"/>
      <c r="Z66" s="2495"/>
      <c r="AA66" s="2495"/>
      <c r="AG66" s="2495"/>
      <c r="BA66" s="2495"/>
      <c r="BB66" s="2495"/>
      <c r="BC66" s="2495"/>
      <c r="BD66" s="2495"/>
      <c r="BE66" s="2495"/>
    </row>
    <row r="67" spans="1:57" s="2498" customFormat="1" ht="15.95" customHeight="1" x14ac:dyDescent="0.15">
      <c r="A67" s="2810" t="s">
        <v>93</v>
      </c>
      <c r="B67" s="2811"/>
      <c r="C67" s="2812"/>
      <c r="D67" s="2725">
        <f>SUM(E67:O67)</f>
        <v>0</v>
      </c>
      <c r="E67" s="2640"/>
      <c r="F67" s="2677"/>
      <c r="G67" s="2677"/>
      <c r="H67" s="2641"/>
      <c r="I67" s="2641"/>
      <c r="J67" s="2641"/>
      <c r="K67" s="2641"/>
      <c r="L67" s="2641"/>
      <c r="M67" s="2641"/>
      <c r="N67" s="2656"/>
      <c r="O67" s="2669"/>
      <c r="P67" s="2677"/>
      <c r="Q67" s="2669"/>
      <c r="R67" s="2620"/>
      <c r="S67" s="2756" t="str">
        <f>$BA67&amp;" "&amp;$BB67</f>
        <v xml:space="preserve"> </v>
      </c>
      <c r="T67" s="2495"/>
      <c r="U67" s="2495"/>
      <c r="V67" s="2495"/>
      <c r="W67" s="2495"/>
      <c r="X67" s="2495"/>
      <c r="Y67" s="2502"/>
      <c r="Z67" s="2502"/>
      <c r="AA67" s="2509"/>
      <c r="AG67" s="2495"/>
      <c r="BA67" s="2595" t="str">
        <f>IF($D67&lt;&gt;($P67+$Q67)," El número ingresos según sexo NO puede ser diferente al Total.","")</f>
        <v/>
      </c>
      <c r="BB67" s="2595" t="str">
        <f>IF($M67&lt;$R67," Los Ingresos de 60 años NO puede ser mayor que los Ingresos de 20-64 años.","")</f>
        <v/>
      </c>
      <c r="BD67" s="2759">
        <f t="shared" ref="BD67:BD75" si="18">IF($D67&lt;&gt;($P67+$Q67),1,0)</f>
        <v>0</v>
      </c>
      <c r="BE67" s="2759">
        <f t="shared" ref="BE67:BE75" si="19">IF($M67&lt;$R67,1,0)</f>
        <v>0</v>
      </c>
    </row>
    <row r="68" spans="1:57" s="2498" customFormat="1" ht="22.5" customHeight="1" x14ac:dyDescent="0.15">
      <c r="A68" s="2813" t="s">
        <v>94</v>
      </c>
      <c r="B68" s="2814"/>
      <c r="C68" s="2815"/>
      <c r="D68" s="2707">
        <f t="shared" ref="D68:D75" si="20">SUM(E68:O68)</f>
        <v>0</v>
      </c>
      <c r="E68" s="2627"/>
      <c r="F68" s="2678"/>
      <c r="G68" s="2678"/>
      <c r="H68" s="2628"/>
      <c r="I68" s="2628"/>
      <c r="J68" s="2628"/>
      <c r="K68" s="2628"/>
      <c r="L68" s="2628"/>
      <c r="M68" s="2628"/>
      <c r="N68" s="2629"/>
      <c r="O68" s="2624"/>
      <c r="P68" s="2678"/>
      <c r="Q68" s="2624"/>
      <c r="R68" s="2621"/>
      <c r="S68" s="2756" t="str">
        <f t="shared" ref="S68:S75" si="21">$BA68&amp;" "&amp;$BB68</f>
        <v xml:space="preserve"> </v>
      </c>
      <c r="T68" s="2495"/>
      <c r="U68" s="2495"/>
      <c r="V68" s="2495"/>
      <c r="W68" s="2495"/>
      <c r="X68" s="2495"/>
      <c r="Y68" s="2502"/>
      <c r="Z68" s="2502"/>
      <c r="AA68" s="2509"/>
      <c r="AG68" s="2495"/>
      <c r="BA68" s="2595" t="str">
        <f>IF($D68&lt;&gt;($P68+$Q68)," El número ingresos según sexo NO puede ser diferente al Total.","")</f>
        <v/>
      </c>
      <c r="BB68" s="2595" t="str">
        <f>IF($M68&lt;$R68," Los Ingresos de 60 años NO puede ser mayor que los Ingresos de 20-64 años.","")</f>
        <v/>
      </c>
      <c r="BD68" s="2759">
        <f t="shared" si="18"/>
        <v>0</v>
      </c>
      <c r="BE68" s="2759">
        <f t="shared" si="19"/>
        <v>0</v>
      </c>
    </row>
    <row r="69" spans="1:57" s="2498" customFormat="1" ht="22.5" customHeight="1" x14ac:dyDescent="0.15">
      <c r="A69" s="2820" t="s">
        <v>95</v>
      </c>
      <c r="B69" s="2875"/>
      <c r="C69" s="2821"/>
      <c r="D69" s="2711">
        <f t="shared" si="20"/>
        <v>0</v>
      </c>
      <c r="E69" s="2630"/>
      <c r="F69" s="2680"/>
      <c r="G69" s="2680"/>
      <c r="H69" s="2631"/>
      <c r="I69" s="2631"/>
      <c r="J69" s="2631"/>
      <c r="K69" s="2631"/>
      <c r="L69" s="2631"/>
      <c r="M69" s="2631"/>
      <c r="N69" s="2632"/>
      <c r="O69" s="2633"/>
      <c r="P69" s="2680"/>
      <c r="Q69" s="2633"/>
      <c r="R69" s="2623"/>
      <c r="S69" s="2756" t="str">
        <f t="shared" si="21"/>
        <v xml:space="preserve"> </v>
      </c>
      <c r="T69" s="2495"/>
      <c r="U69" s="2495"/>
      <c r="V69" s="2495"/>
      <c r="W69" s="2495"/>
      <c r="X69" s="2495"/>
      <c r="Y69" s="2502"/>
      <c r="Z69" s="2502"/>
      <c r="AA69" s="2509"/>
      <c r="AG69" s="2495"/>
      <c r="BA69" s="2595" t="str">
        <f>IF($D69&lt;&gt;($P69+$Q69)," El número ingresos según sexo NO puede ser diferente al Total.","")</f>
        <v/>
      </c>
      <c r="BB69" s="2595" t="str">
        <f>IF($M69&lt;$R69," Los Ingresos de 60 años NO puede ser mayor que los Ingresos de 20-64 años.","")</f>
        <v/>
      </c>
      <c r="BD69" s="2759">
        <f t="shared" si="18"/>
        <v>0</v>
      </c>
      <c r="BE69" s="2759">
        <f t="shared" si="19"/>
        <v>0</v>
      </c>
    </row>
    <row r="70" spans="1:57" s="2498" customFormat="1" ht="15.95" customHeight="1" x14ac:dyDescent="0.15">
      <c r="A70" s="2863" t="s">
        <v>96</v>
      </c>
      <c r="B70" s="2864"/>
      <c r="C70" s="2865"/>
      <c r="D70" s="2725">
        <f t="shared" si="20"/>
        <v>0</v>
      </c>
      <c r="E70" s="2640"/>
      <c r="F70" s="2677"/>
      <c r="G70" s="2677"/>
      <c r="H70" s="2641"/>
      <c r="I70" s="2641"/>
      <c r="J70" s="2641"/>
      <c r="K70" s="2641"/>
      <c r="L70" s="2641"/>
      <c r="M70" s="2641"/>
      <c r="N70" s="2656"/>
      <c r="O70" s="2669"/>
      <c r="P70" s="2677"/>
      <c r="Q70" s="2669"/>
      <c r="R70" s="2620"/>
      <c r="S70" s="2756" t="str">
        <f t="shared" si="21"/>
        <v xml:space="preserve"> </v>
      </c>
      <c r="T70" s="2495"/>
      <c r="U70" s="2495"/>
      <c r="V70" s="2495"/>
      <c r="W70" s="2495"/>
      <c r="X70" s="2495"/>
      <c r="Y70" s="2502"/>
      <c r="Z70" s="2502"/>
      <c r="AA70" s="2509"/>
      <c r="AG70" s="2495"/>
      <c r="BA70" s="2595" t="str">
        <f>IF($D70&lt;&gt;($P70+$Q70)," El número altas según sexo NO puede ser diferente al Total.","")</f>
        <v/>
      </c>
      <c r="BB70" s="2595" t="str">
        <f>IF($M70&lt;$R70," Las Altas de 60 años NO puede ser mayor que las Altas de 20-64 años.","")</f>
        <v/>
      </c>
      <c r="BD70" s="2759">
        <f t="shared" si="18"/>
        <v>0</v>
      </c>
      <c r="BE70" s="2759">
        <f t="shared" si="19"/>
        <v>0</v>
      </c>
    </row>
    <row r="71" spans="1:57" s="2498" customFormat="1" ht="15.95" customHeight="1" x14ac:dyDescent="0.15">
      <c r="A71" s="2866" t="s">
        <v>97</v>
      </c>
      <c r="B71" s="2867"/>
      <c r="C71" s="2868"/>
      <c r="D71" s="2707">
        <f t="shared" si="20"/>
        <v>0</v>
      </c>
      <c r="E71" s="2627"/>
      <c r="F71" s="2678"/>
      <c r="G71" s="2678"/>
      <c r="H71" s="2628"/>
      <c r="I71" s="2628"/>
      <c r="J71" s="2628"/>
      <c r="K71" s="2628"/>
      <c r="L71" s="2628"/>
      <c r="M71" s="2628"/>
      <c r="N71" s="2629"/>
      <c r="O71" s="2624"/>
      <c r="P71" s="2678"/>
      <c r="Q71" s="2624"/>
      <c r="R71" s="2621"/>
      <c r="S71" s="2756" t="str">
        <f t="shared" si="21"/>
        <v xml:space="preserve"> </v>
      </c>
      <c r="T71" s="2495"/>
      <c r="U71" s="2495"/>
      <c r="V71" s="2495"/>
      <c r="W71" s="2495"/>
      <c r="X71" s="2495"/>
      <c r="Y71" s="2502"/>
      <c r="Z71" s="2502"/>
      <c r="AA71" s="2509"/>
      <c r="AG71" s="2495"/>
      <c r="BA71" s="2595" t="str">
        <f>IF($D71&lt;&gt;($P71+$Q71)," El número altas según sexo NO puede ser diferente al Total.","")</f>
        <v/>
      </c>
      <c r="BB71" s="2595" t="str">
        <f>IF($M71&lt;$R71," Las Altas de 60 años NO puede ser mayor que las Altas de 20-64 años.","")</f>
        <v/>
      </c>
      <c r="BD71" s="2759">
        <f t="shared" si="18"/>
        <v>0</v>
      </c>
      <c r="BE71" s="2759">
        <f t="shared" si="19"/>
        <v>0</v>
      </c>
    </row>
    <row r="72" spans="1:57" s="2498" customFormat="1" ht="15.95" customHeight="1" x14ac:dyDescent="0.15">
      <c r="A72" s="2869" t="s">
        <v>98</v>
      </c>
      <c r="B72" s="2870"/>
      <c r="C72" s="2871"/>
      <c r="D72" s="2709">
        <f t="shared" si="20"/>
        <v>0</v>
      </c>
      <c r="E72" s="2651"/>
      <c r="F72" s="2696"/>
      <c r="G72" s="2696"/>
      <c r="H72" s="2652"/>
      <c r="I72" s="2652"/>
      <c r="J72" s="2652"/>
      <c r="K72" s="2652"/>
      <c r="L72" s="2652"/>
      <c r="M72" s="2652"/>
      <c r="N72" s="2631"/>
      <c r="O72" s="2624"/>
      <c r="P72" s="2678"/>
      <c r="Q72" s="2625"/>
      <c r="R72" s="2661"/>
      <c r="S72" s="2756" t="str">
        <f>$BA72&amp;" "&amp;$BB72</f>
        <v xml:space="preserve"> </v>
      </c>
      <c r="T72" s="2495"/>
      <c r="U72" s="2495"/>
      <c r="V72" s="2495"/>
      <c r="W72" s="2495"/>
      <c r="X72" s="2495"/>
      <c r="Y72" s="2502"/>
      <c r="Z72" s="2502"/>
      <c r="AA72" s="2509"/>
      <c r="AG72" s="2495"/>
      <c r="BA72" s="2595" t="str">
        <f>IF($D72&lt;&gt;($P72+$Q72)," El número altas según sexo NO puede ser diferente al Total.","")</f>
        <v/>
      </c>
      <c r="BB72" s="2518"/>
      <c r="BD72" s="2759">
        <f>IF($D72&lt;&gt;($P72+$Q72),1,0)</f>
        <v>0</v>
      </c>
      <c r="BE72" s="2772"/>
    </row>
    <row r="73" spans="1:57" s="2498" customFormat="1" ht="15.95" customHeight="1" x14ac:dyDescent="0.15">
      <c r="A73" s="2858" t="s">
        <v>99</v>
      </c>
      <c r="B73" s="2859"/>
      <c r="C73" s="2860"/>
      <c r="D73" s="2667">
        <f t="shared" si="20"/>
        <v>0</v>
      </c>
      <c r="E73" s="2663">
        <f>SUM(E70:E72)</f>
        <v>0</v>
      </c>
      <c r="F73" s="2726">
        <f t="shared" ref="F73:K73" si="22">SUM(F70:F72)</f>
        <v>0</v>
      </c>
      <c r="G73" s="2726">
        <f t="shared" si="22"/>
        <v>0</v>
      </c>
      <c r="H73" s="2664">
        <f t="shared" si="22"/>
        <v>0</v>
      </c>
      <c r="I73" s="2664">
        <f t="shared" si="22"/>
        <v>0</v>
      </c>
      <c r="J73" s="2664">
        <f t="shared" si="22"/>
        <v>0</v>
      </c>
      <c r="K73" s="2664">
        <f t="shared" si="22"/>
        <v>0</v>
      </c>
      <c r="L73" s="2664">
        <f>SUM(L70:L72)+J139+J132</f>
        <v>0</v>
      </c>
      <c r="M73" s="2664">
        <f>SUM(M70:M72)+K139+K148+K132</f>
        <v>0</v>
      </c>
      <c r="N73" s="2664">
        <f>SUM(N70:N72)+L132</f>
        <v>0</v>
      </c>
      <c r="O73" s="2666">
        <f>SUM(O70:O72)</f>
        <v>0</v>
      </c>
      <c r="P73" s="2663">
        <f>SUM(P70:P72)+N132+N139+N148</f>
        <v>0</v>
      </c>
      <c r="Q73" s="2663">
        <f>SUM(Q70:Q72)+O132+O139+O148</f>
        <v>0</v>
      </c>
      <c r="R73" s="2662">
        <f>SUM(R70:R72)+P139+P148+P132</f>
        <v>0</v>
      </c>
      <c r="S73" s="2756" t="str">
        <f t="shared" si="21"/>
        <v xml:space="preserve"> </v>
      </c>
      <c r="T73" s="2495"/>
      <c r="U73" s="2495"/>
      <c r="V73" s="2495"/>
      <c r="W73" s="2495"/>
      <c r="X73" s="2495"/>
      <c r="Y73" s="2502"/>
      <c r="Z73" s="2502"/>
      <c r="AA73" s="2509"/>
      <c r="AG73" s="2495"/>
      <c r="BA73" s="2595" t="str">
        <f>IF($D73&lt;&gt;($P73+$Q73)," El número altas según sexo NO puede ser diferente al Total.","")</f>
        <v/>
      </c>
      <c r="BB73" s="2595" t="str">
        <f>IF($M73&lt;$R73," Las Altas de 60 años NO puede ser mayor que las Altas de 20-64 años.","")</f>
        <v/>
      </c>
      <c r="BD73" s="2759">
        <f t="shared" si="18"/>
        <v>0</v>
      </c>
      <c r="BE73" s="2759">
        <f t="shared" si="19"/>
        <v>0</v>
      </c>
    </row>
    <row r="74" spans="1:57" s="2498" customFormat="1" ht="15.95" customHeight="1" x14ac:dyDescent="0.15">
      <c r="A74" s="2872" t="s">
        <v>100</v>
      </c>
      <c r="B74" s="2873"/>
      <c r="C74" s="2874"/>
      <c r="D74" s="2748">
        <f t="shared" si="20"/>
        <v>0</v>
      </c>
      <c r="E74" s="2697"/>
      <c r="F74" s="2714"/>
      <c r="G74" s="2714"/>
      <c r="H74" s="2698"/>
      <c r="I74" s="2698"/>
      <c r="J74" s="2698"/>
      <c r="K74" s="2698"/>
      <c r="L74" s="2698"/>
      <c r="M74" s="2698"/>
      <c r="N74" s="2681"/>
      <c r="O74" s="2669"/>
      <c r="P74" s="2677"/>
      <c r="Q74" s="2669"/>
      <c r="R74" s="2620"/>
      <c r="S74" s="2756" t="str">
        <f t="shared" si="21"/>
        <v xml:space="preserve"> </v>
      </c>
      <c r="T74" s="2495"/>
      <c r="U74" s="2495"/>
      <c r="V74" s="2495"/>
      <c r="W74" s="2495"/>
      <c r="X74" s="2495"/>
      <c r="Y74" s="2502"/>
      <c r="Z74" s="2502"/>
      <c r="AA74" s="2509"/>
      <c r="AG74" s="2495"/>
      <c r="BA74" s="2595" t="str">
        <f>IF($D74&lt;&gt;($P74+$Q74)," El número EGRESOS según sexo NO puede ser diferente al Total.","")</f>
        <v/>
      </c>
      <c r="BB74" s="2595" t="str">
        <f>IF($M74&lt;$R74," Los Egresos de 60 años NO puede ser mayor que los Egresos de 20-64 años.","")</f>
        <v/>
      </c>
      <c r="BD74" s="2759">
        <f t="shared" si="18"/>
        <v>0</v>
      </c>
      <c r="BE74" s="2759">
        <f t="shared" si="19"/>
        <v>0</v>
      </c>
    </row>
    <row r="75" spans="1:57" s="2498" customFormat="1" ht="15.95" customHeight="1" x14ac:dyDescent="0.15">
      <c r="A75" s="2820" t="s">
        <v>101</v>
      </c>
      <c r="B75" s="2875"/>
      <c r="C75" s="2821"/>
      <c r="D75" s="2711">
        <f t="shared" si="20"/>
        <v>0</v>
      </c>
      <c r="E75" s="2630"/>
      <c r="F75" s="2680"/>
      <c r="G75" s="2680"/>
      <c r="H75" s="2631"/>
      <c r="I75" s="2631"/>
      <c r="J75" s="2631"/>
      <c r="K75" s="2631"/>
      <c r="L75" s="2631"/>
      <c r="M75" s="2631"/>
      <c r="N75" s="2632"/>
      <c r="O75" s="2632"/>
      <c r="P75" s="2630"/>
      <c r="Q75" s="2676"/>
      <c r="R75" s="2623"/>
      <c r="S75" s="2756" t="str">
        <f t="shared" si="21"/>
        <v xml:space="preserve"> </v>
      </c>
      <c r="T75" s="2495"/>
      <c r="U75" s="2495"/>
      <c r="V75" s="2495"/>
      <c r="W75" s="2495"/>
      <c r="X75" s="2495"/>
      <c r="Y75" s="2502"/>
      <c r="Z75" s="2502"/>
      <c r="AA75" s="2509"/>
      <c r="AG75" s="2495"/>
      <c r="BA75" s="2595" t="str">
        <f>IF($D75&lt;&gt;($P75+$Q75)," El número rechazos según sexo NO puede ser diferente al Total.","")</f>
        <v/>
      </c>
      <c r="BB75" s="2595" t="str">
        <f>IF($M75&lt;$R75," Los Rechazos de 60 años NO puede ser mayor que los Rechazos de 20-64 años.","")</f>
        <v/>
      </c>
      <c r="BD75" s="2759">
        <f t="shared" si="18"/>
        <v>0</v>
      </c>
      <c r="BE75" s="2759">
        <f t="shared" si="19"/>
        <v>0</v>
      </c>
    </row>
    <row r="76" spans="1:57" s="2498" customFormat="1" ht="10.5" x14ac:dyDescent="0.15">
      <c r="B76" s="2499"/>
      <c r="C76" s="2499"/>
      <c r="D76" s="2723"/>
      <c r="E76" s="2723"/>
      <c r="F76" s="2723"/>
      <c r="G76" s="2723"/>
      <c r="H76" s="2723"/>
      <c r="I76" s="2723"/>
      <c r="J76" s="2723"/>
      <c r="K76" s="2723"/>
      <c r="L76" s="2724"/>
      <c r="M76" s="2723"/>
      <c r="N76" s="2723"/>
      <c r="O76" s="2723"/>
      <c r="P76" s="2723"/>
      <c r="Q76" s="2723"/>
      <c r="R76" s="2723"/>
      <c r="S76" s="2757"/>
      <c r="T76" s="2495"/>
      <c r="U76" s="2495"/>
      <c r="V76" s="2495"/>
      <c r="W76" s="2495"/>
      <c r="X76" s="2495"/>
      <c r="Y76" s="2502"/>
      <c r="Z76" s="2502"/>
      <c r="AA76" s="2509"/>
      <c r="AG76" s="2495"/>
      <c r="BA76" s="2502"/>
      <c r="BB76" s="2502"/>
      <c r="BC76" s="2495"/>
      <c r="BD76" s="2495"/>
      <c r="BE76" s="2495"/>
    </row>
    <row r="77" spans="1:57" s="2498" customFormat="1" ht="15.95" customHeight="1" x14ac:dyDescent="0.15">
      <c r="A77" s="2876" t="s">
        <v>102</v>
      </c>
      <c r="B77" s="2806"/>
      <c r="C77" s="2596" t="s">
        <v>103</v>
      </c>
      <c r="D77" s="2725">
        <f>SUM(E77:O77)</f>
        <v>0</v>
      </c>
      <c r="E77" s="2640"/>
      <c r="F77" s="2677"/>
      <c r="G77" s="2677"/>
      <c r="H77" s="2641"/>
      <c r="I77" s="2641"/>
      <c r="J77" s="2641"/>
      <c r="K77" s="2642"/>
      <c r="L77" s="2641"/>
      <c r="M77" s="2641"/>
      <c r="N77" s="2656"/>
      <c r="O77" s="2656"/>
      <c r="P77" s="2640"/>
      <c r="Q77" s="2675"/>
      <c r="R77" s="2620"/>
      <c r="S77" s="2756" t="str">
        <f>$BA77&amp;" "&amp;$BB77</f>
        <v xml:space="preserve"> </v>
      </c>
      <c r="T77" s="2495"/>
      <c r="U77" s="2495"/>
      <c r="V77" s="2495"/>
      <c r="W77" s="2495"/>
      <c r="X77" s="2495"/>
      <c r="Y77" s="2502"/>
      <c r="Z77" s="2502"/>
      <c r="AA77" s="2509"/>
      <c r="AG77" s="2495"/>
      <c r="BA77" s="2595" t="str">
        <f>IF($D77&lt;&gt;($P77+$Q77)," El número de Indice CEO o COP según sexo NO puede ser diferente al Total.","")</f>
        <v/>
      </c>
      <c r="BB77" s="2595" t="str">
        <f>IF($M77&lt;$R77," El número de Indice CEO o COP en 60 años NO puede ser mayor que el de 20-64 años.","")</f>
        <v/>
      </c>
      <c r="BD77" s="2759">
        <f>IF($D77&lt;&gt;($P77+$Q77),1,0)</f>
        <v>0</v>
      </c>
      <c r="BE77" s="2759">
        <f>IF($M77&lt;$R77,1,0)</f>
        <v>0</v>
      </c>
    </row>
    <row r="78" spans="1:57" s="2498" customFormat="1" ht="15.95" customHeight="1" x14ac:dyDescent="0.15">
      <c r="A78" s="2877"/>
      <c r="B78" s="2878"/>
      <c r="C78" s="2597" t="s">
        <v>104</v>
      </c>
      <c r="D78" s="2635">
        <f>SUM(E78:O78)</f>
        <v>0</v>
      </c>
      <c r="E78" s="2627"/>
      <c r="F78" s="2678"/>
      <c r="G78" s="2678"/>
      <c r="H78" s="2628"/>
      <c r="I78" s="2628"/>
      <c r="J78" s="2628"/>
      <c r="K78" s="2638"/>
      <c r="L78" s="2628"/>
      <c r="M78" s="2628"/>
      <c r="N78" s="2629"/>
      <c r="O78" s="2629"/>
      <c r="P78" s="2627"/>
      <c r="Q78" s="2645"/>
      <c r="R78" s="2621"/>
      <c r="S78" s="2756" t="str">
        <f>$BA78&amp;" "&amp;$BB78</f>
        <v xml:space="preserve"> </v>
      </c>
      <c r="T78" s="2495"/>
      <c r="U78" s="2495"/>
      <c r="V78" s="2495"/>
      <c r="W78" s="2495"/>
      <c r="X78" s="2495"/>
      <c r="Y78" s="2502"/>
      <c r="Z78" s="2502"/>
      <c r="AA78" s="2509"/>
      <c r="AG78" s="2495"/>
      <c r="BA78" s="2595" t="str">
        <f>IF($D78&lt;&gt;($P78+$Q78)," El número de Indice CEO o COP según sexo NO puede ser diferente al Total.","")</f>
        <v/>
      </c>
      <c r="BB78" s="2595" t="str">
        <f>IF($M78&lt;$R78," El número de Indice CEO o COP en 60 años NO puede ser mayor que el de 20-64 años.","")</f>
        <v/>
      </c>
      <c r="BD78" s="2759">
        <f>IF($D78&lt;&gt;($P78+$Q78),1,0)</f>
        <v>0</v>
      </c>
      <c r="BE78" s="2759">
        <f>IF($M78&lt;$R78,1,0)</f>
        <v>0</v>
      </c>
    </row>
    <row r="79" spans="1:57" s="2498" customFormat="1" ht="15.95" customHeight="1" x14ac:dyDescent="0.15">
      <c r="A79" s="2877"/>
      <c r="B79" s="2878"/>
      <c r="C79" s="2597" t="s">
        <v>105</v>
      </c>
      <c r="D79" s="2635">
        <f>SUM(E79:O79)</f>
        <v>0</v>
      </c>
      <c r="E79" s="2627"/>
      <c r="F79" s="2678"/>
      <c r="G79" s="2678"/>
      <c r="H79" s="2628"/>
      <c r="I79" s="2628"/>
      <c r="J79" s="2628"/>
      <c r="K79" s="2638"/>
      <c r="L79" s="2628"/>
      <c r="M79" s="2628"/>
      <c r="N79" s="2629"/>
      <c r="O79" s="2629"/>
      <c r="P79" s="2627"/>
      <c r="Q79" s="2645"/>
      <c r="R79" s="2621"/>
      <c r="S79" s="2756" t="str">
        <f>$BA79&amp;" "&amp;$BB79</f>
        <v xml:space="preserve"> </v>
      </c>
      <c r="T79" s="2495"/>
      <c r="U79" s="2495"/>
      <c r="V79" s="2495"/>
      <c r="W79" s="2495"/>
      <c r="X79" s="2495"/>
      <c r="Y79" s="2502"/>
      <c r="Z79" s="2502"/>
      <c r="AA79" s="2509"/>
      <c r="AG79" s="2495"/>
      <c r="BA79" s="2595" t="str">
        <f>IF($D79&lt;&gt;($P79+$Q79)," El número de Indice CEO o COP según sexo NO puede ser diferente al Total.","")</f>
        <v/>
      </c>
      <c r="BB79" s="2595" t="str">
        <f>IF($M79&lt;$R79," El número de Indice CEO o COP en 60 años NO puede ser mayor que el de 20-64 años.","")</f>
        <v/>
      </c>
      <c r="BD79" s="2759">
        <f>IF($D79&lt;&gt;($P79+$Q79),1,0)</f>
        <v>0</v>
      </c>
      <c r="BE79" s="2759">
        <f>IF($M79&lt;$R79,1,0)</f>
        <v>0</v>
      </c>
    </row>
    <row r="80" spans="1:57" s="2498" customFormat="1" ht="15.95" customHeight="1" x14ac:dyDescent="0.15">
      <c r="A80" s="2877"/>
      <c r="B80" s="2878"/>
      <c r="C80" s="2598" t="s">
        <v>106</v>
      </c>
      <c r="D80" s="2650">
        <f>SUM(E80:O80)</f>
        <v>0</v>
      </c>
      <c r="E80" s="2651"/>
      <c r="F80" s="2696"/>
      <c r="G80" s="2696"/>
      <c r="H80" s="2652"/>
      <c r="I80" s="2652"/>
      <c r="J80" s="2652"/>
      <c r="K80" s="2695"/>
      <c r="L80" s="2652"/>
      <c r="M80" s="2652"/>
      <c r="N80" s="2653"/>
      <c r="O80" s="2653"/>
      <c r="P80" s="2651"/>
      <c r="Q80" s="2654"/>
      <c r="R80" s="2623"/>
      <c r="S80" s="2756" t="str">
        <f>$BA80&amp;" "&amp;$BB80</f>
        <v xml:space="preserve"> </v>
      </c>
      <c r="T80" s="2495"/>
      <c r="U80" s="2495"/>
      <c r="V80" s="2495"/>
      <c r="W80" s="2495"/>
      <c r="X80" s="2495"/>
      <c r="Y80" s="2502"/>
      <c r="Z80" s="2502"/>
      <c r="AA80" s="2509"/>
      <c r="AG80" s="2495"/>
      <c r="BA80" s="2595" t="str">
        <f>IF($D80&lt;&gt;($P80+$Q80)," El número de Indice CEO o COP según sexo NO puede ser diferente al Total.","")</f>
        <v/>
      </c>
      <c r="BB80" s="2595" t="str">
        <f>IF($M80&lt;$R80," El número de Indice CEO o COP en 60 años NO puede ser mayor que el de 20-64 años.","")</f>
        <v/>
      </c>
      <c r="BD80" s="2759">
        <f>IF($D80&lt;&gt;($P80+$Q80),1,0)</f>
        <v>0</v>
      </c>
      <c r="BE80" s="2759">
        <f>IF($M80&lt;$R80,1,0)</f>
        <v>0</v>
      </c>
    </row>
    <row r="81" spans="1:57" s="2498" customFormat="1" ht="15.95" customHeight="1" x14ac:dyDescent="0.15">
      <c r="A81" s="2807"/>
      <c r="B81" s="2809"/>
      <c r="C81" s="2553" t="s">
        <v>4</v>
      </c>
      <c r="D81" s="2667">
        <f>SUM(E81:O81)</f>
        <v>0</v>
      </c>
      <c r="E81" s="2663">
        <f>SUM(E77:E80)</f>
        <v>0</v>
      </c>
      <c r="F81" s="2726">
        <f t="shared" ref="F81:R81" si="23">SUM(F77:F80)</f>
        <v>0</v>
      </c>
      <c r="G81" s="2726">
        <f t="shared" si="23"/>
        <v>0</v>
      </c>
      <c r="H81" s="2664">
        <f t="shared" si="23"/>
        <v>0</v>
      </c>
      <c r="I81" s="2664">
        <f t="shared" si="23"/>
        <v>0</v>
      </c>
      <c r="J81" s="2664">
        <f t="shared" si="23"/>
        <v>0</v>
      </c>
      <c r="K81" s="2664">
        <f t="shared" si="23"/>
        <v>0</v>
      </c>
      <c r="L81" s="2664">
        <f t="shared" si="23"/>
        <v>0</v>
      </c>
      <c r="M81" s="2664">
        <f t="shared" si="23"/>
        <v>0</v>
      </c>
      <c r="N81" s="2664">
        <f t="shared" si="23"/>
        <v>0</v>
      </c>
      <c r="O81" s="2665">
        <f t="shared" si="23"/>
        <v>0</v>
      </c>
      <c r="P81" s="2663">
        <f t="shared" si="23"/>
        <v>0</v>
      </c>
      <c r="Q81" s="2666">
        <f t="shared" si="23"/>
        <v>0</v>
      </c>
      <c r="R81" s="2662">
        <f t="shared" si="23"/>
        <v>0</v>
      </c>
      <c r="S81" s="2756" t="str">
        <f>$BA81&amp;" "&amp;$BB81</f>
        <v xml:space="preserve"> </v>
      </c>
      <c r="T81" s="2495"/>
      <c r="U81" s="2495"/>
      <c r="V81" s="2495"/>
      <c r="W81" s="2495"/>
      <c r="X81" s="2495"/>
      <c r="Y81" s="2502"/>
      <c r="Z81" s="2502"/>
      <c r="AA81" s="2509"/>
      <c r="AG81" s="2495"/>
      <c r="BA81" s="2595" t="str">
        <f>IF($D81&lt;&gt;($P81+$Q81)," El número de Indice CEO o COP según sexo NO puede ser diferente al Total.","")</f>
        <v/>
      </c>
      <c r="BB81" s="2595" t="str">
        <f>IF($M81&lt;$R81," El número de Indice CEO o COP en 60 años NO puede ser mayor que el de 20-64 años.","")</f>
        <v/>
      </c>
      <c r="BD81" s="2759">
        <f>IF($D81&lt;&gt;($P81+$Q81),1,0)</f>
        <v>0</v>
      </c>
      <c r="BE81" s="2759">
        <f>IF($M81&lt;$R81,1,0)</f>
        <v>0</v>
      </c>
    </row>
    <row r="82" spans="1:57" s="2495" customFormat="1" ht="30" customHeight="1" x14ac:dyDescent="0.2">
      <c r="A82" s="2552" t="s">
        <v>107</v>
      </c>
      <c r="B82" s="2578"/>
      <c r="C82" s="2578"/>
      <c r="D82" s="2579"/>
      <c r="E82" s="2526"/>
      <c r="F82" s="2526"/>
      <c r="G82" s="2526"/>
      <c r="H82" s="2526"/>
      <c r="I82" s="2526"/>
      <c r="J82" s="2526"/>
      <c r="K82" s="2526"/>
      <c r="L82" s="2526"/>
      <c r="M82" s="2526"/>
      <c r="N82" s="2526"/>
      <c r="O82" s="2579"/>
      <c r="P82" s="2579"/>
      <c r="Q82" s="2579"/>
      <c r="R82" s="2580"/>
      <c r="S82" s="2535"/>
    </row>
    <row r="83" spans="1:57" s="2498" customFormat="1" ht="21" x14ac:dyDescent="0.15">
      <c r="A83" s="2858" t="s">
        <v>108</v>
      </c>
      <c r="B83" s="2859"/>
      <c r="C83" s="2860"/>
      <c r="D83" s="2581" t="s">
        <v>109</v>
      </c>
      <c r="E83" s="2599" t="s">
        <v>110</v>
      </c>
      <c r="F83" s="2582" t="s">
        <v>111</v>
      </c>
      <c r="G83" s="2534"/>
      <c r="H83" s="2534"/>
      <c r="I83" s="2534"/>
      <c r="J83" s="2534"/>
      <c r="K83" s="2534"/>
      <c r="L83" s="2534"/>
      <c r="M83" s="2534"/>
      <c r="N83" s="2534"/>
      <c r="O83" s="2534"/>
      <c r="P83" s="2535"/>
      <c r="Q83" s="2535"/>
      <c r="R83" s="2535"/>
      <c r="S83" s="2583"/>
      <c r="T83" s="2495"/>
      <c r="U83" s="2495"/>
      <c r="V83" s="2495"/>
      <c r="W83" s="2495"/>
      <c r="X83" s="2495"/>
      <c r="Y83" s="2495"/>
      <c r="Z83" s="2495"/>
      <c r="AA83" s="2495"/>
      <c r="BA83" s="2495"/>
      <c r="BB83" s="2495"/>
      <c r="BC83" s="2495"/>
      <c r="BD83" s="2495"/>
    </row>
    <row r="84" spans="1:57" s="2498" customFormat="1" ht="10.5" x14ac:dyDescent="0.15">
      <c r="A84" s="2810" t="s">
        <v>112</v>
      </c>
      <c r="B84" s="2811"/>
      <c r="C84" s="2812"/>
      <c r="D84" s="2684"/>
      <c r="E84" s="2684"/>
      <c r="F84" s="2684"/>
      <c r="G84" s="2534"/>
      <c r="H84" s="2534"/>
      <c r="I84" s="2534"/>
      <c r="J84" s="2534"/>
      <c r="K84" s="2534"/>
      <c r="L84" s="2534"/>
      <c r="M84" s="2534"/>
      <c r="N84" s="2534"/>
      <c r="O84" s="2534"/>
      <c r="P84" s="2535"/>
      <c r="Q84" s="2535"/>
      <c r="R84" s="2535"/>
      <c r="S84" s="2583"/>
      <c r="T84" s="2495"/>
      <c r="U84" s="2495"/>
      <c r="V84" s="2495"/>
      <c r="W84" s="2495"/>
      <c r="X84" s="2495"/>
      <c r="Y84" s="2495"/>
      <c r="Z84" s="2495"/>
      <c r="AA84" s="2495"/>
      <c r="BA84" s="2495"/>
      <c r="BB84" s="2495"/>
      <c r="BC84" s="2495"/>
      <c r="BD84" s="2495"/>
    </row>
    <row r="85" spans="1:57" s="2498" customFormat="1" ht="15.75" customHeight="1" x14ac:dyDescent="0.15">
      <c r="A85" s="2879" t="s">
        <v>113</v>
      </c>
      <c r="B85" s="2814" t="s">
        <v>114</v>
      </c>
      <c r="C85" s="2815"/>
      <c r="D85" s="2749"/>
      <c r="E85" s="2749"/>
      <c r="F85" s="2749"/>
      <c r="G85" s="2534"/>
      <c r="H85" s="2534"/>
      <c r="I85" s="2534"/>
      <c r="J85" s="2534"/>
      <c r="K85" s="2534"/>
      <c r="L85" s="2534"/>
      <c r="M85" s="2534"/>
      <c r="N85" s="2534"/>
      <c r="O85" s="2534"/>
      <c r="P85" s="2535"/>
      <c r="Q85" s="2535"/>
      <c r="R85" s="2535"/>
      <c r="S85" s="2583"/>
      <c r="T85" s="2495"/>
      <c r="U85" s="2495"/>
      <c r="V85" s="2495"/>
      <c r="W85" s="2495"/>
      <c r="X85" s="2495"/>
      <c r="Y85" s="2495"/>
      <c r="Z85" s="2495"/>
      <c r="AA85" s="2495"/>
      <c r="BA85" s="2495"/>
      <c r="BB85" s="2495"/>
      <c r="BC85" s="2495"/>
      <c r="BD85" s="2495"/>
    </row>
    <row r="86" spans="1:57" s="2498" customFormat="1" ht="15.75" customHeight="1" x14ac:dyDescent="0.15">
      <c r="A86" s="2880"/>
      <c r="B86" s="2814" t="s">
        <v>115</v>
      </c>
      <c r="C86" s="2815"/>
      <c r="D86" s="2749"/>
      <c r="E86" s="2749"/>
      <c r="F86" s="2749"/>
      <c r="G86" s="2534"/>
      <c r="H86" s="2534"/>
      <c r="I86" s="2534"/>
      <c r="J86" s="2534"/>
      <c r="K86" s="2534"/>
      <c r="L86" s="2534"/>
      <c r="M86" s="2534"/>
      <c r="N86" s="2534"/>
      <c r="O86" s="2534"/>
      <c r="P86" s="2535"/>
      <c r="Q86" s="2535"/>
      <c r="R86" s="2535"/>
      <c r="S86" s="2583"/>
      <c r="T86" s="2495"/>
      <c r="U86" s="2495"/>
      <c r="V86" s="2495"/>
      <c r="W86" s="2495"/>
      <c r="X86" s="2495"/>
      <c r="Y86" s="2495"/>
      <c r="Z86" s="2495"/>
      <c r="AA86" s="2495"/>
      <c r="BA86" s="2495"/>
      <c r="BB86" s="2495"/>
      <c r="BC86" s="2495"/>
      <c r="BD86" s="2495"/>
    </row>
    <row r="87" spans="1:57" s="2498" customFormat="1" ht="10.5" x14ac:dyDescent="0.15">
      <c r="A87" s="2813" t="s">
        <v>116</v>
      </c>
      <c r="B87" s="2814"/>
      <c r="C87" s="2815"/>
      <c r="D87" s="2618"/>
      <c r="E87" s="2750"/>
      <c r="F87" s="2618"/>
      <c r="G87" s="2534"/>
      <c r="H87" s="2534"/>
      <c r="I87" s="2534"/>
      <c r="J87" s="2534"/>
      <c r="K87" s="2534"/>
      <c r="L87" s="2534"/>
      <c r="M87" s="2534"/>
      <c r="N87" s="2534"/>
      <c r="O87" s="2534"/>
      <c r="P87" s="2535"/>
      <c r="Q87" s="2535"/>
      <c r="R87" s="2535"/>
      <c r="S87" s="2583"/>
      <c r="T87" s="2495"/>
      <c r="U87" s="2495"/>
      <c r="V87" s="2495"/>
      <c r="W87" s="2495"/>
      <c r="X87" s="2495"/>
      <c r="Y87" s="2495"/>
      <c r="Z87" s="2495"/>
      <c r="AA87" s="2495"/>
      <c r="BA87" s="2495"/>
      <c r="BB87" s="2495"/>
      <c r="BC87" s="2495"/>
      <c r="BD87" s="2495"/>
    </row>
    <row r="88" spans="1:57" s="2498" customFormat="1" ht="15" customHeight="1" x14ac:dyDescent="0.15">
      <c r="A88" s="2813" t="s">
        <v>117</v>
      </c>
      <c r="B88" s="2814"/>
      <c r="C88" s="2815"/>
      <c r="D88" s="2618"/>
      <c r="E88" s="2750"/>
      <c r="F88" s="2618"/>
      <c r="G88" s="2534"/>
      <c r="H88" s="2534"/>
      <c r="I88" s="2534"/>
      <c r="J88" s="2534"/>
      <c r="K88" s="2534"/>
      <c r="L88" s="2534"/>
      <c r="M88" s="2534"/>
      <c r="N88" s="2534"/>
      <c r="O88" s="2534"/>
      <c r="P88" s="2535"/>
      <c r="Q88" s="2535"/>
      <c r="R88" s="2535"/>
      <c r="S88" s="2583"/>
      <c r="T88" s="2495"/>
      <c r="U88" s="2495"/>
      <c r="V88" s="2495"/>
      <c r="W88" s="2495"/>
      <c r="X88" s="2495"/>
      <c r="Y88" s="2495"/>
      <c r="Z88" s="2495"/>
      <c r="AA88" s="2495"/>
      <c r="BA88" s="2495"/>
      <c r="BB88" s="2495"/>
      <c r="BC88" s="2495"/>
      <c r="BD88" s="2495"/>
    </row>
    <row r="89" spans="1:57" s="2498" customFormat="1" ht="10.5" x14ac:dyDescent="0.15">
      <c r="A89" s="2813" t="s">
        <v>118</v>
      </c>
      <c r="B89" s="2814"/>
      <c r="C89" s="2815"/>
      <c r="D89" s="2618"/>
      <c r="E89" s="2750"/>
      <c r="F89" s="2618"/>
      <c r="G89" s="2534"/>
      <c r="H89" s="2534"/>
      <c r="I89" s="2534"/>
      <c r="J89" s="2534"/>
      <c r="K89" s="2534"/>
      <c r="L89" s="2534"/>
      <c r="M89" s="2534"/>
      <c r="N89" s="2534"/>
      <c r="O89" s="2534"/>
      <c r="P89" s="2535"/>
      <c r="Q89" s="2535"/>
      <c r="R89" s="2535"/>
      <c r="S89" s="2583"/>
      <c r="T89" s="2495"/>
      <c r="U89" s="2495"/>
      <c r="V89" s="2495"/>
      <c r="W89" s="2495"/>
      <c r="X89" s="2495"/>
      <c r="Y89" s="2495"/>
      <c r="Z89" s="2495"/>
      <c r="AA89" s="2495"/>
      <c r="BA89" s="2495"/>
      <c r="BB89" s="2495"/>
      <c r="BC89" s="2495"/>
      <c r="BD89" s="2495"/>
    </row>
    <row r="90" spans="1:57" s="2498" customFormat="1" ht="10.5" x14ac:dyDescent="0.15">
      <c r="A90" s="2824" t="s">
        <v>119</v>
      </c>
      <c r="B90" s="2825"/>
      <c r="C90" s="2826"/>
      <c r="D90" s="2751"/>
      <c r="E90" s="2752"/>
      <c r="F90" s="2751"/>
      <c r="G90" s="2534"/>
      <c r="H90" s="2534"/>
      <c r="I90" s="2534"/>
      <c r="J90" s="2534"/>
      <c r="K90" s="2534"/>
      <c r="L90" s="2534"/>
      <c r="M90" s="2534"/>
      <c r="N90" s="2534"/>
      <c r="O90" s="2534"/>
      <c r="P90" s="2535"/>
      <c r="Q90" s="2535"/>
      <c r="R90" s="2535"/>
      <c r="S90" s="2583"/>
      <c r="T90" s="2495"/>
      <c r="U90" s="2495"/>
      <c r="V90" s="2495"/>
      <c r="W90" s="2495"/>
      <c r="X90" s="2495"/>
      <c r="Y90" s="2495"/>
      <c r="Z90" s="2495"/>
      <c r="AA90" s="2495"/>
      <c r="BA90" s="2495"/>
      <c r="BB90" s="2495"/>
      <c r="BC90" s="2495"/>
      <c r="BD90" s="2495"/>
    </row>
    <row r="91" spans="1:57" s="2498" customFormat="1" ht="10.5" x14ac:dyDescent="0.15">
      <c r="A91" s="2813" t="s">
        <v>120</v>
      </c>
      <c r="B91" s="2814"/>
      <c r="C91" s="2815"/>
      <c r="D91" s="2618"/>
      <c r="E91" s="2750"/>
      <c r="F91" s="2618"/>
      <c r="G91" s="2534"/>
      <c r="H91" s="2534"/>
      <c r="I91" s="2534"/>
      <c r="J91" s="2534"/>
      <c r="K91" s="2534"/>
      <c r="L91" s="2534"/>
      <c r="M91" s="2534"/>
      <c r="N91" s="2534"/>
      <c r="O91" s="2534"/>
      <c r="P91" s="2535"/>
      <c r="Q91" s="2535"/>
      <c r="R91" s="2535"/>
      <c r="S91" s="2583"/>
      <c r="T91" s="2495"/>
      <c r="U91" s="2495"/>
      <c r="V91" s="2495"/>
      <c r="W91" s="2495"/>
      <c r="X91" s="2495"/>
      <c r="Y91" s="2495"/>
      <c r="Z91" s="2495"/>
      <c r="AA91" s="2495"/>
      <c r="BA91" s="2495"/>
      <c r="BB91" s="2495"/>
      <c r="BC91" s="2495"/>
      <c r="BD91" s="2495"/>
    </row>
    <row r="92" spans="1:57" s="2498" customFormat="1" ht="10.5" x14ac:dyDescent="0.15">
      <c r="A92" s="2820" t="s">
        <v>121</v>
      </c>
      <c r="B92" s="2875"/>
      <c r="C92" s="2821"/>
      <c r="D92" s="2619"/>
      <c r="E92" s="2753"/>
      <c r="F92" s="2619"/>
      <c r="G92" s="2534"/>
      <c r="H92" s="2534"/>
      <c r="I92" s="2534"/>
      <c r="J92" s="2534"/>
      <c r="K92" s="2534"/>
      <c r="L92" s="2534"/>
      <c r="M92" s="2534"/>
      <c r="N92" s="2534"/>
      <c r="O92" s="2534"/>
      <c r="P92" s="2535"/>
      <c r="Q92" s="2535"/>
      <c r="R92" s="2535"/>
      <c r="S92" s="2583"/>
      <c r="T92" s="2495"/>
      <c r="U92" s="2495"/>
      <c r="V92" s="2495"/>
      <c r="W92" s="2495"/>
      <c r="X92" s="2495"/>
      <c r="Y92" s="2495"/>
      <c r="Z92" s="2495"/>
      <c r="AA92" s="2495"/>
      <c r="BA92" s="2495"/>
      <c r="BB92" s="2495"/>
      <c r="BC92" s="2495"/>
      <c r="BD92" s="2495"/>
    </row>
    <row r="93" spans="1:57" s="2495" customFormat="1" ht="30" customHeight="1" x14ac:dyDescent="0.2">
      <c r="A93" s="2513" t="s">
        <v>122</v>
      </c>
      <c r="B93" s="2506"/>
      <c r="C93" s="2514"/>
      <c r="D93" s="2506"/>
      <c r="E93" s="2505"/>
      <c r="F93" s="2505"/>
      <c r="G93" s="2505"/>
      <c r="H93" s="2505"/>
      <c r="I93" s="2505"/>
      <c r="J93" s="2505"/>
      <c r="K93" s="2505"/>
      <c r="L93" s="2505"/>
      <c r="M93" s="2505"/>
      <c r="N93" s="2505"/>
      <c r="O93" s="2505"/>
      <c r="P93" s="2505"/>
      <c r="Q93" s="2505"/>
      <c r="R93" s="2504"/>
      <c r="S93" s="2502"/>
    </row>
    <row r="94" spans="1:57" s="2498" customFormat="1" ht="15" customHeight="1" x14ac:dyDescent="0.1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2502"/>
      <c r="I94" s="2502"/>
      <c r="J94" s="2502"/>
      <c r="K94" s="2502"/>
      <c r="L94" s="2502"/>
      <c r="M94" s="2502"/>
      <c r="N94" s="2502"/>
      <c r="O94" s="2502"/>
      <c r="P94" s="2584"/>
      <c r="Q94" s="2502"/>
      <c r="R94" s="2502"/>
      <c r="S94" s="2502"/>
      <c r="T94" s="2495"/>
      <c r="U94" s="2495"/>
      <c r="V94" s="2495"/>
      <c r="W94" s="2495"/>
      <c r="X94" s="2495"/>
      <c r="Y94" s="2495"/>
      <c r="Z94" s="2495"/>
      <c r="AA94" s="2495"/>
      <c r="BA94" s="2495"/>
      <c r="BB94" s="2495"/>
      <c r="BC94" s="2495"/>
      <c r="BD94" s="2495"/>
    </row>
    <row r="95" spans="1:57" s="2498" customFormat="1" ht="19.5" customHeight="1" x14ac:dyDescent="0.15">
      <c r="A95" s="2884"/>
      <c r="B95" s="2885"/>
      <c r="C95" s="2886"/>
      <c r="D95" s="2516" t="s">
        <v>4</v>
      </c>
      <c r="E95" s="2540" t="s">
        <v>1</v>
      </c>
      <c r="F95" s="2541" t="s">
        <v>2</v>
      </c>
      <c r="G95" s="2831"/>
      <c r="H95" s="2502"/>
      <c r="I95" s="2502"/>
      <c r="J95" s="2502"/>
      <c r="K95" s="2502"/>
      <c r="L95" s="2502"/>
      <c r="M95" s="2502"/>
      <c r="N95" s="2502"/>
      <c r="O95" s="2502"/>
      <c r="P95" s="2584"/>
      <c r="Q95" s="2502"/>
      <c r="R95" s="2502"/>
      <c r="S95" s="2502"/>
      <c r="T95" s="2495"/>
      <c r="U95" s="2495"/>
      <c r="V95" s="2495"/>
      <c r="W95" s="2495"/>
      <c r="X95" s="2495"/>
      <c r="Y95" s="2495"/>
      <c r="Z95" s="2495"/>
      <c r="AA95" s="2495"/>
      <c r="BA95" s="2495"/>
      <c r="BB95" s="2495"/>
      <c r="BC95" s="2495"/>
      <c r="BD95" s="2495"/>
    </row>
    <row r="96" spans="1:57" s="2498" customFormat="1" ht="15.95" customHeight="1" x14ac:dyDescent="0.15">
      <c r="A96" s="2852" t="s">
        <v>126</v>
      </c>
      <c r="B96" s="2854" t="s">
        <v>127</v>
      </c>
      <c r="C96" s="2855"/>
      <c r="D96" s="2670">
        <f>SUM(E96:F96)</f>
        <v>0</v>
      </c>
      <c r="E96" s="2671"/>
      <c r="F96" s="2673"/>
      <c r="G96" s="2621"/>
      <c r="H96" s="2758" t="str">
        <f>$BA96&amp;""&amp;$BB96&amp;""</f>
        <v/>
      </c>
      <c r="I96" s="2502"/>
      <c r="J96" s="2502"/>
      <c r="K96" s="2502"/>
      <c r="L96" s="2502"/>
      <c r="M96" s="2502"/>
      <c r="N96" s="2502"/>
      <c r="O96" s="2502"/>
      <c r="P96" s="2584"/>
      <c r="Q96" s="2502"/>
      <c r="R96" s="2502"/>
      <c r="S96" s="2502"/>
      <c r="T96" s="2495"/>
      <c r="U96" s="2495"/>
      <c r="V96" s="2495"/>
      <c r="W96" s="2495"/>
      <c r="X96" s="2495"/>
      <c r="Y96" s="2495"/>
      <c r="Z96" s="2495"/>
      <c r="AA96" s="2495"/>
      <c r="BA96" s="2532" t="str">
        <f>IF(D96+D97&lt;=D19+D20,"","Las Consultas de Urgencia realizadas en Extensión Horaria NO PUEDE ser mayor que el Total de Consultas de Urgencia de la Sección A. ")</f>
        <v/>
      </c>
      <c r="BB96" s="2532" t="str">
        <f>IF(D96+D97&lt;=D63,"","Las Actividades Recuperativas realizadas en Extensión Horaria NO PUEDE ser mayor que el Total de Actividades de la Sección B. ")</f>
        <v/>
      </c>
      <c r="BC96" s="2495"/>
      <c r="BD96" s="2764">
        <f>IF(D96+D97&lt;=D19+D20,0,1)</f>
        <v>0</v>
      </c>
      <c r="BE96" s="2764">
        <f>IF(D96+D97&lt;=D63,0,1)</f>
        <v>0</v>
      </c>
    </row>
    <row r="97" spans="1:58" s="2498" customFormat="1" ht="15.95" customHeight="1" x14ac:dyDescent="0.15">
      <c r="A97" s="2853"/>
      <c r="B97" s="2856" t="s">
        <v>128</v>
      </c>
      <c r="C97" s="2857"/>
      <c r="D97" s="2636">
        <f>SUM(E97:F97)</f>
        <v>0</v>
      </c>
      <c r="E97" s="2630"/>
      <c r="F97" s="2633"/>
      <c r="G97" s="2623"/>
      <c r="H97" s="2758"/>
      <c r="I97" s="2502"/>
      <c r="J97" s="2502"/>
      <c r="K97" s="2502"/>
      <c r="L97" s="2502"/>
      <c r="M97" s="2502"/>
      <c r="N97" s="2502"/>
      <c r="O97" s="2502"/>
      <c r="P97" s="2584"/>
      <c r="Q97" s="2502"/>
      <c r="R97" s="2502"/>
      <c r="S97" s="2502"/>
      <c r="T97" s="2495"/>
      <c r="U97" s="2495"/>
      <c r="V97" s="2495"/>
      <c r="W97" s="2495"/>
      <c r="X97" s="2495"/>
      <c r="Y97" s="2495"/>
      <c r="Z97" s="2495"/>
      <c r="AA97" s="2495"/>
      <c r="BA97" s="2495"/>
      <c r="BB97" s="2495"/>
      <c r="BC97" s="2495"/>
      <c r="BD97" s="2495"/>
    </row>
    <row r="98" spans="1:58" s="2495" customFormat="1" ht="30" customHeight="1" x14ac:dyDescent="0.2">
      <c r="A98" s="2551" t="s">
        <v>129</v>
      </c>
      <c r="B98" s="2564"/>
      <c r="C98" s="2564"/>
      <c r="D98" s="2564"/>
      <c r="E98" s="2512"/>
      <c r="F98" s="2512"/>
      <c r="G98" s="2512"/>
      <c r="H98" s="2512"/>
      <c r="I98" s="2512"/>
      <c r="J98" s="2512"/>
      <c r="K98" s="2512"/>
      <c r="L98" s="2512"/>
      <c r="M98" s="2512"/>
      <c r="N98" s="2512"/>
      <c r="O98" s="2512"/>
      <c r="P98" s="2512"/>
      <c r="Q98" s="2512"/>
      <c r="R98" s="2542"/>
      <c r="S98" s="2508"/>
    </row>
    <row r="99" spans="1:58" s="2498" customFormat="1" ht="15" customHeight="1" x14ac:dyDescent="0.1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2508"/>
      <c r="R99" s="2538"/>
      <c r="S99" s="2495"/>
      <c r="T99" s="2495"/>
      <c r="U99" s="2495"/>
      <c r="V99" s="2495"/>
      <c r="W99" s="2495"/>
      <c r="X99" s="2495"/>
      <c r="Y99" s="2495"/>
      <c r="Z99" s="2495"/>
      <c r="AA99" s="2495"/>
      <c r="BA99" s="2495"/>
      <c r="BB99" s="2495"/>
      <c r="BC99" s="2495"/>
      <c r="BD99" s="2495"/>
    </row>
    <row r="100" spans="1:58" s="2498" customFormat="1" ht="34.5" customHeight="1" x14ac:dyDescent="0.15">
      <c r="A100" s="2807"/>
      <c r="B100" s="2808"/>
      <c r="C100" s="2809"/>
      <c r="D100" s="2831"/>
      <c r="E100" s="2507" t="s">
        <v>33</v>
      </c>
      <c r="F100" s="2510" t="s">
        <v>34</v>
      </c>
      <c r="G100" s="2510" t="s">
        <v>35</v>
      </c>
      <c r="H100" s="2510" t="s">
        <v>22</v>
      </c>
      <c r="I100" s="2510" t="s">
        <v>23</v>
      </c>
      <c r="J100" s="2510" t="s">
        <v>24</v>
      </c>
      <c r="K100" s="2510" t="s">
        <v>25</v>
      </c>
      <c r="L100" s="2510" t="s">
        <v>26</v>
      </c>
      <c r="M100" s="2529" t="s">
        <v>27</v>
      </c>
      <c r="N100" s="2831"/>
      <c r="O100" s="2800"/>
      <c r="P100" s="2800"/>
      <c r="Q100" s="2585"/>
      <c r="R100" s="2569"/>
      <c r="S100" s="2495"/>
      <c r="T100" s="2495"/>
      <c r="U100" s="2495"/>
      <c r="V100" s="2495"/>
      <c r="W100" s="2495"/>
      <c r="X100" s="2495"/>
      <c r="Y100" s="2495"/>
      <c r="Z100" s="2495"/>
      <c r="AA100" s="2495"/>
      <c r="BA100" s="2495"/>
      <c r="BB100" s="2495"/>
      <c r="BC100" s="2495"/>
      <c r="BD100" s="2495"/>
    </row>
    <row r="101" spans="1:58" s="2498" customFormat="1" ht="15.95" customHeight="1" x14ac:dyDescent="0.15">
      <c r="A101" s="2861" t="s">
        <v>131</v>
      </c>
      <c r="B101" s="2862"/>
      <c r="C101" s="2862"/>
      <c r="D101" s="2634">
        <f>SUM(E101:M101)</f>
        <v>83</v>
      </c>
      <c r="E101" s="2640">
        <v>4</v>
      </c>
      <c r="F101" s="2641"/>
      <c r="G101" s="2641"/>
      <c r="H101" s="2641"/>
      <c r="I101" s="2641">
        <v>5</v>
      </c>
      <c r="J101" s="2641">
        <v>5</v>
      </c>
      <c r="K101" s="2641">
        <v>46</v>
      </c>
      <c r="L101" s="2641">
        <v>5</v>
      </c>
      <c r="M101" s="2669">
        <v>18</v>
      </c>
      <c r="N101" s="2620">
        <v>83</v>
      </c>
      <c r="O101" s="2620">
        <v>1</v>
      </c>
      <c r="P101" s="2716"/>
      <c r="Q101" s="2756" t="str">
        <f>$BA101&amp;" "&amp;$BB101&amp;" "&amp;$BC101</f>
        <v xml:space="preserve">  </v>
      </c>
      <c r="R101" s="2546"/>
      <c r="S101" s="2495"/>
      <c r="T101" s="2495"/>
      <c r="U101" s="2495"/>
      <c r="V101" s="2495"/>
      <c r="W101" s="2509"/>
      <c r="X101" s="2509"/>
      <c r="Y101" s="2502"/>
      <c r="Z101" s="2502"/>
      <c r="AA101" s="2502"/>
      <c r="BA101" s="2532" t="str">
        <f t="shared" ref="BA101:BA128" si="24">IF($D101=0,"",IF($N101="",IF($D101="",""," No olvide escribir la columna Beneficiarios."),""))</f>
        <v/>
      </c>
      <c r="BB101" s="2532" t="str">
        <f>IF($D101&lt;$N101," El número de Beneficiarios NO puede ser mayor que el Total.","")</f>
        <v/>
      </c>
      <c r="BC101" s="2595" t="str">
        <f>IF($K101&lt;$O101," Las actividades de 60 años NO puede ser mayor que el de 20-64 años.","")</f>
        <v/>
      </c>
      <c r="BD101" s="2764">
        <f t="shared" ref="BD101:BD128" si="25">IF($K101&lt;$O101,1,0)</f>
        <v>0</v>
      </c>
      <c r="BE101" s="2764">
        <f t="shared" ref="BE101:BE128" si="26">IF($D101&lt;$N101,1,0)</f>
        <v>0</v>
      </c>
      <c r="BF101" s="2764">
        <f>IF($D101=0,"",IF($N101="",IF($D101="","",1),0))</f>
        <v>0</v>
      </c>
    </row>
    <row r="102" spans="1:58" s="2498" customFormat="1" ht="15.95" customHeight="1" x14ac:dyDescent="0.15">
      <c r="A102" s="2844" t="s">
        <v>133</v>
      </c>
      <c r="B102" s="2844"/>
      <c r="C102" s="2844"/>
      <c r="D102" s="2635">
        <f t="shared" ref="D102:D124" si="27">SUM(E102:M102)</f>
        <v>31</v>
      </c>
      <c r="E102" s="2627">
        <v>1</v>
      </c>
      <c r="F102" s="2628"/>
      <c r="G102" s="2652"/>
      <c r="H102" s="2628">
        <v>1</v>
      </c>
      <c r="I102" s="2628">
        <v>1</v>
      </c>
      <c r="J102" s="2652">
        <v>1</v>
      </c>
      <c r="K102" s="2628">
        <v>22</v>
      </c>
      <c r="L102" s="2628">
        <v>4</v>
      </c>
      <c r="M102" s="2624">
        <v>1</v>
      </c>
      <c r="N102" s="2622">
        <v>31</v>
      </c>
      <c r="O102" s="2622">
        <v>1</v>
      </c>
      <c r="P102" s="2718"/>
      <c r="Q102" s="2756" t="str">
        <f t="shared" ref="Q102:Q124" si="28">$BA102&amp;" "&amp;$BB102&amp;" "&amp;$BC102</f>
        <v xml:space="preserve">  </v>
      </c>
      <c r="R102" s="2546"/>
      <c r="S102" s="2495"/>
      <c r="T102" s="2495"/>
      <c r="U102" s="2495"/>
      <c r="V102" s="2495"/>
      <c r="W102" s="2509"/>
      <c r="X102" s="2509"/>
      <c r="Y102" s="2502"/>
      <c r="Z102" s="2502"/>
      <c r="AA102" s="2502"/>
      <c r="BA102" s="2532" t="str">
        <f t="shared" si="24"/>
        <v/>
      </c>
      <c r="BB102" s="2532" t="str">
        <f t="shared" ref="BB102:BB128" si="29">IF($D102&lt;$N102," El número de Beneficiarios NO puede ser mayor que el Total.","")</f>
        <v/>
      </c>
      <c r="BC102" s="2595" t="str">
        <f t="shared" ref="BC102:BC128" si="30">IF($K102&lt;$O102," Las actividades de 60 años NO puede ser mayor que el de 20-64 años.","")</f>
        <v/>
      </c>
      <c r="BD102" s="2764">
        <f t="shared" si="25"/>
        <v>0</v>
      </c>
      <c r="BE102" s="2764">
        <f t="shared" si="26"/>
        <v>0</v>
      </c>
      <c r="BF102" s="2764">
        <f t="shared" ref="BF102:BF128" si="31">IF($D102=0,"",IF($N102="",IF($D102="","",1),0))</f>
        <v>0</v>
      </c>
    </row>
    <row r="103" spans="1:58" s="2498" customFormat="1" ht="15.95" customHeight="1" x14ac:dyDescent="0.15">
      <c r="A103" s="2844" t="s">
        <v>134</v>
      </c>
      <c r="B103" s="2844"/>
      <c r="C103" s="2844"/>
      <c r="D103" s="2754"/>
      <c r="E103" s="2637"/>
      <c r="F103" s="2713"/>
      <c r="G103" s="2713"/>
      <c r="H103" s="2713"/>
      <c r="I103" s="2713"/>
      <c r="J103" s="2638"/>
      <c r="K103" s="2715"/>
      <c r="L103" s="2638"/>
      <c r="M103" s="2713"/>
      <c r="N103" s="2754"/>
      <c r="O103" s="2657"/>
      <c r="P103" s="2657"/>
      <c r="Q103" s="2756" t="str">
        <f t="shared" si="28"/>
        <v xml:space="preserve">  </v>
      </c>
      <c r="R103" s="2546"/>
      <c r="S103" s="2495"/>
      <c r="T103" s="2495"/>
      <c r="U103" s="2495"/>
      <c r="V103" s="2495"/>
      <c r="W103" s="2509"/>
      <c r="X103" s="2509"/>
      <c r="Y103" s="2502"/>
      <c r="Z103" s="2502"/>
      <c r="AA103" s="2502"/>
      <c r="BA103" s="2527"/>
      <c r="BB103" s="2527"/>
      <c r="BC103" s="2518"/>
      <c r="BD103" s="2518"/>
      <c r="BE103" s="2518"/>
      <c r="BF103" s="2518"/>
    </row>
    <row r="104" spans="1:58" s="2498" customFormat="1" ht="15.95" customHeight="1" x14ac:dyDescent="0.15">
      <c r="A104" s="2844" t="s">
        <v>135</v>
      </c>
      <c r="B104" s="2844"/>
      <c r="C104" s="2844"/>
      <c r="D104" s="2754"/>
      <c r="E104" s="2637"/>
      <c r="F104" s="2713"/>
      <c r="G104" s="2713"/>
      <c r="H104" s="2713"/>
      <c r="I104" s="2713"/>
      <c r="J104" s="2638"/>
      <c r="K104" s="2715"/>
      <c r="L104" s="2638"/>
      <c r="M104" s="2713"/>
      <c r="N104" s="2754"/>
      <c r="O104" s="2657"/>
      <c r="P104" s="2657"/>
      <c r="Q104" s="2756" t="str">
        <f t="shared" si="28"/>
        <v xml:space="preserve">  </v>
      </c>
      <c r="R104" s="2546"/>
      <c r="S104" s="2495"/>
      <c r="T104" s="2495"/>
      <c r="U104" s="2495"/>
      <c r="V104" s="2495"/>
      <c r="W104" s="2509"/>
      <c r="X104" s="2509"/>
      <c r="Y104" s="2502"/>
      <c r="Z104" s="2502"/>
      <c r="AA104" s="2502"/>
      <c r="BA104" s="2527"/>
      <c r="BB104" s="2527"/>
      <c r="BC104" s="2518"/>
      <c r="BD104" s="2518"/>
      <c r="BE104" s="2518"/>
      <c r="BF104" s="2518"/>
    </row>
    <row r="105" spans="1:58" s="2498" customFormat="1" ht="15.95" customHeight="1" x14ac:dyDescent="0.15">
      <c r="A105" s="2813" t="s">
        <v>136</v>
      </c>
      <c r="B105" s="2814"/>
      <c r="C105" s="2815"/>
      <c r="D105" s="2635">
        <f t="shared" si="27"/>
        <v>158</v>
      </c>
      <c r="E105" s="2627">
        <v>1</v>
      </c>
      <c r="F105" s="2628">
        <v>1</v>
      </c>
      <c r="G105" s="2672">
        <v>3</v>
      </c>
      <c r="H105" s="2628">
        <v>1</v>
      </c>
      <c r="I105" s="2628">
        <v>7</v>
      </c>
      <c r="J105" s="2672">
        <v>5</v>
      </c>
      <c r="K105" s="2628">
        <v>92</v>
      </c>
      <c r="L105" s="2628">
        <v>46</v>
      </c>
      <c r="M105" s="2624">
        <v>2</v>
      </c>
      <c r="N105" s="2626">
        <v>158</v>
      </c>
      <c r="O105" s="2626">
        <v>2</v>
      </c>
      <c r="P105" s="2733"/>
      <c r="Q105" s="2756" t="str">
        <f t="shared" si="28"/>
        <v xml:space="preserve">  </v>
      </c>
      <c r="R105" s="2546"/>
      <c r="S105" s="2495"/>
      <c r="T105" s="2495"/>
      <c r="U105" s="2495"/>
      <c r="V105" s="2495"/>
      <c r="W105" s="2509"/>
      <c r="X105" s="2509"/>
      <c r="Y105" s="2502"/>
      <c r="Z105" s="2502"/>
      <c r="AA105" s="2502"/>
      <c r="BA105" s="2532" t="str">
        <f t="shared" si="24"/>
        <v/>
      </c>
      <c r="BB105" s="2532" t="str">
        <f t="shared" si="29"/>
        <v/>
      </c>
      <c r="BC105" s="2595" t="str">
        <f t="shared" si="30"/>
        <v/>
      </c>
      <c r="BD105" s="2764">
        <f t="shared" si="25"/>
        <v>0</v>
      </c>
      <c r="BE105" s="2764">
        <f t="shared" si="26"/>
        <v>0</v>
      </c>
      <c r="BF105" s="2764">
        <f t="shared" si="31"/>
        <v>0</v>
      </c>
    </row>
    <row r="106" spans="1:58" s="2498" customFormat="1" ht="15.95" customHeight="1" x14ac:dyDescent="0.15">
      <c r="A106" s="2844" t="s">
        <v>137</v>
      </c>
      <c r="B106" s="2844"/>
      <c r="C106" s="2844"/>
      <c r="D106" s="2635">
        <f t="shared" si="27"/>
        <v>0</v>
      </c>
      <c r="E106" s="2627"/>
      <c r="F106" s="2628"/>
      <c r="G106" s="2628"/>
      <c r="H106" s="2628"/>
      <c r="I106" s="2628"/>
      <c r="J106" s="2628"/>
      <c r="K106" s="2628"/>
      <c r="L106" s="2628"/>
      <c r="M106" s="2624"/>
      <c r="N106" s="2621"/>
      <c r="O106" s="2621"/>
      <c r="P106" s="2717"/>
      <c r="Q106" s="2756" t="str">
        <f t="shared" si="28"/>
        <v xml:space="preserve">  </v>
      </c>
      <c r="R106" s="2546"/>
      <c r="S106" s="2495"/>
      <c r="T106" s="2495"/>
      <c r="U106" s="2495"/>
      <c r="V106" s="2495"/>
      <c r="W106" s="2509"/>
      <c r="X106" s="2509"/>
      <c r="Y106" s="2502"/>
      <c r="Z106" s="2502"/>
      <c r="AA106" s="2502"/>
      <c r="BA106" s="2532" t="str">
        <f t="shared" si="24"/>
        <v/>
      </c>
      <c r="BB106" s="2532" t="str">
        <f t="shared" si="29"/>
        <v/>
      </c>
      <c r="BC106" s="2595" t="str">
        <f t="shared" si="30"/>
        <v/>
      </c>
      <c r="BD106" s="2764">
        <f t="shared" si="25"/>
        <v>0</v>
      </c>
      <c r="BE106" s="2764">
        <f t="shared" si="26"/>
        <v>0</v>
      </c>
      <c r="BF106" s="2764" t="str">
        <f t="shared" si="31"/>
        <v/>
      </c>
    </row>
    <row r="107" spans="1:58" s="2498" customFormat="1" ht="15.95" customHeight="1" x14ac:dyDescent="0.15">
      <c r="A107" s="2844" t="s">
        <v>138</v>
      </c>
      <c r="B107" s="2844"/>
      <c r="C107" s="2844"/>
      <c r="D107" s="2635">
        <f t="shared" si="27"/>
        <v>47</v>
      </c>
      <c r="E107" s="2627"/>
      <c r="F107" s="2628"/>
      <c r="G107" s="2628"/>
      <c r="H107" s="2628"/>
      <c r="I107" s="2628">
        <v>6</v>
      </c>
      <c r="J107" s="2628">
        <v>6</v>
      </c>
      <c r="K107" s="2628">
        <v>13</v>
      </c>
      <c r="L107" s="2628"/>
      <c r="M107" s="2624">
        <v>22</v>
      </c>
      <c r="N107" s="2621">
        <v>47</v>
      </c>
      <c r="O107" s="2657"/>
      <c r="P107" s="2717"/>
      <c r="Q107" s="2756" t="str">
        <f>$BA107&amp;" "&amp;$BB107&amp;" "&amp;$BC107</f>
        <v xml:space="preserve">  </v>
      </c>
      <c r="R107" s="2546"/>
      <c r="S107" s="2495"/>
      <c r="T107" s="2495"/>
      <c r="U107" s="2495"/>
      <c r="V107" s="2495"/>
      <c r="W107" s="2509"/>
      <c r="X107" s="2509"/>
      <c r="Y107" s="2502"/>
      <c r="Z107" s="2502"/>
      <c r="AA107" s="2502"/>
      <c r="BA107" s="2532" t="str">
        <f t="shared" si="24"/>
        <v/>
      </c>
      <c r="BB107" s="2532" t="str">
        <f>IF($D107&lt;$N107," El número de Beneficiarios NO puede ser mayor que el Total.","")</f>
        <v/>
      </c>
      <c r="BC107" s="2518"/>
      <c r="BD107" s="2518"/>
      <c r="BE107" s="2764">
        <f>IF($D107&lt;$N107,1,0)</f>
        <v>0</v>
      </c>
      <c r="BF107" s="2764">
        <f>IF($D107=0,"",IF($N107="",IF($D107="","",1),0))</f>
        <v>0</v>
      </c>
    </row>
    <row r="108" spans="1:58" s="2498" customFormat="1" ht="15.95" customHeight="1" x14ac:dyDescent="0.15">
      <c r="A108" s="2844" t="s">
        <v>139</v>
      </c>
      <c r="B108" s="2844"/>
      <c r="C108" s="2844"/>
      <c r="D108" s="2635">
        <f t="shared" si="27"/>
        <v>216</v>
      </c>
      <c r="E108" s="2637"/>
      <c r="F108" s="2638"/>
      <c r="G108" s="2638"/>
      <c r="H108" s="2628"/>
      <c r="I108" s="2628"/>
      <c r="J108" s="2628"/>
      <c r="K108" s="2628">
        <v>203</v>
      </c>
      <c r="L108" s="2628">
        <v>13</v>
      </c>
      <c r="M108" s="2624"/>
      <c r="N108" s="2621">
        <v>126</v>
      </c>
      <c r="O108" s="2621">
        <v>7</v>
      </c>
      <c r="P108" s="2717"/>
      <c r="Q108" s="2756" t="str">
        <f t="shared" si="28"/>
        <v xml:space="preserve">  </v>
      </c>
      <c r="R108" s="2546"/>
      <c r="S108" s="2495"/>
      <c r="T108" s="2495"/>
      <c r="U108" s="2495"/>
      <c r="V108" s="2495"/>
      <c r="W108" s="2509"/>
      <c r="X108" s="2509"/>
      <c r="Y108" s="2502"/>
      <c r="Z108" s="2502"/>
      <c r="AA108" s="2502"/>
      <c r="BA108" s="2532" t="str">
        <f t="shared" si="24"/>
        <v/>
      </c>
      <c r="BB108" s="2532" t="str">
        <f t="shared" si="29"/>
        <v/>
      </c>
      <c r="BC108" s="2595" t="str">
        <f t="shared" si="30"/>
        <v/>
      </c>
      <c r="BD108" s="2764">
        <f t="shared" si="25"/>
        <v>0</v>
      </c>
      <c r="BE108" s="2764">
        <f t="shared" si="26"/>
        <v>0</v>
      </c>
      <c r="BF108" s="2764">
        <f t="shared" si="31"/>
        <v>0</v>
      </c>
    </row>
    <row r="109" spans="1:58" s="2498" customFormat="1" ht="15.95" customHeight="1" x14ac:dyDescent="0.15">
      <c r="A109" s="2844" t="s">
        <v>140</v>
      </c>
      <c r="B109" s="2844"/>
      <c r="C109" s="2844"/>
      <c r="D109" s="2635">
        <f t="shared" si="27"/>
        <v>0</v>
      </c>
      <c r="E109" s="2637"/>
      <c r="F109" s="2638"/>
      <c r="G109" s="2638"/>
      <c r="H109" s="2628"/>
      <c r="I109" s="2628"/>
      <c r="J109" s="2628"/>
      <c r="K109" s="2628"/>
      <c r="L109" s="2628"/>
      <c r="M109" s="2624"/>
      <c r="N109" s="2621"/>
      <c r="O109" s="2621"/>
      <c r="P109" s="2717"/>
      <c r="Q109" s="2756" t="str">
        <f t="shared" si="28"/>
        <v xml:space="preserve">  </v>
      </c>
      <c r="R109" s="2546"/>
      <c r="S109" s="2495"/>
      <c r="T109" s="2495"/>
      <c r="U109" s="2495"/>
      <c r="V109" s="2495"/>
      <c r="W109" s="2509"/>
      <c r="X109" s="2509"/>
      <c r="Y109" s="2502"/>
      <c r="Z109" s="2502"/>
      <c r="AA109" s="2502"/>
      <c r="BA109" s="2532" t="str">
        <f t="shared" si="24"/>
        <v/>
      </c>
      <c r="BB109" s="2532" t="str">
        <f t="shared" si="29"/>
        <v/>
      </c>
      <c r="BC109" s="2595" t="str">
        <f t="shared" si="30"/>
        <v/>
      </c>
      <c r="BD109" s="2764">
        <f t="shared" si="25"/>
        <v>0</v>
      </c>
      <c r="BE109" s="2764">
        <f t="shared" si="26"/>
        <v>0</v>
      </c>
      <c r="BF109" s="2764" t="str">
        <f t="shared" si="31"/>
        <v/>
      </c>
    </row>
    <row r="110" spans="1:58" s="2498" customFormat="1" ht="15.95" customHeight="1" x14ac:dyDescent="0.15">
      <c r="A110" s="2844" t="s">
        <v>141</v>
      </c>
      <c r="B110" s="2844"/>
      <c r="C110" s="2844"/>
      <c r="D110" s="2635">
        <f t="shared" si="27"/>
        <v>0</v>
      </c>
      <c r="E110" s="2637"/>
      <c r="F110" s="2638"/>
      <c r="G110" s="2638"/>
      <c r="H110" s="2638"/>
      <c r="I110" s="2638"/>
      <c r="J110" s="2628"/>
      <c r="K110" s="2628"/>
      <c r="L110" s="2628"/>
      <c r="M110" s="2624"/>
      <c r="N110" s="2621"/>
      <c r="O110" s="2621"/>
      <c r="P110" s="2717"/>
      <c r="Q110" s="2756" t="str">
        <f t="shared" si="28"/>
        <v xml:space="preserve">  </v>
      </c>
      <c r="R110" s="2546"/>
      <c r="S110" s="2495"/>
      <c r="T110" s="2495"/>
      <c r="U110" s="2495"/>
      <c r="V110" s="2495"/>
      <c r="W110" s="2509"/>
      <c r="X110" s="2509"/>
      <c r="Y110" s="2502"/>
      <c r="Z110" s="2502"/>
      <c r="AA110" s="2502"/>
      <c r="BA110" s="2532" t="str">
        <f t="shared" si="24"/>
        <v/>
      </c>
      <c r="BB110" s="2532" t="str">
        <f t="shared" si="29"/>
        <v/>
      </c>
      <c r="BC110" s="2595" t="str">
        <f t="shared" si="30"/>
        <v/>
      </c>
      <c r="BD110" s="2764">
        <f t="shared" si="25"/>
        <v>0</v>
      </c>
      <c r="BE110" s="2764">
        <f t="shared" si="26"/>
        <v>0</v>
      </c>
      <c r="BF110" s="2764" t="str">
        <f t="shared" si="31"/>
        <v/>
      </c>
    </row>
    <row r="111" spans="1:58" s="2498" customFormat="1" ht="15.95" customHeight="1" x14ac:dyDescent="0.15">
      <c r="A111" s="2844" t="s">
        <v>142</v>
      </c>
      <c r="B111" s="2844"/>
      <c r="C111" s="2844"/>
      <c r="D111" s="2635">
        <f t="shared" si="27"/>
        <v>8</v>
      </c>
      <c r="E111" s="2637"/>
      <c r="F111" s="2638"/>
      <c r="G111" s="2628"/>
      <c r="H111" s="2628"/>
      <c r="I111" s="2628"/>
      <c r="J111" s="2628"/>
      <c r="K111" s="2628">
        <v>8</v>
      </c>
      <c r="L111" s="2628"/>
      <c r="M111" s="2624"/>
      <c r="N111" s="2621">
        <v>8</v>
      </c>
      <c r="O111" s="2621"/>
      <c r="P111" s="2717"/>
      <c r="Q111" s="2756" t="str">
        <f t="shared" si="28"/>
        <v xml:space="preserve">  </v>
      </c>
      <c r="R111" s="2546"/>
      <c r="S111" s="2495"/>
      <c r="T111" s="2495"/>
      <c r="U111" s="2495"/>
      <c r="V111" s="2495"/>
      <c r="W111" s="2509"/>
      <c r="X111" s="2509"/>
      <c r="Y111" s="2502"/>
      <c r="Z111" s="2502"/>
      <c r="AA111" s="2502"/>
      <c r="BA111" s="2532" t="str">
        <f t="shared" si="24"/>
        <v/>
      </c>
      <c r="BB111" s="2532" t="str">
        <f t="shared" si="29"/>
        <v/>
      </c>
      <c r="BC111" s="2595" t="str">
        <f t="shared" si="30"/>
        <v/>
      </c>
      <c r="BD111" s="2764">
        <f t="shared" si="25"/>
        <v>0</v>
      </c>
      <c r="BE111" s="2764">
        <f t="shared" si="26"/>
        <v>0</v>
      </c>
      <c r="BF111" s="2764">
        <f t="shared" si="31"/>
        <v>0</v>
      </c>
    </row>
    <row r="112" spans="1:58" s="2498" customFormat="1" ht="22.5" customHeight="1" x14ac:dyDescent="0.15">
      <c r="A112" s="2844" t="s">
        <v>143</v>
      </c>
      <c r="B112" s="2844"/>
      <c r="C112" s="2844"/>
      <c r="D112" s="2635">
        <f t="shared" si="27"/>
        <v>0</v>
      </c>
      <c r="E112" s="2627"/>
      <c r="F112" s="2638"/>
      <c r="G112" s="2638"/>
      <c r="H112" s="2638"/>
      <c r="I112" s="2628"/>
      <c r="J112" s="2638"/>
      <c r="K112" s="2638"/>
      <c r="L112" s="2638"/>
      <c r="M112" s="2639"/>
      <c r="N112" s="2621"/>
      <c r="O112" s="2657"/>
      <c r="P112" s="2717"/>
      <c r="Q112" s="2756" t="str">
        <f>$BA112&amp;" "&amp;$BB112&amp;" "&amp;$BC112</f>
        <v xml:space="preserve">  </v>
      </c>
      <c r="R112" s="2546"/>
      <c r="S112" s="2495"/>
      <c r="T112" s="2495"/>
      <c r="U112" s="2495"/>
      <c r="V112" s="2495"/>
      <c r="W112" s="2509"/>
      <c r="X112" s="2509"/>
      <c r="Y112" s="2502"/>
      <c r="Z112" s="2502"/>
      <c r="AA112" s="2502"/>
      <c r="BA112" s="2532" t="str">
        <f>IF($D112=0,"",IF($N112="",IF($D112="",""," No olvide escribir la columna Beneficiarios."),""))</f>
        <v/>
      </c>
      <c r="BB112" s="2532" t="str">
        <f>IF($D112&lt;$N112," El número de Beneficiarios NO puede ser mayor que el Total.","")</f>
        <v/>
      </c>
      <c r="BC112" s="2518"/>
      <c r="BD112" s="2518"/>
      <c r="BE112" s="2764">
        <f>IF($D112&lt;$N112,1,0)</f>
        <v>0</v>
      </c>
      <c r="BF112" s="2764" t="str">
        <f>IF($D112=0,"",IF($N112="",IF($D112="","",1),0))</f>
        <v/>
      </c>
    </row>
    <row r="113" spans="1:58" s="2498" customFormat="1" ht="15.95" customHeight="1" x14ac:dyDescent="0.15">
      <c r="A113" s="2844" t="s">
        <v>144</v>
      </c>
      <c r="B113" s="2844"/>
      <c r="C113" s="2844"/>
      <c r="D113" s="2635">
        <f t="shared" si="27"/>
        <v>0</v>
      </c>
      <c r="E113" s="2627"/>
      <c r="F113" s="2638"/>
      <c r="G113" s="2638"/>
      <c r="H113" s="2638"/>
      <c r="I113" s="2628"/>
      <c r="J113" s="2638"/>
      <c r="K113" s="2638"/>
      <c r="L113" s="2638"/>
      <c r="M113" s="2639"/>
      <c r="N113" s="2621"/>
      <c r="O113" s="2657"/>
      <c r="P113" s="2717"/>
      <c r="Q113" s="2756" t="str">
        <f t="shared" si="28"/>
        <v xml:space="preserve">  </v>
      </c>
      <c r="R113" s="2546"/>
      <c r="S113" s="2495"/>
      <c r="T113" s="2495"/>
      <c r="U113" s="2495"/>
      <c r="V113" s="2495"/>
      <c r="W113" s="2509"/>
      <c r="X113" s="2509"/>
      <c r="Y113" s="2502"/>
      <c r="Z113" s="2502"/>
      <c r="AA113" s="2502"/>
      <c r="BA113" s="2532" t="str">
        <f>IF($D113=0,"",IF($N113="",IF($D113="",""," No olvide escribir la columna Beneficiarios."),""))</f>
        <v/>
      </c>
      <c r="BB113" s="2532" t="str">
        <f>IF($D113&lt;$N113," El número de Beneficiarios NO puede ser mayor que el Total.","")</f>
        <v/>
      </c>
      <c r="BC113" s="2518"/>
      <c r="BD113" s="2518"/>
      <c r="BE113" s="2764">
        <f t="shared" si="26"/>
        <v>0</v>
      </c>
      <c r="BF113" s="2764" t="str">
        <f t="shared" si="31"/>
        <v/>
      </c>
    </row>
    <row r="114" spans="1:58" s="2498" customFormat="1" ht="15.95" customHeight="1" x14ac:dyDescent="0.15">
      <c r="A114" s="2844" t="s">
        <v>145</v>
      </c>
      <c r="B114" s="2844"/>
      <c r="C114" s="2844"/>
      <c r="D114" s="2635">
        <f t="shared" si="27"/>
        <v>364</v>
      </c>
      <c r="E114" s="2627"/>
      <c r="F114" s="2628"/>
      <c r="G114" s="2628"/>
      <c r="H114" s="2628">
        <v>42</v>
      </c>
      <c r="I114" s="2628">
        <v>138</v>
      </c>
      <c r="J114" s="2628">
        <v>182</v>
      </c>
      <c r="K114" s="2628">
        <v>2</v>
      </c>
      <c r="L114" s="2638"/>
      <c r="M114" s="2639"/>
      <c r="N114" s="2621">
        <v>364</v>
      </c>
      <c r="O114" s="2621"/>
      <c r="P114" s="2717"/>
      <c r="Q114" s="2756" t="str">
        <f t="shared" si="28"/>
        <v xml:space="preserve">  </v>
      </c>
      <c r="R114" s="2546"/>
      <c r="S114" s="2495"/>
      <c r="T114" s="2495"/>
      <c r="U114" s="2495"/>
      <c r="V114" s="2495"/>
      <c r="W114" s="2509"/>
      <c r="X114" s="2509"/>
      <c r="Y114" s="2502"/>
      <c r="Z114" s="2502"/>
      <c r="AA114" s="2502"/>
      <c r="BA114" s="2532" t="str">
        <f t="shared" si="24"/>
        <v/>
      </c>
      <c r="BB114" s="2532" t="str">
        <f t="shared" si="29"/>
        <v/>
      </c>
      <c r="BC114" s="2595" t="str">
        <f t="shared" si="30"/>
        <v/>
      </c>
      <c r="BD114" s="2764">
        <f t="shared" si="25"/>
        <v>0</v>
      </c>
      <c r="BE114" s="2764">
        <f t="shared" si="26"/>
        <v>0</v>
      </c>
      <c r="BF114" s="2764">
        <f t="shared" si="31"/>
        <v>0</v>
      </c>
    </row>
    <row r="115" spans="1:58" s="2498" customFormat="1" ht="15.95" customHeight="1" x14ac:dyDescent="0.15">
      <c r="A115" s="2844" t="s">
        <v>146</v>
      </c>
      <c r="B115" s="2844"/>
      <c r="C115" s="2844"/>
      <c r="D115" s="2635">
        <f t="shared" si="27"/>
        <v>5</v>
      </c>
      <c r="E115" s="2627"/>
      <c r="F115" s="2628"/>
      <c r="G115" s="2628"/>
      <c r="H115" s="2628"/>
      <c r="I115" s="2628">
        <v>2</v>
      </c>
      <c r="J115" s="2628">
        <v>3</v>
      </c>
      <c r="K115" s="2628"/>
      <c r="L115" s="2638"/>
      <c r="M115" s="2639"/>
      <c r="N115" s="2621">
        <v>5</v>
      </c>
      <c r="O115" s="2621"/>
      <c r="P115" s="2717"/>
      <c r="Q115" s="2756" t="str">
        <f t="shared" si="28"/>
        <v xml:space="preserve">  </v>
      </c>
      <c r="R115" s="2546"/>
      <c r="S115" s="2495"/>
      <c r="T115" s="2495"/>
      <c r="U115" s="2495"/>
      <c r="V115" s="2495"/>
      <c r="W115" s="2509"/>
      <c r="X115" s="2509"/>
      <c r="Y115" s="2502"/>
      <c r="Z115" s="2502"/>
      <c r="AA115" s="2502"/>
      <c r="BA115" s="2532" t="str">
        <f t="shared" si="24"/>
        <v/>
      </c>
      <c r="BB115" s="2532" t="str">
        <f t="shared" si="29"/>
        <v/>
      </c>
      <c r="BC115" s="2595" t="str">
        <f t="shared" si="30"/>
        <v/>
      </c>
      <c r="BD115" s="2764">
        <f t="shared" si="25"/>
        <v>0</v>
      </c>
      <c r="BE115" s="2764">
        <f t="shared" si="26"/>
        <v>0</v>
      </c>
      <c r="BF115" s="2764">
        <f t="shared" si="31"/>
        <v>0</v>
      </c>
    </row>
    <row r="116" spans="1:58" s="2498" customFormat="1" ht="15.95" customHeight="1" x14ac:dyDescent="0.15">
      <c r="A116" s="2845" t="s">
        <v>147</v>
      </c>
      <c r="B116" s="2846"/>
      <c r="C116" s="2847"/>
      <c r="D116" s="2635">
        <f t="shared" si="27"/>
        <v>0</v>
      </c>
      <c r="E116" s="2637"/>
      <c r="F116" s="2638"/>
      <c r="G116" s="2638"/>
      <c r="H116" s="2628"/>
      <c r="I116" s="2628"/>
      <c r="J116" s="2628"/>
      <c r="K116" s="2628"/>
      <c r="L116" s="2628"/>
      <c r="M116" s="2624"/>
      <c r="N116" s="2621"/>
      <c r="O116" s="2621"/>
      <c r="P116" s="2717"/>
      <c r="Q116" s="2756" t="str">
        <f t="shared" si="28"/>
        <v xml:space="preserve">  </v>
      </c>
      <c r="R116" s="2546"/>
      <c r="S116" s="2495"/>
      <c r="T116" s="2495"/>
      <c r="U116" s="2495"/>
      <c r="V116" s="2495"/>
      <c r="W116" s="2509"/>
      <c r="X116" s="2509"/>
      <c r="Y116" s="2502"/>
      <c r="Z116" s="2502"/>
      <c r="AA116" s="2502"/>
      <c r="BA116" s="2532" t="str">
        <f t="shared" si="24"/>
        <v/>
      </c>
      <c r="BB116" s="2532" t="str">
        <f t="shared" si="29"/>
        <v/>
      </c>
      <c r="BC116" s="2595" t="str">
        <f t="shared" si="30"/>
        <v/>
      </c>
      <c r="BD116" s="2764">
        <f t="shared" si="25"/>
        <v>0</v>
      </c>
      <c r="BE116" s="2764">
        <f t="shared" si="26"/>
        <v>0</v>
      </c>
      <c r="BF116" s="2764" t="str">
        <f t="shared" si="31"/>
        <v/>
      </c>
    </row>
    <row r="117" spans="1:58" s="2498" customFormat="1" ht="15.95" customHeight="1" x14ac:dyDescent="0.15">
      <c r="A117" s="2844" t="s">
        <v>148</v>
      </c>
      <c r="B117" s="2844"/>
      <c r="C117" s="2844"/>
      <c r="D117" s="2635">
        <f t="shared" si="27"/>
        <v>8</v>
      </c>
      <c r="E117" s="2637"/>
      <c r="F117" s="2638"/>
      <c r="G117" s="2638"/>
      <c r="H117" s="2628"/>
      <c r="I117" s="2628"/>
      <c r="J117" s="2628"/>
      <c r="K117" s="2628">
        <v>6</v>
      </c>
      <c r="L117" s="2628">
        <v>2</v>
      </c>
      <c r="M117" s="2624"/>
      <c r="N117" s="2621">
        <v>8</v>
      </c>
      <c r="O117" s="2621"/>
      <c r="P117" s="2717"/>
      <c r="Q117" s="2756" t="str">
        <f t="shared" si="28"/>
        <v xml:space="preserve">  </v>
      </c>
      <c r="R117" s="2546"/>
      <c r="S117" s="2495"/>
      <c r="T117" s="2495"/>
      <c r="U117" s="2495"/>
      <c r="V117" s="2495"/>
      <c r="W117" s="2509"/>
      <c r="X117" s="2509"/>
      <c r="Y117" s="2502"/>
      <c r="Z117" s="2502"/>
      <c r="AA117" s="2502"/>
      <c r="BA117" s="2532" t="str">
        <f t="shared" si="24"/>
        <v/>
      </c>
      <c r="BB117" s="2532" t="str">
        <f t="shared" si="29"/>
        <v/>
      </c>
      <c r="BC117" s="2595" t="str">
        <f t="shared" si="30"/>
        <v/>
      </c>
      <c r="BD117" s="2764">
        <f t="shared" si="25"/>
        <v>0</v>
      </c>
      <c r="BE117" s="2764">
        <f t="shared" si="26"/>
        <v>0</v>
      </c>
      <c r="BF117" s="2764">
        <f t="shared" si="31"/>
        <v>0</v>
      </c>
    </row>
    <row r="118" spans="1:58" s="2498" customFormat="1" ht="15.95" customHeight="1" x14ac:dyDescent="0.15">
      <c r="A118" s="2844" t="s">
        <v>81</v>
      </c>
      <c r="B118" s="2844"/>
      <c r="C118" s="2844"/>
      <c r="D118" s="2635">
        <f t="shared" si="27"/>
        <v>3</v>
      </c>
      <c r="E118" s="2637"/>
      <c r="F118" s="2638"/>
      <c r="G118" s="2638"/>
      <c r="H118" s="2638"/>
      <c r="I118" s="2638"/>
      <c r="J118" s="2628"/>
      <c r="K118" s="2628">
        <v>1</v>
      </c>
      <c r="L118" s="2628">
        <v>2</v>
      </c>
      <c r="M118" s="2624"/>
      <c r="N118" s="2621">
        <v>3</v>
      </c>
      <c r="O118" s="2657"/>
      <c r="P118" s="2717"/>
      <c r="Q118" s="2756" t="str">
        <f>$BA118&amp;" "&amp;$BB118&amp;" "&amp;$BC118</f>
        <v xml:space="preserve">  </v>
      </c>
      <c r="R118" s="2546"/>
      <c r="S118" s="2495"/>
      <c r="T118" s="2495"/>
      <c r="U118" s="2495"/>
      <c r="V118" s="2495"/>
      <c r="W118" s="2509"/>
      <c r="X118" s="2509"/>
      <c r="Y118" s="2502"/>
      <c r="Z118" s="2502"/>
      <c r="AA118" s="2502"/>
      <c r="BA118" s="2532" t="str">
        <f>IF($D118=0,"",IF($N118="",IF($D118="",""," No olvide escribir la columna Beneficiarios."),""))</f>
        <v/>
      </c>
      <c r="BB118" s="2532" t="str">
        <f>IF($D118&lt;$N118," El número de Beneficiarios NO puede ser mayor que el Total.","")</f>
        <v/>
      </c>
      <c r="BC118" s="2518"/>
      <c r="BD118" s="2518"/>
      <c r="BE118" s="2764">
        <f>IF($D118&lt;$N118,1,0)</f>
        <v>0</v>
      </c>
      <c r="BF118" s="2764">
        <f>IF($D118=0,"",IF($N118="",IF($D118="","",1),0))</f>
        <v>0</v>
      </c>
    </row>
    <row r="119" spans="1:58" s="2498" customFormat="1" ht="15.95" customHeight="1" x14ac:dyDescent="0.15">
      <c r="A119" s="2844" t="s">
        <v>149</v>
      </c>
      <c r="B119" s="2844"/>
      <c r="C119" s="2844"/>
      <c r="D119" s="2635">
        <f t="shared" si="27"/>
        <v>4</v>
      </c>
      <c r="E119" s="2627"/>
      <c r="F119" s="2628"/>
      <c r="G119" s="2628"/>
      <c r="H119" s="2628"/>
      <c r="I119" s="2628"/>
      <c r="J119" s="2628"/>
      <c r="K119" s="2628">
        <v>3</v>
      </c>
      <c r="L119" s="2628"/>
      <c r="M119" s="2624">
        <v>1</v>
      </c>
      <c r="N119" s="2621">
        <v>4</v>
      </c>
      <c r="O119" s="2621"/>
      <c r="P119" s="2717"/>
      <c r="Q119" s="2756" t="str">
        <f t="shared" si="28"/>
        <v xml:space="preserve">  </v>
      </c>
      <c r="R119" s="2546"/>
      <c r="S119" s="2495"/>
      <c r="T119" s="2495"/>
      <c r="U119" s="2495"/>
      <c r="V119" s="2495"/>
      <c r="W119" s="2509"/>
      <c r="X119" s="2509"/>
      <c r="Y119" s="2502"/>
      <c r="Z119" s="2502"/>
      <c r="AA119" s="2502"/>
      <c r="BA119" s="2532" t="str">
        <f t="shared" si="24"/>
        <v/>
      </c>
      <c r="BB119" s="2532" t="str">
        <f t="shared" si="29"/>
        <v/>
      </c>
      <c r="BC119" s="2595" t="str">
        <f>IF($K119&lt;$O119," Las actividades de 60 años NO puede ser mayor que el de 20-64 años.","")</f>
        <v/>
      </c>
      <c r="BD119" s="2764">
        <f t="shared" si="25"/>
        <v>0</v>
      </c>
      <c r="BE119" s="2764">
        <f t="shared" si="26"/>
        <v>0</v>
      </c>
      <c r="BF119" s="2764">
        <f t="shared" si="31"/>
        <v>0</v>
      </c>
    </row>
    <row r="120" spans="1:58" s="2498" customFormat="1" ht="15.95" customHeight="1" x14ac:dyDescent="0.15">
      <c r="A120" s="2844" t="s">
        <v>150</v>
      </c>
      <c r="B120" s="2844"/>
      <c r="C120" s="2844"/>
      <c r="D120" s="2635">
        <f t="shared" si="27"/>
        <v>35</v>
      </c>
      <c r="E120" s="2627">
        <v>4</v>
      </c>
      <c r="F120" s="2628"/>
      <c r="G120" s="2628"/>
      <c r="H120" s="2628"/>
      <c r="I120" s="2628"/>
      <c r="J120" s="2628">
        <v>14</v>
      </c>
      <c r="K120" s="2628">
        <v>17</v>
      </c>
      <c r="L120" s="2628"/>
      <c r="M120" s="2624"/>
      <c r="N120" s="2621">
        <v>35</v>
      </c>
      <c r="O120" s="2621"/>
      <c r="P120" s="2717"/>
      <c r="Q120" s="2756" t="str">
        <f t="shared" si="28"/>
        <v xml:space="preserve">  </v>
      </c>
      <c r="R120" s="2546"/>
      <c r="S120" s="2495"/>
      <c r="T120" s="2495"/>
      <c r="U120" s="2495"/>
      <c r="V120" s="2495"/>
      <c r="W120" s="2509"/>
      <c r="X120" s="2509"/>
      <c r="Y120" s="2502"/>
      <c r="Z120" s="2502"/>
      <c r="AA120" s="2502"/>
      <c r="BA120" s="2532" t="str">
        <f t="shared" si="24"/>
        <v/>
      </c>
      <c r="BB120" s="2532" t="str">
        <f t="shared" si="29"/>
        <v/>
      </c>
      <c r="BC120" s="2595" t="str">
        <f>IF($K120&lt;$O120," Las actividades de 60 años NO puede ser mayor que el de 20-64 años.","")</f>
        <v/>
      </c>
      <c r="BD120" s="2764">
        <f t="shared" si="25"/>
        <v>0</v>
      </c>
      <c r="BE120" s="2764">
        <f t="shared" si="26"/>
        <v>0</v>
      </c>
      <c r="BF120" s="2764">
        <f t="shared" si="31"/>
        <v>0</v>
      </c>
    </row>
    <row r="121" spans="1:58" s="2498" customFormat="1" ht="15.95" customHeight="1" x14ac:dyDescent="0.15">
      <c r="A121" s="2844" t="s">
        <v>151</v>
      </c>
      <c r="B121" s="2844"/>
      <c r="C121" s="2844"/>
      <c r="D121" s="2635">
        <f t="shared" si="27"/>
        <v>39</v>
      </c>
      <c r="E121" s="2627">
        <v>3</v>
      </c>
      <c r="F121" s="2628">
        <v>1</v>
      </c>
      <c r="G121" s="2628"/>
      <c r="H121" s="2628"/>
      <c r="I121" s="2628"/>
      <c r="J121" s="2628">
        <v>7</v>
      </c>
      <c r="K121" s="2628">
        <v>23</v>
      </c>
      <c r="L121" s="2628">
        <v>5</v>
      </c>
      <c r="M121" s="2624"/>
      <c r="N121" s="2621">
        <v>39</v>
      </c>
      <c r="O121" s="2621"/>
      <c r="P121" s="2717"/>
      <c r="Q121" s="2756" t="str">
        <f t="shared" si="28"/>
        <v xml:space="preserve">  </v>
      </c>
      <c r="R121" s="2546"/>
      <c r="S121" s="2495"/>
      <c r="T121" s="2495"/>
      <c r="U121" s="2495"/>
      <c r="V121" s="2495"/>
      <c r="W121" s="2509"/>
      <c r="X121" s="2509"/>
      <c r="Y121" s="2502"/>
      <c r="Z121" s="2502"/>
      <c r="AA121" s="2502"/>
      <c r="BA121" s="2532" t="str">
        <f t="shared" si="24"/>
        <v/>
      </c>
      <c r="BB121" s="2532" t="str">
        <f>IF($D121&lt;$N121," El número de Beneficiarios NO puede ser mayor que el Total.","")</f>
        <v/>
      </c>
      <c r="BC121" s="2595" t="str">
        <f>IF($K121&lt;$O121," Las actividades de 60 años NO puede ser mayor que el de 20-64 años.","")</f>
        <v/>
      </c>
      <c r="BD121" s="2764">
        <f t="shared" si="25"/>
        <v>0</v>
      </c>
      <c r="BE121" s="2764">
        <f t="shared" si="26"/>
        <v>0</v>
      </c>
      <c r="BF121" s="2764">
        <f t="shared" si="31"/>
        <v>0</v>
      </c>
    </row>
    <row r="122" spans="1:58" s="2498" customFormat="1" ht="15.95" customHeight="1" x14ac:dyDescent="0.15">
      <c r="A122" s="2844" t="s">
        <v>152</v>
      </c>
      <c r="B122" s="2844"/>
      <c r="C122" s="2844"/>
      <c r="D122" s="2635">
        <f t="shared" si="27"/>
        <v>1</v>
      </c>
      <c r="E122" s="2627"/>
      <c r="F122" s="2628"/>
      <c r="G122" s="2628"/>
      <c r="H122" s="2628"/>
      <c r="I122" s="2628"/>
      <c r="J122" s="2628"/>
      <c r="K122" s="2628">
        <v>1</v>
      </c>
      <c r="L122" s="2628"/>
      <c r="M122" s="2624"/>
      <c r="N122" s="2621">
        <v>1</v>
      </c>
      <c r="O122" s="2621"/>
      <c r="P122" s="2717"/>
      <c r="Q122" s="2756" t="str">
        <f t="shared" si="28"/>
        <v xml:space="preserve">  </v>
      </c>
      <c r="R122" s="2546"/>
      <c r="S122" s="2495"/>
      <c r="T122" s="2495"/>
      <c r="U122" s="2495"/>
      <c r="V122" s="2495"/>
      <c r="W122" s="2509"/>
      <c r="X122" s="2509"/>
      <c r="Y122" s="2502"/>
      <c r="Z122" s="2502"/>
      <c r="AA122" s="2502"/>
      <c r="BA122" s="2532" t="str">
        <f>IF($D122=0,"",IF($N122="",IF($D122="",""," No olvide escribir la columna Beneficiarios."),""))</f>
        <v/>
      </c>
      <c r="BB122" s="2532" t="str">
        <f t="shared" si="29"/>
        <v/>
      </c>
      <c r="BC122" s="2595" t="str">
        <f>IF($K122&lt;$O122," Las actividades de 60 años NO puede ser mayor que el de 20-64 años.","")</f>
        <v/>
      </c>
      <c r="BD122" s="2764">
        <f t="shared" si="25"/>
        <v>0</v>
      </c>
      <c r="BE122" s="2764">
        <f t="shared" si="26"/>
        <v>0</v>
      </c>
      <c r="BF122" s="2764">
        <f t="shared" si="31"/>
        <v>0</v>
      </c>
    </row>
    <row r="123" spans="1:58" s="2498" customFormat="1" ht="15.95" customHeight="1" x14ac:dyDescent="0.15">
      <c r="A123" s="2850" t="s">
        <v>153</v>
      </c>
      <c r="B123" s="2850"/>
      <c r="C123" s="2850"/>
      <c r="D123" s="2635">
        <f t="shared" si="27"/>
        <v>0</v>
      </c>
      <c r="E123" s="2631"/>
      <c r="F123" s="2631"/>
      <c r="G123" s="2631"/>
      <c r="H123" s="2631"/>
      <c r="I123" s="2631"/>
      <c r="J123" s="2631"/>
      <c r="K123" s="2631"/>
      <c r="L123" s="2631"/>
      <c r="M123" s="2633"/>
      <c r="N123" s="2621"/>
      <c r="O123" s="2621"/>
      <c r="P123" s="2717"/>
      <c r="Q123" s="2756" t="str">
        <f t="shared" si="28"/>
        <v xml:space="preserve">  </v>
      </c>
      <c r="R123" s="2546"/>
      <c r="S123" s="2495"/>
      <c r="T123" s="2495"/>
      <c r="U123" s="2495"/>
      <c r="V123" s="2495"/>
      <c r="W123" s="2509"/>
      <c r="X123" s="2509"/>
      <c r="Y123" s="2502"/>
      <c r="Z123" s="2502"/>
      <c r="AA123" s="2502"/>
      <c r="BA123" s="2532" t="str">
        <f t="shared" si="24"/>
        <v/>
      </c>
      <c r="BB123" s="2532" t="str">
        <f t="shared" si="29"/>
        <v/>
      </c>
      <c r="BC123" s="2595" t="str">
        <f>IF($K123&lt;$O123," Las actividades de 60 años NO puede ser mayor que el de 20-64 años.","")</f>
        <v/>
      </c>
      <c r="BD123" s="2764">
        <f t="shared" si="25"/>
        <v>0</v>
      </c>
      <c r="BE123" s="2764">
        <f t="shared" si="26"/>
        <v>0</v>
      </c>
      <c r="BF123" s="2764" t="str">
        <f t="shared" si="31"/>
        <v/>
      </c>
    </row>
    <row r="124" spans="1:58" s="2498" customFormat="1" ht="15.95" customHeight="1" x14ac:dyDescent="0.15">
      <c r="A124" s="2797" t="s">
        <v>154</v>
      </c>
      <c r="B124" s="2803"/>
      <c r="C124" s="2798"/>
      <c r="D124" s="2662">
        <f t="shared" si="27"/>
        <v>1002</v>
      </c>
      <c r="E124" s="2726">
        <f>SUM(E101:E123)</f>
        <v>13</v>
      </c>
      <c r="F124" s="2664">
        <f t="shared" ref="F124:P124" si="32">SUM(F101:F123)</f>
        <v>2</v>
      </c>
      <c r="G124" s="2664">
        <f t="shared" si="32"/>
        <v>3</v>
      </c>
      <c r="H124" s="2664">
        <f t="shared" si="32"/>
        <v>44</v>
      </c>
      <c r="I124" s="2664">
        <f t="shared" si="32"/>
        <v>159</v>
      </c>
      <c r="J124" s="2664">
        <f t="shared" si="32"/>
        <v>223</v>
      </c>
      <c r="K124" s="2664">
        <f t="shared" si="32"/>
        <v>437</v>
      </c>
      <c r="L124" s="2664">
        <f t="shared" si="32"/>
        <v>77</v>
      </c>
      <c r="M124" s="2665">
        <f t="shared" si="32"/>
        <v>44</v>
      </c>
      <c r="N124" s="2662">
        <f t="shared" si="32"/>
        <v>912</v>
      </c>
      <c r="O124" s="2667">
        <f t="shared" si="32"/>
        <v>11</v>
      </c>
      <c r="P124" s="2667">
        <f t="shared" si="32"/>
        <v>0</v>
      </c>
      <c r="Q124" s="2756" t="str">
        <f t="shared" si="28"/>
        <v xml:space="preserve">  </v>
      </c>
      <c r="R124" s="2546"/>
      <c r="S124" s="2495"/>
      <c r="T124" s="2495"/>
      <c r="U124" s="2495"/>
      <c r="V124" s="2495"/>
      <c r="W124" s="2502"/>
      <c r="X124" s="2509"/>
      <c r="Y124" s="2509"/>
      <c r="Z124" s="2502"/>
      <c r="AA124" s="2502"/>
      <c r="BA124" s="2532" t="str">
        <f t="shared" si="24"/>
        <v/>
      </c>
      <c r="BB124" s="2532" t="str">
        <f t="shared" si="29"/>
        <v/>
      </c>
      <c r="BC124" s="2595" t="str">
        <f t="shared" si="30"/>
        <v/>
      </c>
      <c r="BD124" s="2764">
        <f t="shared" si="25"/>
        <v>0</v>
      </c>
      <c r="BE124" s="2764">
        <f t="shared" si="26"/>
        <v>0</v>
      </c>
      <c r="BF124" s="2764">
        <f t="shared" si="31"/>
        <v>0</v>
      </c>
    </row>
    <row r="125" spans="1:58" s="2498" customFormat="1" ht="15.95" customHeight="1" x14ac:dyDescent="0.15">
      <c r="A125" s="2851" t="s">
        <v>155</v>
      </c>
      <c r="B125" s="2851"/>
      <c r="C125" s="2851"/>
      <c r="D125" s="2574"/>
      <c r="E125" s="2574"/>
      <c r="F125" s="2600"/>
      <c r="G125" s="2600"/>
      <c r="H125" s="2600"/>
      <c r="I125" s="2600"/>
      <c r="J125" s="2600"/>
      <c r="K125" s="2600"/>
      <c r="L125" s="2600"/>
      <c r="M125" s="2600"/>
      <c r="N125" s="2600"/>
      <c r="O125" s="2600"/>
      <c r="P125" s="2600"/>
      <c r="Q125" s="2539"/>
      <c r="R125" s="2538"/>
      <c r="S125" s="2495"/>
      <c r="T125" s="2495"/>
      <c r="U125" s="2495"/>
      <c r="V125" s="2495"/>
      <c r="W125" s="2495"/>
      <c r="X125" s="2495"/>
      <c r="Y125" s="2495"/>
      <c r="Z125" s="2495"/>
      <c r="AA125" s="2495"/>
      <c r="BA125" s="2495"/>
      <c r="BB125" s="2495"/>
      <c r="BC125" s="2495"/>
      <c r="BD125" s="2495"/>
    </row>
    <row r="126" spans="1:58" s="2498" customFormat="1" ht="15.95" customHeight="1" x14ac:dyDescent="0.15">
      <c r="A126" s="2810" t="s">
        <v>156</v>
      </c>
      <c r="B126" s="2811"/>
      <c r="C126" s="2812"/>
      <c r="D126" s="2634">
        <f>SUM(E126:M126)</f>
        <v>142</v>
      </c>
      <c r="E126" s="2677"/>
      <c r="F126" s="2641">
        <v>1</v>
      </c>
      <c r="G126" s="2641">
        <v>3</v>
      </c>
      <c r="H126" s="2641">
        <v>1</v>
      </c>
      <c r="I126" s="2641">
        <v>10</v>
      </c>
      <c r="J126" s="2641">
        <v>13</v>
      </c>
      <c r="K126" s="2641">
        <v>69</v>
      </c>
      <c r="L126" s="2641">
        <v>9</v>
      </c>
      <c r="M126" s="2669">
        <v>36</v>
      </c>
      <c r="N126" s="2675">
        <v>142</v>
      </c>
      <c r="O126" s="2620"/>
      <c r="P126" s="2716"/>
      <c r="Q126" s="2756" t="str">
        <f>$BA126&amp;" "&amp;$BB126&amp;""&amp;$BC126</f>
        <v xml:space="preserve"> </v>
      </c>
      <c r="R126" s="2546"/>
      <c r="S126" s="2495"/>
      <c r="T126" s="2495"/>
      <c r="U126" s="2495"/>
      <c r="V126" s="2495"/>
      <c r="W126" s="2509"/>
      <c r="X126" s="2509"/>
      <c r="Y126" s="2502"/>
      <c r="Z126" s="2502"/>
      <c r="AA126" s="2502"/>
      <c r="BA126" s="2532" t="str">
        <f t="shared" si="24"/>
        <v/>
      </c>
      <c r="BB126" s="2532" t="str">
        <f t="shared" si="29"/>
        <v/>
      </c>
      <c r="BC126" s="2595" t="str">
        <f t="shared" si="30"/>
        <v/>
      </c>
      <c r="BD126" s="2764">
        <f t="shared" si="25"/>
        <v>0</v>
      </c>
      <c r="BE126" s="2764">
        <f t="shared" si="26"/>
        <v>0</v>
      </c>
      <c r="BF126" s="2764">
        <f t="shared" si="31"/>
        <v>0</v>
      </c>
    </row>
    <row r="127" spans="1:58" s="2498" customFormat="1" ht="15.95" customHeight="1" x14ac:dyDescent="0.15">
      <c r="A127" s="2813" t="s">
        <v>157</v>
      </c>
      <c r="B127" s="2814"/>
      <c r="C127" s="2815"/>
      <c r="D127" s="2635">
        <f>SUM(E127:M127)</f>
        <v>0</v>
      </c>
      <c r="E127" s="2678"/>
      <c r="F127" s="2628"/>
      <c r="G127" s="2628"/>
      <c r="H127" s="2628"/>
      <c r="I127" s="2628"/>
      <c r="J127" s="2628"/>
      <c r="K127" s="2628"/>
      <c r="L127" s="2628"/>
      <c r="M127" s="2624"/>
      <c r="N127" s="2645"/>
      <c r="O127" s="2621"/>
      <c r="P127" s="2717"/>
      <c r="Q127" s="2756" t="str">
        <f>$BA127&amp;" "&amp;$BB127&amp;""&amp;$BC127</f>
        <v xml:space="preserve"> </v>
      </c>
      <c r="R127" s="2546"/>
      <c r="S127" s="2495"/>
      <c r="T127" s="2495"/>
      <c r="U127" s="2495"/>
      <c r="V127" s="2495"/>
      <c r="W127" s="2515"/>
      <c r="X127" s="2515"/>
      <c r="Y127" s="2502"/>
      <c r="Z127" s="2502"/>
      <c r="AA127" s="2502"/>
      <c r="BA127" s="2532" t="str">
        <f t="shared" si="24"/>
        <v/>
      </c>
      <c r="BB127" s="2532" t="str">
        <f t="shared" si="29"/>
        <v/>
      </c>
      <c r="BC127" s="2595" t="str">
        <f t="shared" si="30"/>
        <v/>
      </c>
      <c r="BD127" s="2764">
        <f t="shared" si="25"/>
        <v>0</v>
      </c>
      <c r="BE127" s="2764">
        <f t="shared" si="26"/>
        <v>0</v>
      </c>
      <c r="BF127" s="2764" t="str">
        <f t="shared" si="31"/>
        <v/>
      </c>
    </row>
    <row r="128" spans="1:58" s="2498" customFormat="1" ht="15.95" customHeight="1" x14ac:dyDescent="0.15">
      <c r="A128" s="2797" t="s">
        <v>154</v>
      </c>
      <c r="B128" s="2803"/>
      <c r="C128" s="2798"/>
      <c r="D128" s="2662">
        <f>SUM(E128:M128)</f>
        <v>142</v>
      </c>
      <c r="E128" s="2726">
        <f>SUM(E126:E127)</f>
        <v>0</v>
      </c>
      <c r="F128" s="2664">
        <f t="shared" ref="F128:P128" si="33">SUM(F126:F127)</f>
        <v>1</v>
      </c>
      <c r="G128" s="2664">
        <f t="shared" si="33"/>
        <v>3</v>
      </c>
      <c r="H128" s="2664">
        <f t="shared" si="33"/>
        <v>1</v>
      </c>
      <c r="I128" s="2664">
        <f t="shared" si="33"/>
        <v>10</v>
      </c>
      <c r="J128" s="2664">
        <f t="shared" si="33"/>
        <v>13</v>
      </c>
      <c r="K128" s="2664">
        <f t="shared" si="33"/>
        <v>69</v>
      </c>
      <c r="L128" s="2664">
        <f t="shared" si="33"/>
        <v>9</v>
      </c>
      <c r="M128" s="2665">
        <f t="shared" si="33"/>
        <v>36</v>
      </c>
      <c r="N128" s="2662">
        <f t="shared" si="33"/>
        <v>142</v>
      </c>
      <c r="O128" s="2667">
        <f t="shared" si="33"/>
        <v>0</v>
      </c>
      <c r="P128" s="2667">
        <f t="shared" si="33"/>
        <v>0</v>
      </c>
      <c r="Q128" s="2756" t="str">
        <f>$BA128&amp;" "&amp;$BB128&amp;""&amp;$BC128</f>
        <v xml:space="preserve"> </v>
      </c>
      <c r="R128" s="2546"/>
      <c r="S128" s="2495"/>
      <c r="T128" s="2495"/>
      <c r="U128" s="2495"/>
      <c r="V128" s="2495"/>
      <c r="W128" s="2502"/>
      <c r="X128" s="2515"/>
      <c r="Y128" s="2515"/>
      <c r="Z128" s="2502"/>
      <c r="AA128" s="2502"/>
      <c r="BA128" s="2532" t="str">
        <f t="shared" si="24"/>
        <v/>
      </c>
      <c r="BB128" s="2532" t="str">
        <f t="shared" si="29"/>
        <v/>
      </c>
      <c r="BC128" s="2595" t="str">
        <f t="shared" si="30"/>
        <v/>
      </c>
      <c r="BD128" s="2764">
        <f t="shared" si="25"/>
        <v>0</v>
      </c>
      <c r="BE128" s="2764">
        <f t="shared" si="26"/>
        <v>0</v>
      </c>
      <c r="BF128" s="2764">
        <f t="shared" si="31"/>
        <v>0</v>
      </c>
    </row>
    <row r="129" spans="1:57" s="2495" customFormat="1" ht="30" customHeight="1" x14ac:dyDescent="0.2">
      <c r="A129" s="2551" t="s">
        <v>158</v>
      </c>
      <c r="B129" s="2564"/>
      <c r="C129" s="2564"/>
      <c r="D129" s="2586"/>
      <c r="E129" s="2526"/>
      <c r="F129" s="2526"/>
      <c r="G129" s="2526"/>
      <c r="H129" s="2526"/>
      <c r="I129" s="2526"/>
      <c r="J129" s="2526"/>
      <c r="K129" s="2526"/>
      <c r="L129" s="2526"/>
      <c r="M129" s="2526"/>
      <c r="N129" s="2526"/>
      <c r="O129" s="2526"/>
      <c r="P129" s="2512"/>
      <c r="Q129" s="2512"/>
      <c r="R129" s="2542"/>
      <c r="S129" s="2508"/>
    </row>
    <row r="130" spans="1:57" s="2498" customFormat="1" ht="15" customHeight="1" x14ac:dyDescent="0.1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2495"/>
      <c r="S130" s="2495"/>
      <c r="T130" s="2495"/>
      <c r="U130" s="2495"/>
      <c r="V130" s="2495"/>
      <c r="W130" s="2495"/>
      <c r="X130" s="2495"/>
      <c r="Y130" s="2495"/>
      <c r="Z130" s="2495"/>
      <c r="AA130" s="2495"/>
      <c r="BA130" s="2495"/>
      <c r="BB130" s="2495"/>
      <c r="BC130" s="2495"/>
      <c r="BD130" s="2495"/>
    </row>
    <row r="131" spans="1:57" s="2498" customFormat="1" ht="45.75" customHeight="1" x14ac:dyDescent="0.15">
      <c r="A131" s="2807"/>
      <c r="B131" s="2808"/>
      <c r="C131" s="2809"/>
      <c r="D131" s="2831"/>
      <c r="E131" s="2788" t="s">
        <v>33</v>
      </c>
      <c r="F131" s="2510" t="s">
        <v>34</v>
      </c>
      <c r="G131" s="2510" t="s">
        <v>35</v>
      </c>
      <c r="H131" s="2510" t="s">
        <v>22</v>
      </c>
      <c r="I131" s="2510" t="s">
        <v>23</v>
      </c>
      <c r="J131" s="2510" t="s">
        <v>24</v>
      </c>
      <c r="K131" s="2510" t="s">
        <v>25</v>
      </c>
      <c r="L131" s="2510" t="s">
        <v>26</v>
      </c>
      <c r="M131" s="2529" t="s">
        <v>27</v>
      </c>
      <c r="N131" s="2507" t="s">
        <v>1</v>
      </c>
      <c r="O131" s="2529" t="s">
        <v>2</v>
      </c>
      <c r="P131" s="2800"/>
      <c r="Q131" s="2849"/>
      <c r="R131" s="2495"/>
      <c r="S131" s="2495"/>
      <c r="T131" s="2495"/>
      <c r="U131" s="2495"/>
      <c r="V131" s="2495"/>
      <c r="W131" s="2495"/>
      <c r="X131" s="2495"/>
      <c r="Y131" s="2495"/>
      <c r="Z131" s="2495"/>
      <c r="AA131" s="2495"/>
      <c r="BA131" s="2495"/>
      <c r="BB131" s="2495"/>
      <c r="BC131" s="2495"/>
      <c r="BD131" s="2495"/>
    </row>
    <row r="132" spans="1:57" s="2498" customFormat="1" ht="15.95" customHeight="1" x14ac:dyDescent="0.15">
      <c r="A132" s="2799" t="s">
        <v>160</v>
      </c>
      <c r="B132" s="2799" t="s">
        <v>161</v>
      </c>
      <c r="C132" s="2587" t="s">
        <v>162</v>
      </c>
      <c r="D132" s="2634">
        <f>SUM(J132:L132)</f>
        <v>0</v>
      </c>
      <c r="E132" s="2655"/>
      <c r="F132" s="2642"/>
      <c r="G132" s="2642"/>
      <c r="H132" s="2642"/>
      <c r="I132" s="2642"/>
      <c r="J132" s="2641"/>
      <c r="K132" s="2641"/>
      <c r="L132" s="2641"/>
      <c r="M132" s="2643"/>
      <c r="N132" s="2640"/>
      <c r="O132" s="2669"/>
      <c r="P132" s="2620"/>
      <c r="Q132" s="2716"/>
      <c r="R132" s="2756" t="str">
        <f>$BA132&amp;" "&amp;$BB132</f>
        <v xml:space="preserve"> </v>
      </c>
      <c r="S132" s="2495"/>
      <c r="T132" s="2495"/>
      <c r="U132" s="2495"/>
      <c r="V132" s="2495"/>
      <c r="W132" s="2502"/>
      <c r="X132" s="2509"/>
      <c r="Y132" s="2509"/>
      <c r="Z132" s="2502"/>
      <c r="AA132" s="2502"/>
      <c r="BA132" s="2595" t="str">
        <f>IF($D132&lt;&gt;($N132+$O132)," El número altas de pacientes según sexo NO puede ser diferente al Total.","")</f>
        <v/>
      </c>
      <c r="BB132" s="2595" t="str">
        <f>IF($K132&lt;$P132," El número altas de pacientes 60 años NO puede ser mayor que el de 20-64 años.","")</f>
        <v/>
      </c>
      <c r="BD132" s="2759">
        <f>IF($D132&lt;&gt;($N132+$O132),1,0)</f>
        <v>0</v>
      </c>
      <c r="BE132" s="2759">
        <f>IF($K132&lt;$P132,1,0)</f>
        <v>0</v>
      </c>
    </row>
    <row r="133" spans="1:57" s="2498" customFormat="1" ht="15.95" customHeight="1" x14ac:dyDescent="0.15">
      <c r="A133" s="2816"/>
      <c r="B133" s="2800"/>
      <c r="C133" s="2524" t="s">
        <v>163</v>
      </c>
      <c r="D133" s="2636">
        <f>SUM(J133:L133)</f>
        <v>0</v>
      </c>
      <c r="E133" s="2658"/>
      <c r="F133" s="2659"/>
      <c r="G133" s="2659"/>
      <c r="H133" s="2659"/>
      <c r="I133" s="2659"/>
      <c r="J133" s="2631"/>
      <c r="K133" s="2631"/>
      <c r="L133" s="2631"/>
      <c r="M133" s="2660"/>
      <c r="N133" s="2786"/>
      <c r="O133" s="2785"/>
      <c r="P133" s="2621"/>
      <c r="Q133" s="2727"/>
      <c r="R133" s="2756" t="str">
        <f>$BB133</f>
        <v/>
      </c>
      <c r="S133" s="2495"/>
      <c r="T133" s="2495"/>
      <c r="U133" s="2495"/>
      <c r="V133" s="2495"/>
      <c r="W133" s="2502"/>
      <c r="X133" s="2509"/>
      <c r="Y133" s="2509"/>
      <c r="Z133" s="2502"/>
      <c r="AA133" s="2502"/>
      <c r="BA133" s="2518"/>
      <c r="BB133" s="2595" t="str">
        <f>IF($K133&lt;$P133,"  El número de altas por prótesis 60 años NO puede ser mayor que el de 20-64 años.","")</f>
        <v/>
      </c>
      <c r="BD133" s="2772"/>
      <c r="BE133" s="2759">
        <f>IF($K133&lt;$P133,1,0)</f>
        <v>0</v>
      </c>
    </row>
    <row r="134" spans="1:57" s="2498" customFormat="1" ht="15.95" customHeight="1" x14ac:dyDescent="0.15">
      <c r="A134" s="2816"/>
      <c r="B134" s="2799" t="s">
        <v>164</v>
      </c>
      <c r="C134" s="2587" t="s">
        <v>162</v>
      </c>
      <c r="D134" s="2634">
        <f>SUM(J134:L134)</f>
        <v>0</v>
      </c>
      <c r="E134" s="2655"/>
      <c r="F134" s="2642"/>
      <c r="G134" s="2642"/>
      <c r="H134" s="2642"/>
      <c r="I134" s="2642"/>
      <c r="J134" s="2641"/>
      <c r="K134" s="2641"/>
      <c r="L134" s="2641"/>
      <c r="M134" s="2643"/>
      <c r="N134" s="2640"/>
      <c r="O134" s="2669"/>
      <c r="P134" s="2669"/>
      <c r="Q134" s="2716"/>
      <c r="R134" s="2756" t="str">
        <f>$BA134&amp;" "&amp;$BB134</f>
        <v xml:space="preserve"> </v>
      </c>
      <c r="S134" s="2495"/>
      <c r="T134" s="2495"/>
      <c r="U134" s="2495"/>
      <c r="V134" s="2495"/>
      <c r="W134" s="2502"/>
      <c r="X134" s="2509"/>
      <c r="Y134" s="2509"/>
      <c r="Z134" s="2502"/>
      <c r="AA134" s="2502"/>
      <c r="BA134" s="2595" t="str">
        <f>IF($D134&lt;&gt;($N134+$O134)," El número de pacientes según sexo NO puede ser diferente al Total.","")</f>
        <v/>
      </c>
      <c r="BB134" s="2595" t="str">
        <f>IF($K134&lt;$P134,"  El número de pacientes con rehabilitación 60 años NO puede ser mayor que el de 20-64 años.","")</f>
        <v/>
      </c>
      <c r="BD134" s="2759">
        <f t="shared" ref="BD134:BD151" si="34">IF($D134&lt;&gt;($N134+$O134),1,0)</f>
        <v>0</v>
      </c>
      <c r="BE134" s="2759">
        <f>IF($K134&lt;$P134,1,0)</f>
        <v>0</v>
      </c>
    </row>
    <row r="135" spans="1:57" s="2498" customFormat="1" ht="15.95" customHeight="1" x14ac:dyDescent="0.15">
      <c r="A135" s="2800"/>
      <c r="B135" s="2800"/>
      <c r="C135" s="2525" t="s">
        <v>163</v>
      </c>
      <c r="D135" s="2636">
        <f>SUM(J135:L135)</f>
        <v>0</v>
      </c>
      <c r="E135" s="2658"/>
      <c r="F135" s="2659"/>
      <c r="G135" s="2659"/>
      <c r="H135" s="2659"/>
      <c r="I135" s="2659"/>
      <c r="J135" s="2631"/>
      <c r="K135" s="2631"/>
      <c r="L135" s="2631"/>
      <c r="M135" s="2660"/>
      <c r="N135" s="2786"/>
      <c r="O135" s="2785"/>
      <c r="P135" s="2633"/>
      <c r="Q135" s="2727"/>
      <c r="R135" s="2756" t="str">
        <f>$BB135</f>
        <v/>
      </c>
      <c r="S135" s="2495"/>
      <c r="T135" s="2495"/>
      <c r="U135" s="2495"/>
      <c r="V135" s="2495"/>
      <c r="W135" s="2502"/>
      <c r="X135" s="2509"/>
      <c r="Y135" s="2509"/>
      <c r="Z135" s="2502"/>
      <c r="AA135" s="2502"/>
      <c r="BA135" s="2518"/>
      <c r="BB135" s="2595" t="str">
        <f>IF($K135&lt;$P135,"  El número de prótesis 60 años NO puede ser mayor que el de 20-64 años.","")</f>
        <v/>
      </c>
      <c r="BD135" s="2772"/>
      <c r="BE135" s="2759">
        <f>IF($K135&lt;$P135,1,0)</f>
        <v>0</v>
      </c>
    </row>
    <row r="136" spans="1:57" s="2498" customFormat="1" ht="15.95" customHeight="1" x14ac:dyDescent="0.15">
      <c r="A136" s="2799" t="s">
        <v>165</v>
      </c>
      <c r="B136" s="2810" t="s">
        <v>166</v>
      </c>
      <c r="C136" s="2835"/>
      <c r="D136" s="2644"/>
      <c r="E136" s="2655"/>
      <c r="F136" s="2642"/>
      <c r="G136" s="2642"/>
      <c r="H136" s="2642"/>
      <c r="I136" s="2642"/>
      <c r="J136" s="2642"/>
      <c r="K136" s="2642"/>
      <c r="L136" s="2642"/>
      <c r="M136" s="2643"/>
      <c r="N136" s="2655"/>
      <c r="O136" s="2643"/>
      <c r="P136" s="2644"/>
      <c r="Q136" s="2644"/>
      <c r="R136" s="2756" t="str">
        <f>$BA136&amp;" "&amp;$BB136</f>
        <v xml:space="preserve"> </v>
      </c>
      <c r="S136" s="2495"/>
      <c r="T136" s="2495"/>
      <c r="U136" s="2495"/>
      <c r="V136" s="2495"/>
      <c r="W136" s="2502"/>
      <c r="X136" s="2502"/>
      <c r="Y136" s="2509"/>
      <c r="Z136" s="2502"/>
      <c r="AA136" s="2502"/>
      <c r="BA136" s="2518"/>
      <c r="BB136" s="2518"/>
      <c r="BD136" s="2772"/>
      <c r="BE136" s="2772"/>
    </row>
    <row r="137" spans="1:57" s="2498" customFormat="1" ht="15.95" customHeight="1" x14ac:dyDescent="0.15">
      <c r="A137" s="2816"/>
      <c r="B137" s="2813" t="s">
        <v>167</v>
      </c>
      <c r="C137" s="2836"/>
      <c r="D137" s="2635">
        <f t="shared" ref="D137:D147" si="35">SUM(J137:K137)</f>
        <v>0</v>
      </c>
      <c r="E137" s="2637"/>
      <c r="F137" s="2638"/>
      <c r="G137" s="2638"/>
      <c r="H137" s="2638"/>
      <c r="I137" s="2638"/>
      <c r="J137" s="2628"/>
      <c r="K137" s="2628"/>
      <c r="L137" s="2638"/>
      <c r="M137" s="2639"/>
      <c r="N137" s="2627"/>
      <c r="O137" s="2624"/>
      <c r="P137" s="2621"/>
      <c r="Q137" s="2717"/>
      <c r="R137" s="2756" t="str">
        <f>$BB137</f>
        <v/>
      </c>
      <c r="S137" s="2495"/>
      <c r="T137" s="2495"/>
      <c r="U137" s="2495"/>
      <c r="V137" s="2495"/>
      <c r="W137" s="2502"/>
      <c r="X137" s="2502"/>
      <c r="Y137" s="2509"/>
      <c r="Z137" s="2502"/>
      <c r="AA137" s="2502"/>
      <c r="BA137" s="2518"/>
      <c r="BB137" s="2595" t="str">
        <f>IF($K137&lt;$P137," Las prótesis removibles de 60 años NO puede ser mayor que el de 20-64 años.","")</f>
        <v/>
      </c>
      <c r="BD137" s="2772"/>
      <c r="BE137" s="2759">
        <f>IF($K137&lt;$P137,1,0)</f>
        <v>0</v>
      </c>
    </row>
    <row r="138" spans="1:57" s="2498" customFormat="1" ht="15.95" customHeight="1" x14ac:dyDescent="0.15">
      <c r="A138" s="2816"/>
      <c r="B138" s="2824" t="s">
        <v>168</v>
      </c>
      <c r="C138" s="2837"/>
      <c r="D138" s="2650">
        <f t="shared" si="35"/>
        <v>0</v>
      </c>
      <c r="E138" s="2647"/>
      <c r="F138" s="2695"/>
      <c r="G138" s="2695"/>
      <c r="H138" s="2695"/>
      <c r="I138" s="2695"/>
      <c r="J138" s="2652"/>
      <c r="K138" s="2652"/>
      <c r="L138" s="2695"/>
      <c r="M138" s="2648"/>
      <c r="N138" s="2651"/>
      <c r="O138" s="2625"/>
      <c r="P138" s="2622"/>
      <c r="Q138" s="2718"/>
      <c r="R138" s="2756" t="str">
        <f t="shared" ref="R138:R151" si="36">$BA138&amp;" "&amp;$BB138</f>
        <v xml:space="preserve"> </v>
      </c>
      <c r="S138" s="2495"/>
      <c r="T138" s="2495"/>
      <c r="U138" s="2495"/>
      <c r="V138" s="2495"/>
      <c r="W138" s="2502"/>
      <c r="X138" s="2502"/>
      <c r="Y138" s="2509"/>
      <c r="Z138" s="2502"/>
      <c r="AA138" s="2502"/>
      <c r="BA138" s="2595" t="str">
        <f>IF($D138&lt;&gt;($N138+$O138)," El número reparación de prótesis según sexo NO puede ser diferente al Total.","")</f>
        <v/>
      </c>
      <c r="BB138" s="2595" t="str">
        <f>IF($K138&lt;$P138," La reparación de prótesis de 60 años NO puede ser mayor que el de 20-64 años.","")</f>
        <v/>
      </c>
      <c r="BD138" s="2759">
        <f t="shared" si="34"/>
        <v>0</v>
      </c>
      <c r="BE138" s="2759">
        <f t="shared" ref="BE138:BE152" si="37">IF($K138&lt;$P138,1,0)</f>
        <v>0</v>
      </c>
    </row>
    <row r="139" spans="1:57" s="2498" customFormat="1" ht="15.95" customHeight="1" x14ac:dyDescent="0.15">
      <c r="A139" s="2816"/>
      <c r="B139" s="2799" t="s">
        <v>161</v>
      </c>
      <c r="C139" s="2601" t="s">
        <v>4</v>
      </c>
      <c r="D139" s="2662">
        <f t="shared" si="35"/>
        <v>0</v>
      </c>
      <c r="E139" s="2688"/>
      <c r="F139" s="2689"/>
      <c r="G139" s="2689"/>
      <c r="H139" s="2689"/>
      <c r="I139" s="2728"/>
      <c r="J139" s="2664">
        <f>SUM(J140:J143)</f>
        <v>0</v>
      </c>
      <c r="K139" s="2664">
        <f>SUM(K140:K143)</f>
        <v>0</v>
      </c>
      <c r="L139" s="2729"/>
      <c r="M139" s="2687"/>
      <c r="N139" s="2663">
        <f>SUM(N140:N143)</f>
        <v>0</v>
      </c>
      <c r="O139" s="2666">
        <f>SUM(O140:O143)</f>
        <v>0</v>
      </c>
      <c r="P139" s="2662">
        <f>SUM(P140:P143)</f>
        <v>0</v>
      </c>
      <c r="Q139" s="2662">
        <f>SUM(Q140:Q143)</f>
        <v>0</v>
      </c>
      <c r="R139" s="2756" t="str">
        <f t="shared" si="36"/>
        <v xml:space="preserve"> </v>
      </c>
      <c r="S139" s="2495"/>
      <c r="T139" s="2495"/>
      <c r="U139" s="2495"/>
      <c r="V139" s="2495"/>
      <c r="W139" s="2502"/>
      <c r="X139" s="2502"/>
      <c r="Y139" s="2509"/>
      <c r="Z139" s="2502"/>
      <c r="AA139" s="2502"/>
      <c r="BA139" s="2595" t="str">
        <f>IF($D139&lt;&gt;($N139+$O139)," El número altas según sexo NO puede ser diferente al Total.","")</f>
        <v/>
      </c>
      <c r="BB139" s="2595" t="str">
        <f>IF($K139&lt;$P139," Las Altas de 60 años NO puede ser mayor que el de 20-64 años.","")</f>
        <v/>
      </c>
      <c r="BD139" s="2759">
        <f t="shared" si="34"/>
        <v>0</v>
      </c>
      <c r="BE139" s="2759">
        <f t="shared" si="37"/>
        <v>0</v>
      </c>
    </row>
    <row r="140" spans="1:57" s="2498" customFormat="1" ht="15.95" customHeight="1" x14ac:dyDescent="0.15">
      <c r="A140" s="2816"/>
      <c r="B140" s="2816"/>
      <c r="C140" s="2588" t="s">
        <v>169</v>
      </c>
      <c r="D140" s="2702">
        <f t="shared" si="35"/>
        <v>0</v>
      </c>
      <c r="E140" s="2730"/>
      <c r="F140" s="2731"/>
      <c r="G140" s="2731"/>
      <c r="H140" s="2731"/>
      <c r="I140" s="2731"/>
      <c r="J140" s="2672"/>
      <c r="K140" s="2672"/>
      <c r="L140" s="2731"/>
      <c r="M140" s="2732"/>
      <c r="N140" s="2671"/>
      <c r="O140" s="2673"/>
      <c r="P140" s="2626"/>
      <c r="Q140" s="2733"/>
      <c r="R140" s="2756" t="str">
        <f t="shared" si="36"/>
        <v xml:space="preserve"> </v>
      </c>
      <c r="S140" s="2495"/>
      <c r="T140" s="2495"/>
      <c r="U140" s="2495"/>
      <c r="V140" s="2495"/>
      <c r="W140" s="2502"/>
      <c r="X140" s="2502"/>
      <c r="Y140" s="2509"/>
      <c r="Z140" s="2502"/>
      <c r="AA140" s="2502"/>
      <c r="BA140" s="2595" t="str">
        <f>IF($D140&lt;&gt;($N140+$O140)," El número de altas según sexo NO puede ser diferente al Total.","")</f>
        <v/>
      </c>
      <c r="BB140" s="2595" t="str">
        <f>IF($K140&lt;$P140," Las Altas de 60 años NO puede ser mayor que el de 20-64 años.","")</f>
        <v/>
      </c>
      <c r="BD140" s="2759">
        <f t="shared" si="34"/>
        <v>0</v>
      </c>
      <c r="BE140" s="2759">
        <f t="shared" si="37"/>
        <v>0</v>
      </c>
    </row>
    <row r="141" spans="1:57" s="2498" customFormat="1" ht="15.95" customHeight="1" x14ac:dyDescent="0.15">
      <c r="A141" s="2816"/>
      <c r="B141" s="2816"/>
      <c r="C141" s="2533" t="s">
        <v>170</v>
      </c>
      <c r="D141" s="2635">
        <f t="shared" si="35"/>
        <v>0</v>
      </c>
      <c r="E141" s="2637"/>
      <c r="F141" s="2638"/>
      <c r="G141" s="2638"/>
      <c r="H141" s="2638"/>
      <c r="I141" s="2638"/>
      <c r="J141" s="2628"/>
      <c r="K141" s="2628"/>
      <c r="L141" s="2638"/>
      <c r="M141" s="2639"/>
      <c r="N141" s="2627"/>
      <c r="O141" s="2624"/>
      <c r="P141" s="2621"/>
      <c r="Q141" s="2717"/>
      <c r="R141" s="2756" t="str">
        <f t="shared" si="36"/>
        <v xml:space="preserve"> </v>
      </c>
      <c r="S141" s="2495"/>
      <c r="T141" s="2495"/>
      <c r="U141" s="2495"/>
      <c r="V141" s="2495"/>
      <c r="W141" s="2502"/>
      <c r="X141" s="2502"/>
      <c r="Y141" s="2509"/>
      <c r="Z141" s="2502"/>
      <c r="AA141" s="2502"/>
      <c r="BA141" s="2595" t="str">
        <f>IF($D141&lt;&gt;($N141+$O141)," El número de altas según sexo NO puede ser diferente al Total.","")</f>
        <v/>
      </c>
      <c r="BB141" s="2595" t="str">
        <f>IF($K141&lt;$P141," Las Altas de 60 años NO puede ser mayor que el de 20-64 años.","")</f>
        <v/>
      </c>
      <c r="BD141" s="2759">
        <f t="shared" si="34"/>
        <v>0</v>
      </c>
      <c r="BE141" s="2759">
        <f t="shared" si="37"/>
        <v>0</v>
      </c>
    </row>
    <row r="142" spans="1:57" s="2498" customFormat="1" ht="15.95" customHeight="1" x14ac:dyDescent="0.15">
      <c r="A142" s="2816"/>
      <c r="B142" s="2816"/>
      <c r="C142" s="2547" t="s">
        <v>171</v>
      </c>
      <c r="D142" s="2650">
        <f t="shared" si="35"/>
        <v>0</v>
      </c>
      <c r="E142" s="2647"/>
      <c r="F142" s="2695"/>
      <c r="G142" s="2695"/>
      <c r="H142" s="2695"/>
      <c r="I142" s="2695"/>
      <c r="J142" s="2652"/>
      <c r="K142" s="2652"/>
      <c r="L142" s="2695"/>
      <c r="M142" s="2648"/>
      <c r="N142" s="2651"/>
      <c r="O142" s="2625"/>
      <c r="P142" s="2654"/>
      <c r="Q142" s="2718"/>
      <c r="R142" s="2756" t="str">
        <f t="shared" si="36"/>
        <v xml:space="preserve"> </v>
      </c>
      <c r="S142" s="2495"/>
      <c r="T142" s="2495"/>
      <c r="U142" s="2495"/>
      <c r="V142" s="2495"/>
      <c r="W142" s="2502"/>
      <c r="X142" s="2502"/>
      <c r="Y142" s="2509"/>
      <c r="Z142" s="2502"/>
      <c r="AA142" s="2502"/>
      <c r="BA142" s="2595" t="str">
        <f>IF($D142&lt;&gt;($N142+$O142)," El número de altas según sexo NO puede ser diferente al Total.","")</f>
        <v/>
      </c>
      <c r="BB142" s="2595" t="str">
        <f>IF($K142&lt;$P142," Las Altas de 60 años NO puede ser mayor que el de 20-64 años.","")</f>
        <v/>
      </c>
      <c r="BD142" s="2759">
        <f t="shared" si="34"/>
        <v>0</v>
      </c>
      <c r="BE142" s="2759">
        <f t="shared" si="37"/>
        <v>0</v>
      </c>
    </row>
    <row r="143" spans="1:57" s="2498" customFormat="1" ht="15.95" customHeight="1" x14ac:dyDescent="0.15">
      <c r="A143" s="2800"/>
      <c r="B143" s="2800"/>
      <c r="C143" s="2548" t="s">
        <v>172</v>
      </c>
      <c r="D143" s="2636">
        <f t="shared" si="35"/>
        <v>0</v>
      </c>
      <c r="E143" s="2658"/>
      <c r="F143" s="2659"/>
      <c r="G143" s="2659"/>
      <c r="H143" s="2659"/>
      <c r="I143" s="2659"/>
      <c r="J143" s="2631"/>
      <c r="K143" s="2631"/>
      <c r="L143" s="2659"/>
      <c r="M143" s="2660"/>
      <c r="N143" s="2630"/>
      <c r="O143" s="2633"/>
      <c r="P143" s="2676"/>
      <c r="Q143" s="2727"/>
      <c r="R143" s="2756" t="str">
        <f t="shared" si="36"/>
        <v xml:space="preserve"> </v>
      </c>
      <c r="S143" s="2495"/>
      <c r="T143" s="2495"/>
      <c r="U143" s="2495"/>
      <c r="V143" s="2495"/>
      <c r="W143" s="2502"/>
      <c r="X143" s="2502"/>
      <c r="Y143" s="2509"/>
      <c r="Z143" s="2502"/>
      <c r="AA143" s="2502"/>
      <c r="BA143" s="2595" t="str">
        <f>IF($D143&lt;&gt;($N143+$O143)," El número de altas según sexo NO puede ser diferente al Total.","")</f>
        <v/>
      </c>
      <c r="BB143" s="2595" t="str">
        <f>IF($K143&lt;$P143," Las Altas de 60 años NO puede ser mayor que el de 20-64 años.","")</f>
        <v/>
      </c>
      <c r="BD143" s="2759">
        <f t="shared" si="34"/>
        <v>0</v>
      </c>
      <c r="BE143" s="2759">
        <f t="shared" si="37"/>
        <v>0</v>
      </c>
    </row>
    <row r="144" spans="1:57" s="2498" customFormat="1" ht="15.95" customHeight="1" x14ac:dyDescent="0.15">
      <c r="A144" s="2799" t="s">
        <v>173</v>
      </c>
      <c r="B144" s="2799" t="s">
        <v>166</v>
      </c>
      <c r="C144" s="2522" t="s">
        <v>162</v>
      </c>
      <c r="D144" s="2702">
        <f t="shared" si="35"/>
        <v>0</v>
      </c>
      <c r="E144" s="2730"/>
      <c r="F144" s="2731"/>
      <c r="G144" s="2731"/>
      <c r="H144" s="2731"/>
      <c r="I144" s="2731"/>
      <c r="J144" s="2672"/>
      <c r="K144" s="2672"/>
      <c r="L144" s="2731"/>
      <c r="M144" s="2732"/>
      <c r="N144" s="2671"/>
      <c r="O144" s="2673"/>
      <c r="P144" s="2773"/>
      <c r="Q144" s="2733"/>
      <c r="R144" s="2756" t="str">
        <f t="shared" si="36"/>
        <v xml:space="preserve"> </v>
      </c>
      <c r="S144" s="2495"/>
      <c r="T144" s="2495"/>
      <c r="U144" s="2495"/>
      <c r="V144" s="2495"/>
      <c r="W144" s="2502"/>
      <c r="X144" s="2502"/>
      <c r="Y144" s="2509"/>
      <c r="Z144" s="2502"/>
      <c r="AA144" s="2502"/>
      <c r="BA144" s="2595" t="str">
        <f>IF($D144&lt;&gt;($N144+$O144)," El número de pacientes según sexo NO puede ser diferente al Total.","")</f>
        <v/>
      </c>
      <c r="BB144" s="2595" t="str">
        <f>IF($K144&lt;$P144," Los pacientes en tratamientos de endodoncia de 60 años NO puede ser mayor que el de 20-64 años.","")</f>
        <v/>
      </c>
      <c r="BD144" s="2759">
        <f t="shared" si="34"/>
        <v>0</v>
      </c>
      <c r="BE144" s="2759">
        <f t="shared" si="37"/>
        <v>0</v>
      </c>
    </row>
    <row r="145" spans="1:57" s="2498" customFormat="1" ht="15.95" customHeight="1" x14ac:dyDescent="0.15">
      <c r="A145" s="2839"/>
      <c r="B145" s="2800"/>
      <c r="C145" s="2524" t="s">
        <v>174</v>
      </c>
      <c r="D145" s="2650">
        <f t="shared" si="35"/>
        <v>0</v>
      </c>
      <c r="E145" s="2647"/>
      <c r="F145" s="2695"/>
      <c r="G145" s="2695"/>
      <c r="H145" s="2695"/>
      <c r="I145" s="2695"/>
      <c r="J145" s="2652"/>
      <c r="K145" s="2631"/>
      <c r="L145" s="2695"/>
      <c r="M145" s="2648"/>
      <c r="N145" s="2781"/>
      <c r="O145" s="2782"/>
      <c r="P145" s="2735"/>
      <c r="Q145" s="2718"/>
      <c r="R145" s="2756" t="str">
        <f>$BB145</f>
        <v/>
      </c>
      <c r="S145" s="2495"/>
      <c r="T145" s="2495"/>
      <c r="U145" s="2495"/>
      <c r="V145" s="2495"/>
      <c r="W145" s="2502"/>
      <c r="X145" s="2502"/>
      <c r="Y145" s="2509"/>
      <c r="Z145" s="2502"/>
      <c r="AA145" s="2502"/>
      <c r="BA145" s="2518"/>
      <c r="BB145" s="2595" t="str">
        <f>IF($K145&lt;$P145," El nº de piezas de tratamiento de endodoncia en 60 años NO puede ser mayor que el de 20-64 años.","")</f>
        <v/>
      </c>
      <c r="BD145" s="2772"/>
      <c r="BE145" s="2759">
        <f t="shared" si="37"/>
        <v>0</v>
      </c>
    </row>
    <row r="146" spans="1:57" s="2498" customFormat="1" ht="15.95" customHeight="1" x14ac:dyDescent="0.15">
      <c r="A146" s="2839"/>
      <c r="B146" s="2799" t="s">
        <v>167</v>
      </c>
      <c r="C146" s="2587" t="s">
        <v>162</v>
      </c>
      <c r="D146" s="2634">
        <f t="shared" si="35"/>
        <v>0</v>
      </c>
      <c r="E146" s="2655"/>
      <c r="F146" s="2642"/>
      <c r="G146" s="2642"/>
      <c r="H146" s="2642"/>
      <c r="I146" s="2642"/>
      <c r="J146" s="2641"/>
      <c r="K146" s="2672"/>
      <c r="L146" s="2642"/>
      <c r="M146" s="2643"/>
      <c r="N146" s="2640"/>
      <c r="O146" s="2669"/>
      <c r="P146" s="2773"/>
      <c r="Q146" s="2716"/>
      <c r="R146" s="2756" t="str">
        <f t="shared" si="36"/>
        <v xml:space="preserve"> </v>
      </c>
      <c r="S146" s="2495"/>
      <c r="T146" s="2495"/>
      <c r="U146" s="2495"/>
      <c r="V146" s="2495"/>
      <c r="W146" s="2502"/>
      <c r="X146" s="2502"/>
      <c r="Y146" s="2509"/>
      <c r="Z146" s="2502"/>
      <c r="AA146" s="2502"/>
      <c r="BA146" s="2595" t="str">
        <f>IF($D146&lt;&gt;($N146+$O146)," El número de pacientes según sexo NO puede ser diferente al Total.","")</f>
        <v/>
      </c>
      <c r="BB146" s="2595" t="str">
        <f>IF($K146&lt;$P146," Los pacientes con prótesis removible de 60 años NO puede ser mayor que el de 20-64 años.","")</f>
        <v/>
      </c>
      <c r="BD146" s="2759">
        <f t="shared" si="34"/>
        <v>0</v>
      </c>
      <c r="BE146" s="2759">
        <f t="shared" si="37"/>
        <v>0</v>
      </c>
    </row>
    <row r="147" spans="1:57" s="2498" customFormat="1" ht="15.95" customHeight="1" x14ac:dyDescent="0.15">
      <c r="A147" s="2831"/>
      <c r="B147" s="2800"/>
      <c r="C147" s="2525" t="s">
        <v>163</v>
      </c>
      <c r="D147" s="2636">
        <f t="shared" si="35"/>
        <v>0</v>
      </c>
      <c r="E147" s="2658"/>
      <c r="F147" s="2659"/>
      <c r="G147" s="2659"/>
      <c r="H147" s="2659"/>
      <c r="I147" s="2659"/>
      <c r="J147" s="2631"/>
      <c r="K147" s="2631"/>
      <c r="L147" s="2659"/>
      <c r="M147" s="2660"/>
      <c r="N147" s="2781"/>
      <c r="O147" s="2782"/>
      <c r="P147" s="2735"/>
      <c r="Q147" s="2727"/>
      <c r="R147" s="2756" t="str">
        <f>$BB147</f>
        <v/>
      </c>
      <c r="S147" s="2495"/>
      <c r="T147" s="2495"/>
      <c r="U147" s="2495"/>
      <c r="V147" s="2495"/>
      <c r="W147" s="2502"/>
      <c r="X147" s="2502"/>
      <c r="Y147" s="2509"/>
      <c r="Z147" s="2502"/>
      <c r="AA147" s="2502"/>
      <c r="BA147" s="2518"/>
      <c r="BB147" s="2595" t="str">
        <f>IF($K147&lt;$P147," El nº de prótesis en 60 años NO puede ser mayor que el de 20-64 años.","")</f>
        <v/>
      </c>
      <c r="BD147" s="2772"/>
      <c r="BE147" s="2759">
        <f t="shared" si="37"/>
        <v>0</v>
      </c>
    </row>
    <row r="148" spans="1:57" s="2498" customFormat="1" ht="15.95" customHeight="1" x14ac:dyDescent="0.15">
      <c r="A148" s="2838" t="s">
        <v>175</v>
      </c>
      <c r="B148" s="2840" t="s">
        <v>161</v>
      </c>
      <c r="C148" s="2841"/>
      <c r="D148" s="2668">
        <f>+K148</f>
        <v>0</v>
      </c>
      <c r="E148" s="2701"/>
      <c r="F148" s="2706"/>
      <c r="G148" s="2706"/>
      <c r="H148" s="2706"/>
      <c r="I148" s="2706"/>
      <c r="J148" s="2712"/>
      <c r="K148" s="2664">
        <f>(P148)</f>
        <v>0</v>
      </c>
      <c r="L148" s="2780"/>
      <c r="M148" s="2706"/>
      <c r="N148" s="2697"/>
      <c r="O148" s="2682"/>
      <c r="P148" s="2737"/>
      <c r="Q148" s="2734"/>
      <c r="R148" s="2756" t="str">
        <f t="shared" si="36"/>
        <v xml:space="preserve"> </v>
      </c>
      <c r="S148" s="2495"/>
      <c r="T148" s="2495"/>
      <c r="U148" s="2495"/>
      <c r="V148" s="2495"/>
      <c r="W148" s="2502"/>
      <c r="X148" s="2502"/>
      <c r="Y148" s="2509"/>
      <c r="Z148" s="2502"/>
      <c r="AA148" s="2502"/>
      <c r="BA148" s="2595" t="str">
        <f>IF($D148&lt;&gt;($N148+$O148)," El número de altas según sexo NO puede ser diferente al Total.","")</f>
        <v/>
      </c>
      <c r="BB148" s="2595" t="str">
        <f>IF($K148&lt;$P148," Las Altas de 60 años NO puede ser mayor que el de 20-64 años.","")</f>
        <v/>
      </c>
      <c r="BD148" s="2759">
        <f t="shared" si="34"/>
        <v>0</v>
      </c>
      <c r="BE148" s="2759">
        <f t="shared" si="37"/>
        <v>0</v>
      </c>
    </row>
    <row r="149" spans="1:57" s="2498" customFormat="1" ht="15.95" customHeight="1" x14ac:dyDescent="0.15">
      <c r="A149" s="2839"/>
      <c r="B149" s="2842" t="s">
        <v>166</v>
      </c>
      <c r="C149" s="2587" t="s">
        <v>162</v>
      </c>
      <c r="D149" s="2634">
        <f>+K149</f>
        <v>0</v>
      </c>
      <c r="E149" s="2655"/>
      <c r="F149" s="2642"/>
      <c r="G149" s="2642"/>
      <c r="H149" s="2642"/>
      <c r="I149" s="2642"/>
      <c r="J149" s="2642"/>
      <c r="K149" s="2686">
        <f>(P149)</f>
        <v>0</v>
      </c>
      <c r="L149" s="2642"/>
      <c r="M149" s="2643"/>
      <c r="N149" s="2677"/>
      <c r="O149" s="2669"/>
      <c r="P149" s="2675"/>
      <c r="Q149" s="2716"/>
      <c r="R149" s="2756" t="str">
        <f t="shared" si="36"/>
        <v xml:space="preserve"> </v>
      </c>
      <c r="S149" s="2495"/>
      <c r="T149" s="2495"/>
      <c r="U149" s="2495"/>
      <c r="V149" s="2495"/>
      <c r="W149" s="2502"/>
      <c r="X149" s="2502"/>
      <c r="Y149" s="2509"/>
      <c r="Z149" s="2502"/>
      <c r="AA149" s="2502"/>
      <c r="BA149" s="2595" t="str">
        <f>IF($D149&lt;&gt;($N149+$O149)," El número de pacientes según sexo NO puede ser diferente al Total.","")</f>
        <v/>
      </c>
      <c r="BB149" s="2595" t="str">
        <f>IF($K149&lt;$P149," Los pacientes en tratamientos de endodoncia de 60 años NO puede ser mayor que el de 20-64 años.","")</f>
        <v/>
      </c>
      <c r="BD149" s="2759">
        <f t="shared" si="34"/>
        <v>0</v>
      </c>
      <c r="BE149" s="2759">
        <f t="shared" si="37"/>
        <v>0</v>
      </c>
    </row>
    <row r="150" spans="1:57" s="2498" customFormat="1" ht="15.95" customHeight="1" x14ac:dyDescent="0.15">
      <c r="A150" s="2839"/>
      <c r="B150" s="2843"/>
      <c r="C150" s="2525" t="s">
        <v>174</v>
      </c>
      <c r="D150" s="2636">
        <f>+K150</f>
        <v>0</v>
      </c>
      <c r="E150" s="2658"/>
      <c r="F150" s="2659"/>
      <c r="G150" s="2659"/>
      <c r="H150" s="2659"/>
      <c r="I150" s="2659"/>
      <c r="J150" s="2659"/>
      <c r="K150" s="2708">
        <f>(P150)</f>
        <v>0</v>
      </c>
      <c r="L150" s="2659"/>
      <c r="M150" s="2660"/>
      <c r="N150" s="2783"/>
      <c r="O150" s="2782"/>
      <c r="P150" s="2676"/>
      <c r="Q150" s="2727"/>
      <c r="R150" s="2756" t="str">
        <f>$BB150</f>
        <v/>
      </c>
      <c r="S150" s="2495"/>
      <c r="T150" s="2495"/>
      <c r="U150" s="2495"/>
      <c r="V150" s="2495"/>
      <c r="W150" s="2502"/>
      <c r="X150" s="2502"/>
      <c r="Y150" s="2509"/>
      <c r="Z150" s="2502"/>
      <c r="AA150" s="2502"/>
      <c r="BA150" s="2518"/>
      <c r="BB150" s="2595" t="str">
        <f>IF($K150&lt;$P150," El nº de piezas de tratamiento de endodoncia en 60 años NO puede ser mayor que el de 20-64 años.","")</f>
        <v/>
      </c>
      <c r="BD150" s="2772"/>
      <c r="BE150" s="2759">
        <f t="shared" si="37"/>
        <v>0</v>
      </c>
    </row>
    <row r="151" spans="1:57" s="2498" customFormat="1" ht="15.95" customHeight="1" x14ac:dyDescent="0.15">
      <c r="A151" s="2839"/>
      <c r="B151" s="2842" t="s">
        <v>167</v>
      </c>
      <c r="C151" s="2587" t="s">
        <v>162</v>
      </c>
      <c r="D151" s="2634">
        <f>+K151</f>
        <v>0</v>
      </c>
      <c r="E151" s="2655"/>
      <c r="F151" s="2642"/>
      <c r="G151" s="2642"/>
      <c r="H151" s="2642"/>
      <c r="I151" s="2642"/>
      <c r="J151" s="2642"/>
      <c r="K151" s="2705">
        <f>(P151)</f>
        <v>0</v>
      </c>
      <c r="L151" s="2642"/>
      <c r="M151" s="2643"/>
      <c r="N151" s="2677"/>
      <c r="O151" s="2669"/>
      <c r="P151" s="2675"/>
      <c r="Q151" s="2716"/>
      <c r="R151" s="2756" t="str">
        <f t="shared" si="36"/>
        <v xml:space="preserve"> </v>
      </c>
      <c r="S151" s="2495"/>
      <c r="T151" s="2495"/>
      <c r="U151" s="2495"/>
      <c r="V151" s="2495"/>
      <c r="W151" s="2502"/>
      <c r="X151" s="2502"/>
      <c r="Y151" s="2509"/>
      <c r="Z151" s="2502"/>
      <c r="AA151" s="2502"/>
      <c r="BA151" s="2595" t="str">
        <f>IF($D151&lt;&gt;($N151+$O151)," El número de pacientes según sexo NO puede ser diferente al Total.","")</f>
        <v/>
      </c>
      <c r="BB151" s="2595" t="str">
        <f>IF($K151&lt;$P151," Los pacientes con prótesis removible de 60 años NO puede ser mayor que el de 20-64 años.","")</f>
        <v/>
      </c>
      <c r="BD151" s="2759">
        <f t="shared" si="34"/>
        <v>0</v>
      </c>
      <c r="BE151" s="2759">
        <f t="shared" si="37"/>
        <v>0</v>
      </c>
    </row>
    <row r="152" spans="1:57" s="2498" customFormat="1" ht="15.95" customHeight="1" x14ac:dyDescent="0.15">
      <c r="A152" s="2831"/>
      <c r="B152" s="2843"/>
      <c r="C152" s="2525" t="s">
        <v>163</v>
      </c>
      <c r="D152" s="2636">
        <f>+K152</f>
        <v>0</v>
      </c>
      <c r="E152" s="2658"/>
      <c r="F152" s="2659"/>
      <c r="G152" s="2659"/>
      <c r="H152" s="2659"/>
      <c r="I152" s="2659"/>
      <c r="J152" s="2659"/>
      <c r="K152" s="2710">
        <f>(P152)</f>
        <v>0</v>
      </c>
      <c r="L152" s="2659"/>
      <c r="M152" s="2660"/>
      <c r="N152" s="2784"/>
      <c r="O152" s="2785"/>
      <c r="P152" s="2676"/>
      <c r="Q152" s="2727"/>
      <c r="R152" s="2756" t="str">
        <f>$BB152</f>
        <v/>
      </c>
      <c r="S152" s="2495"/>
      <c r="T152" s="2495"/>
      <c r="U152" s="2495"/>
      <c r="V152" s="2495"/>
      <c r="W152" s="2502"/>
      <c r="X152" s="2502"/>
      <c r="Y152" s="2509"/>
      <c r="Z152" s="2502"/>
      <c r="AA152" s="2502"/>
      <c r="BA152" s="2518"/>
      <c r="BB152" s="2595" t="str">
        <f>IF($K152&lt;$P152," El nº de prótesis en 60 años NO puede ser mayor que el de 20-64 años.","")</f>
        <v/>
      </c>
      <c r="BD152" s="2772"/>
      <c r="BE152" s="2759">
        <f t="shared" si="37"/>
        <v>0</v>
      </c>
    </row>
    <row r="153" spans="1:57" s="2495" customFormat="1" ht="30" customHeight="1" x14ac:dyDescent="0.2">
      <c r="A153" s="2551" t="s">
        <v>176</v>
      </c>
      <c r="B153" s="2543"/>
      <c r="C153" s="2564"/>
      <c r="D153" s="2526"/>
      <c r="E153" s="2526"/>
      <c r="F153" s="2589"/>
      <c r="G153" s="2589"/>
      <c r="H153" s="2589"/>
      <c r="I153" s="2589"/>
      <c r="J153" s="2589"/>
      <c r="K153" s="2589"/>
      <c r="L153" s="2589"/>
      <c r="M153" s="2589"/>
      <c r="N153" s="2589"/>
      <c r="O153" s="2589"/>
      <c r="P153" s="2589"/>
      <c r="Q153" s="2590"/>
      <c r="R153" s="2590"/>
      <c r="S153" s="2538"/>
    </row>
    <row r="154" spans="1:57" s="2498" customFormat="1" ht="15" customHeight="1" x14ac:dyDescent="0.2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2538"/>
      <c r="J154" s="2508"/>
      <c r="K154" s="2508"/>
      <c r="L154" s="2521"/>
      <c r="M154" s="2521"/>
      <c r="N154" s="2521"/>
      <c r="O154" s="2521"/>
      <c r="P154" s="2521"/>
      <c r="Q154" s="2521"/>
      <c r="R154" s="2521"/>
      <c r="S154" s="2495"/>
      <c r="T154" s="2495"/>
      <c r="U154" s="2495"/>
      <c r="V154" s="2495"/>
      <c r="W154" s="2495"/>
      <c r="X154" s="2495"/>
      <c r="Y154" s="2495"/>
      <c r="Z154" s="2495"/>
      <c r="AA154" s="2495"/>
      <c r="BA154" s="2495"/>
      <c r="BB154" s="2495"/>
      <c r="BC154" s="2495"/>
      <c r="BD154" s="2495"/>
    </row>
    <row r="155" spans="1:57" s="2498" customFormat="1" ht="15" x14ac:dyDescent="0.2">
      <c r="A155" s="2807"/>
      <c r="B155" s="2808"/>
      <c r="C155" s="2809"/>
      <c r="D155" s="2831"/>
      <c r="E155" s="2788" t="s">
        <v>178</v>
      </c>
      <c r="F155" s="2510" t="s">
        <v>179</v>
      </c>
      <c r="G155" s="2510" t="s">
        <v>92</v>
      </c>
      <c r="H155" s="2529" t="s">
        <v>180</v>
      </c>
      <c r="I155" s="2538"/>
      <c r="J155" s="2508"/>
      <c r="K155" s="2508"/>
      <c r="L155" s="2521"/>
      <c r="M155" s="2521"/>
      <c r="N155" s="2521"/>
      <c r="O155" s="2521"/>
      <c r="P155" s="2521"/>
      <c r="Q155" s="2521"/>
      <c r="R155" s="2521"/>
      <c r="S155" s="2495"/>
      <c r="T155" s="2495"/>
      <c r="U155" s="2495"/>
      <c r="V155" s="2495"/>
      <c r="W155" s="2495"/>
      <c r="X155" s="2495"/>
      <c r="Y155" s="2495"/>
      <c r="Z155" s="2495"/>
      <c r="AA155" s="2495"/>
      <c r="BA155" s="2495"/>
      <c r="BB155" s="2495"/>
      <c r="BC155" s="2495"/>
      <c r="BD155" s="2495"/>
    </row>
    <row r="156" spans="1:57" s="2498" customFormat="1" ht="15.95" customHeight="1" x14ac:dyDescent="0.2">
      <c r="A156" s="2832" t="s">
        <v>181</v>
      </c>
      <c r="B156" s="2833"/>
      <c r="C156" s="2834"/>
      <c r="D156" s="2634">
        <f>SUM(E156:H156)</f>
        <v>0</v>
      </c>
      <c r="E156" s="2640"/>
      <c r="F156" s="2641"/>
      <c r="G156" s="2641"/>
      <c r="H156" s="2669"/>
      <c r="I156" s="2774" t="str">
        <f>BA156</f>
        <v/>
      </c>
      <c r="J156" s="2508"/>
      <c r="K156" s="2508"/>
      <c r="L156" s="2521"/>
      <c r="M156" s="2521"/>
      <c r="N156" s="2521"/>
      <c r="O156" s="2521"/>
      <c r="P156" s="2521"/>
      <c r="Q156" s="2521"/>
      <c r="R156" s="2521"/>
      <c r="S156" s="2495"/>
      <c r="T156" s="2495"/>
      <c r="U156" s="2495"/>
      <c r="V156" s="2495"/>
      <c r="W156" s="2495"/>
      <c r="X156" s="2495"/>
      <c r="Y156" s="2495"/>
      <c r="Z156" s="2495"/>
      <c r="AA156" s="2495"/>
      <c r="BA156" s="2595" t="str">
        <f>IF(D156&lt;&gt;SUM(E156:H156)," NO ALTERE LAS FÓRMULAS, la suma de las edades no está alculando el total de la sección. ","")</f>
        <v/>
      </c>
      <c r="BB156" s="2495"/>
      <c r="BC156" s="2495"/>
      <c r="BD156" s="2759">
        <f>IF(D156&lt;&gt;SUM(E156:H156),1,0)</f>
        <v>0</v>
      </c>
    </row>
    <row r="157" spans="1:57" s="2498" customFormat="1" ht="15.95" customHeight="1" x14ac:dyDescent="0.2">
      <c r="A157" s="2827" t="s">
        <v>182</v>
      </c>
      <c r="B157" s="2828"/>
      <c r="C157" s="2829"/>
      <c r="D157" s="2636">
        <f>SUM(E157:H157)</f>
        <v>0</v>
      </c>
      <c r="E157" s="2630"/>
      <c r="F157" s="2631"/>
      <c r="G157" s="2631"/>
      <c r="H157" s="2633"/>
      <c r="I157" s="2774" t="str">
        <f>BA157</f>
        <v/>
      </c>
      <c r="J157" s="2508"/>
      <c r="K157" s="2508"/>
      <c r="L157" s="2521"/>
      <c r="M157" s="2521"/>
      <c r="N157" s="2521"/>
      <c r="O157" s="2521"/>
      <c r="P157" s="2521"/>
      <c r="Q157" s="2521"/>
      <c r="R157" s="2521"/>
      <c r="S157" s="2495"/>
      <c r="T157" s="2495"/>
      <c r="U157" s="2495"/>
      <c r="V157" s="2495"/>
      <c r="W157" s="2495"/>
      <c r="X157" s="2495"/>
      <c r="Y157" s="2495"/>
      <c r="Z157" s="2495"/>
      <c r="AA157" s="2495"/>
      <c r="BA157" s="2595" t="str">
        <f>IF(D157&lt;&gt;SUM(E157:H157)," NO ALTERE LAS FÓRMULAS, la suma de las edades no está alculando el total de la sección. ","")</f>
        <v/>
      </c>
      <c r="BB157" s="2495"/>
      <c r="BC157" s="2495"/>
      <c r="BD157" s="2759">
        <f>IF(D157&lt;&gt;SUM(E157:H157),1,0)</f>
        <v>0</v>
      </c>
    </row>
    <row r="158" spans="1:57" s="2495" customFormat="1" ht="30" customHeight="1" x14ac:dyDescent="0.2">
      <c r="A158" s="2552" t="s">
        <v>183</v>
      </c>
      <c r="B158" s="2564"/>
      <c r="C158" s="2564"/>
      <c r="D158" s="2512"/>
      <c r="E158" s="2512"/>
      <c r="F158" s="2512"/>
      <c r="G158" s="2512"/>
      <c r="H158" s="2512"/>
      <c r="I158" s="2512"/>
      <c r="J158" s="2512"/>
      <c r="K158" s="2512"/>
      <c r="L158" s="2512"/>
      <c r="M158" s="2512"/>
      <c r="N158" s="2512"/>
      <c r="O158" s="2512"/>
      <c r="P158" s="2512"/>
      <c r="Q158" s="2512"/>
      <c r="R158" s="2542"/>
    </row>
    <row r="159" spans="1:57" s="2498" customFormat="1" ht="15" customHeight="1" x14ac:dyDescent="0.1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2511"/>
      <c r="R159" s="2511"/>
      <c r="S159" s="2495"/>
      <c r="T159" s="2495"/>
      <c r="U159" s="2495"/>
      <c r="V159" s="2495"/>
      <c r="W159" s="2495"/>
      <c r="X159" s="2495"/>
      <c r="Y159" s="2495"/>
      <c r="Z159" s="2495"/>
      <c r="AA159" s="2495"/>
      <c r="BA159" s="2495"/>
      <c r="BB159" s="2495"/>
      <c r="BC159" s="2495"/>
      <c r="BD159" s="2495"/>
    </row>
    <row r="160" spans="1:57" s="2498" customFormat="1" ht="37.5" customHeight="1" x14ac:dyDescent="0.15">
      <c r="A160" s="2807"/>
      <c r="B160" s="2808"/>
      <c r="C160" s="2809"/>
      <c r="D160" s="2802"/>
      <c r="E160" s="2788" t="s">
        <v>178</v>
      </c>
      <c r="F160" s="2510" t="s">
        <v>21</v>
      </c>
      <c r="G160" s="2510" t="s">
        <v>185</v>
      </c>
      <c r="H160" s="2510" t="s">
        <v>91</v>
      </c>
      <c r="I160" s="2510" t="s">
        <v>186</v>
      </c>
      <c r="J160" s="2510" t="s">
        <v>92</v>
      </c>
      <c r="K160" s="2510" t="s">
        <v>25</v>
      </c>
      <c r="L160" s="2510" t="s">
        <v>26</v>
      </c>
      <c r="M160" s="2529" t="s">
        <v>27</v>
      </c>
      <c r="N160" s="2788" t="s">
        <v>1</v>
      </c>
      <c r="O160" s="2790" t="s">
        <v>2</v>
      </c>
      <c r="P160" s="2830"/>
      <c r="Q160" s="2511"/>
      <c r="R160" s="2511"/>
      <c r="S160" s="2495"/>
      <c r="T160" s="2495"/>
      <c r="U160" s="2495"/>
      <c r="V160" s="2495"/>
      <c r="W160" s="2495"/>
      <c r="X160" s="2495"/>
      <c r="Y160" s="2495"/>
      <c r="Z160" s="2495"/>
      <c r="AA160" s="2495"/>
      <c r="BA160" s="2495"/>
      <c r="BB160" s="2495"/>
      <c r="BC160" s="2495"/>
      <c r="BD160" s="2495"/>
    </row>
    <row r="161" spans="1:57" s="2498" customFormat="1" ht="15.95" customHeight="1" x14ac:dyDescent="0.2">
      <c r="A161" s="2799" t="s">
        <v>187</v>
      </c>
      <c r="B161" s="2810" t="s">
        <v>188</v>
      </c>
      <c r="C161" s="2812"/>
      <c r="D161" s="2634">
        <f>SUM(E161:M161)</f>
        <v>24</v>
      </c>
      <c r="E161" s="2640">
        <v>2</v>
      </c>
      <c r="F161" s="2641">
        <v>1</v>
      </c>
      <c r="G161" s="2641"/>
      <c r="H161" s="2641"/>
      <c r="I161" s="2641"/>
      <c r="J161" s="2641">
        <v>5</v>
      </c>
      <c r="K161" s="2641">
        <v>14</v>
      </c>
      <c r="L161" s="2641">
        <v>2</v>
      </c>
      <c r="M161" s="2669"/>
      <c r="N161" s="2692">
        <v>11</v>
      </c>
      <c r="O161" s="2620">
        <v>13</v>
      </c>
      <c r="P161" s="2675">
        <v>2</v>
      </c>
      <c r="Q161" s="2756" t="str">
        <f>$BA161&amp;" "&amp;$BB161</f>
        <v xml:space="preserve"> </v>
      </c>
      <c r="R161" s="2521"/>
      <c r="S161" s="2495"/>
      <c r="T161" s="2495"/>
      <c r="U161" s="2495"/>
      <c r="V161" s="2502"/>
      <c r="W161" s="2502"/>
      <c r="X161" s="2502"/>
      <c r="Y161" s="2502"/>
      <c r="Z161" s="2502"/>
      <c r="AA161" s="2502"/>
      <c r="BA161" s="2595" t="str">
        <f>IF($D161&lt;&gt;($N161+$O161)," El número consultas según sexo NO puede ser diferente al Total.","")</f>
        <v/>
      </c>
      <c r="BB161" s="2595" t="str">
        <f t="shared" ref="BB161:BB166" si="38">IF($K161&lt;$P161," Las consultas de 60 años NO puede ser mayor que el de 20-64 años.","")</f>
        <v/>
      </c>
      <c r="BD161" s="2759">
        <f t="shared" ref="BD161:BD179" si="39">IF($D161&lt;&gt;($N161+$O161),1,0)</f>
        <v>0</v>
      </c>
      <c r="BE161" s="2759">
        <f t="shared" ref="BE161:BE166" si="40">IF($K161&lt;$P161,1,0)</f>
        <v>0</v>
      </c>
    </row>
    <row r="162" spans="1:57" s="2498" customFormat="1" ht="15.95" customHeight="1" x14ac:dyDescent="0.2">
      <c r="A162" s="2800"/>
      <c r="B162" s="2820" t="s">
        <v>189</v>
      </c>
      <c r="C162" s="2821"/>
      <c r="D162" s="2636">
        <f t="shared" ref="D162:D180" si="41">SUM(E162:M162)</f>
        <v>16</v>
      </c>
      <c r="E162" s="2630">
        <v>3</v>
      </c>
      <c r="F162" s="2631"/>
      <c r="G162" s="2631"/>
      <c r="H162" s="2631"/>
      <c r="I162" s="2631">
        <v>1</v>
      </c>
      <c r="J162" s="2631">
        <v>2</v>
      </c>
      <c r="K162" s="2631">
        <v>9</v>
      </c>
      <c r="L162" s="2631">
        <v>1</v>
      </c>
      <c r="M162" s="2633"/>
      <c r="N162" s="2735">
        <v>6</v>
      </c>
      <c r="O162" s="2623">
        <v>10</v>
      </c>
      <c r="P162" s="2676">
        <v>1</v>
      </c>
      <c r="Q162" s="2756" t="str">
        <f t="shared" ref="Q162:Q180" si="42">$BA162&amp;" "&amp;$BB162</f>
        <v xml:space="preserve"> </v>
      </c>
      <c r="R162" s="2521"/>
      <c r="S162" s="2495"/>
      <c r="T162" s="2495"/>
      <c r="U162" s="2495"/>
      <c r="V162" s="2502"/>
      <c r="W162" s="2502"/>
      <c r="X162" s="2502"/>
      <c r="Y162" s="2502"/>
      <c r="Z162" s="2502"/>
      <c r="AA162" s="2502"/>
      <c r="BA162" s="2595" t="str">
        <f t="shared" ref="BA162:BA180" si="43">IF($D162&lt;&gt;($N162+$O162)," El número consultas según sexo NO puede ser diferente al Total.","")</f>
        <v/>
      </c>
      <c r="BB162" s="2595" t="str">
        <f t="shared" si="38"/>
        <v/>
      </c>
      <c r="BD162" s="2759">
        <f t="shared" si="39"/>
        <v>0</v>
      </c>
      <c r="BE162" s="2759">
        <f t="shared" si="40"/>
        <v>0</v>
      </c>
    </row>
    <row r="163" spans="1:57" s="2498" customFormat="1" ht="15.95" customHeight="1" x14ac:dyDescent="0.2">
      <c r="A163" s="2799" t="s">
        <v>190</v>
      </c>
      <c r="B163" s="2822" t="s">
        <v>188</v>
      </c>
      <c r="C163" s="2823"/>
      <c r="D163" s="2702">
        <f t="shared" si="41"/>
        <v>15</v>
      </c>
      <c r="E163" s="2699">
        <v>1</v>
      </c>
      <c r="F163" s="2700"/>
      <c r="G163" s="2700"/>
      <c r="H163" s="2700"/>
      <c r="I163" s="2700"/>
      <c r="J163" s="2700">
        <v>2</v>
      </c>
      <c r="K163" s="2700">
        <v>9</v>
      </c>
      <c r="L163" s="2700">
        <v>3</v>
      </c>
      <c r="M163" s="2683"/>
      <c r="N163" s="2736">
        <v>9</v>
      </c>
      <c r="O163" s="2626">
        <v>6</v>
      </c>
      <c r="P163" s="2685"/>
      <c r="Q163" s="2756" t="str">
        <f t="shared" si="42"/>
        <v xml:space="preserve"> </v>
      </c>
      <c r="R163" s="2521"/>
      <c r="S163" s="2495"/>
      <c r="T163" s="2495"/>
      <c r="U163" s="2495"/>
      <c r="V163" s="2502"/>
      <c r="W163" s="2502"/>
      <c r="X163" s="2502"/>
      <c r="Y163" s="2502"/>
      <c r="Z163" s="2502"/>
      <c r="AA163" s="2502"/>
      <c r="BA163" s="2595" t="str">
        <f t="shared" si="43"/>
        <v/>
      </c>
      <c r="BB163" s="2595" t="str">
        <f t="shared" si="38"/>
        <v/>
      </c>
      <c r="BD163" s="2759">
        <f t="shared" si="39"/>
        <v>0</v>
      </c>
      <c r="BE163" s="2759">
        <f t="shared" si="40"/>
        <v>0</v>
      </c>
    </row>
    <row r="164" spans="1:57" s="2498" customFormat="1" ht="15.95" customHeight="1" x14ac:dyDescent="0.2">
      <c r="A164" s="2800"/>
      <c r="B164" s="2824" t="s">
        <v>189</v>
      </c>
      <c r="C164" s="2826"/>
      <c r="D164" s="2650">
        <f t="shared" si="41"/>
        <v>10</v>
      </c>
      <c r="E164" s="2651"/>
      <c r="F164" s="2652"/>
      <c r="G164" s="2652"/>
      <c r="H164" s="2652"/>
      <c r="I164" s="2652">
        <v>1</v>
      </c>
      <c r="J164" s="2652"/>
      <c r="K164" s="2652">
        <v>7</v>
      </c>
      <c r="L164" s="2652">
        <v>2</v>
      </c>
      <c r="M164" s="2625"/>
      <c r="N164" s="2694">
        <v>4</v>
      </c>
      <c r="O164" s="2622">
        <v>6</v>
      </c>
      <c r="P164" s="2654"/>
      <c r="Q164" s="2756" t="str">
        <f t="shared" si="42"/>
        <v xml:space="preserve"> </v>
      </c>
      <c r="R164" s="2521"/>
      <c r="S164" s="2495"/>
      <c r="T164" s="2495"/>
      <c r="U164" s="2495"/>
      <c r="V164" s="2502"/>
      <c r="W164" s="2502"/>
      <c r="X164" s="2502"/>
      <c r="Y164" s="2502"/>
      <c r="Z164" s="2502"/>
      <c r="AA164" s="2502"/>
      <c r="BA164" s="2595" t="str">
        <f t="shared" si="43"/>
        <v/>
      </c>
      <c r="BB164" s="2595" t="str">
        <f t="shared" si="38"/>
        <v/>
      </c>
      <c r="BD164" s="2759">
        <f t="shared" si="39"/>
        <v>0</v>
      </c>
      <c r="BE164" s="2759">
        <f t="shared" si="40"/>
        <v>0</v>
      </c>
    </row>
    <row r="165" spans="1:57" s="2498" customFormat="1" ht="15.95" customHeight="1" x14ac:dyDescent="0.2">
      <c r="A165" s="2799" t="s">
        <v>112</v>
      </c>
      <c r="B165" s="2810" t="s">
        <v>188</v>
      </c>
      <c r="C165" s="2812"/>
      <c r="D165" s="2634">
        <f t="shared" si="41"/>
        <v>36</v>
      </c>
      <c r="E165" s="2697"/>
      <c r="F165" s="2698"/>
      <c r="G165" s="2698"/>
      <c r="H165" s="2698"/>
      <c r="I165" s="2698">
        <v>3</v>
      </c>
      <c r="J165" s="2698">
        <v>1</v>
      </c>
      <c r="K165" s="2698">
        <v>14</v>
      </c>
      <c r="L165" s="2698">
        <v>1</v>
      </c>
      <c r="M165" s="2682">
        <v>17</v>
      </c>
      <c r="N165" s="2737">
        <v>4</v>
      </c>
      <c r="O165" s="2620">
        <v>32</v>
      </c>
      <c r="P165" s="2675"/>
      <c r="Q165" s="2756" t="str">
        <f t="shared" si="42"/>
        <v xml:space="preserve"> </v>
      </c>
      <c r="R165" s="2521"/>
      <c r="S165" s="2495"/>
      <c r="T165" s="2495"/>
      <c r="U165" s="2495"/>
      <c r="V165" s="2502"/>
      <c r="W165" s="2502"/>
      <c r="X165" s="2502"/>
      <c r="Y165" s="2502"/>
      <c r="Z165" s="2502"/>
      <c r="AA165" s="2502"/>
      <c r="BA165" s="2595" t="str">
        <f t="shared" si="43"/>
        <v/>
      </c>
      <c r="BB165" s="2595" t="str">
        <f t="shared" si="38"/>
        <v/>
      </c>
      <c r="BD165" s="2759">
        <f t="shared" si="39"/>
        <v>0</v>
      </c>
      <c r="BE165" s="2759">
        <f t="shared" si="40"/>
        <v>0</v>
      </c>
    </row>
    <row r="166" spans="1:57" s="2498" customFormat="1" ht="15.95" customHeight="1" x14ac:dyDescent="0.2">
      <c r="A166" s="2800"/>
      <c r="B166" s="2820" t="s">
        <v>189</v>
      </c>
      <c r="C166" s="2821"/>
      <c r="D166" s="2636">
        <f t="shared" si="41"/>
        <v>33</v>
      </c>
      <c r="E166" s="2630"/>
      <c r="F166" s="2631"/>
      <c r="G166" s="2631"/>
      <c r="H166" s="2631">
        <v>1</v>
      </c>
      <c r="I166" s="2631">
        <v>4</v>
      </c>
      <c r="J166" s="2631">
        <v>4</v>
      </c>
      <c r="K166" s="2631">
        <v>7</v>
      </c>
      <c r="L166" s="2631"/>
      <c r="M166" s="2633">
        <v>17</v>
      </c>
      <c r="N166" s="2735">
        <v>3</v>
      </c>
      <c r="O166" s="2623">
        <v>30</v>
      </c>
      <c r="P166" s="2676"/>
      <c r="Q166" s="2756" t="str">
        <f t="shared" si="42"/>
        <v xml:space="preserve"> </v>
      </c>
      <c r="R166" s="2521"/>
      <c r="S166" s="2495"/>
      <c r="T166" s="2495"/>
      <c r="U166" s="2495"/>
      <c r="V166" s="2502"/>
      <c r="W166" s="2502"/>
      <c r="X166" s="2502"/>
      <c r="Y166" s="2502"/>
      <c r="Z166" s="2502"/>
      <c r="AA166" s="2502"/>
      <c r="BA166" s="2595" t="str">
        <f t="shared" si="43"/>
        <v/>
      </c>
      <c r="BB166" s="2595" t="str">
        <f t="shared" si="38"/>
        <v/>
      </c>
      <c r="BD166" s="2759">
        <f t="shared" si="39"/>
        <v>0</v>
      </c>
      <c r="BE166" s="2759">
        <f t="shared" si="40"/>
        <v>0</v>
      </c>
    </row>
    <row r="167" spans="1:57" s="2498" customFormat="1" ht="15.95" customHeight="1" x14ac:dyDescent="0.2">
      <c r="A167" s="2799" t="s">
        <v>117</v>
      </c>
      <c r="B167" s="2822" t="s">
        <v>188</v>
      </c>
      <c r="C167" s="2823"/>
      <c r="D167" s="2702">
        <f t="shared" si="41"/>
        <v>1</v>
      </c>
      <c r="E167" s="2699">
        <v>1</v>
      </c>
      <c r="F167" s="2700"/>
      <c r="G167" s="2700"/>
      <c r="H167" s="2700"/>
      <c r="I167" s="2700"/>
      <c r="J167" s="2738"/>
      <c r="K167" s="2738"/>
      <c r="L167" s="2738"/>
      <c r="M167" s="2739"/>
      <c r="N167" s="2737">
        <v>1</v>
      </c>
      <c r="O167" s="2626"/>
      <c r="P167" s="2740"/>
      <c r="Q167" s="2756" t="str">
        <f>$BA167</f>
        <v/>
      </c>
      <c r="R167" s="2521"/>
      <c r="S167" s="2495"/>
      <c r="T167" s="2495"/>
      <c r="U167" s="2495"/>
      <c r="V167" s="2502"/>
      <c r="W167" s="2502"/>
      <c r="X167" s="2502"/>
      <c r="Y167" s="2502"/>
      <c r="Z167" s="2502"/>
      <c r="AA167" s="2502"/>
      <c r="BA167" s="2595" t="str">
        <f t="shared" si="43"/>
        <v/>
      </c>
      <c r="BB167" s="2518"/>
      <c r="BD167" s="2759">
        <f t="shared" si="39"/>
        <v>0</v>
      </c>
      <c r="BE167" s="2772"/>
    </row>
    <row r="168" spans="1:57" s="2498" customFormat="1" ht="15.95" customHeight="1" x14ac:dyDescent="0.2">
      <c r="A168" s="2800"/>
      <c r="B168" s="2824" t="s">
        <v>189</v>
      </c>
      <c r="C168" s="2826"/>
      <c r="D168" s="2650">
        <f t="shared" si="41"/>
        <v>2</v>
      </c>
      <c r="E168" s="2651"/>
      <c r="F168" s="2652"/>
      <c r="G168" s="2652"/>
      <c r="H168" s="2652"/>
      <c r="I168" s="2652">
        <v>2</v>
      </c>
      <c r="J168" s="2695"/>
      <c r="K168" s="2695"/>
      <c r="L168" s="2695"/>
      <c r="M168" s="2648"/>
      <c r="N168" s="2735">
        <v>2</v>
      </c>
      <c r="O168" s="2622"/>
      <c r="P168" s="2741"/>
      <c r="Q168" s="2756" t="str">
        <f>$BA168</f>
        <v/>
      </c>
      <c r="R168" s="2521"/>
      <c r="S168" s="2495"/>
      <c r="T168" s="2495"/>
      <c r="U168" s="2495"/>
      <c r="V168" s="2502"/>
      <c r="W168" s="2502"/>
      <c r="X168" s="2502"/>
      <c r="Y168" s="2502"/>
      <c r="Z168" s="2502"/>
      <c r="AA168" s="2502"/>
      <c r="BA168" s="2595" t="str">
        <f t="shared" si="43"/>
        <v/>
      </c>
      <c r="BB168" s="2518"/>
      <c r="BD168" s="2759">
        <f t="shared" si="39"/>
        <v>0</v>
      </c>
      <c r="BE168" s="2772"/>
    </row>
    <row r="169" spans="1:57" s="2498" customFormat="1" ht="15.95" customHeight="1" x14ac:dyDescent="0.2">
      <c r="A169" s="2799" t="s">
        <v>191</v>
      </c>
      <c r="B169" s="2810" t="s">
        <v>188</v>
      </c>
      <c r="C169" s="2812"/>
      <c r="D169" s="2634">
        <f t="shared" si="41"/>
        <v>7</v>
      </c>
      <c r="E169" s="2640"/>
      <c r="F169" s="2641"/>
      <c r="G169" s="2641"/>
      <c r="H169" s="2641"/>
      <c r="I169" s="2641"/>
      <c r="J169" s="2641"/>
      <c r="K169" s="2641">
        <v>7</v>
      </c>
      <c r="L169" s="2641"/>
      <c r="M169" s="2669"/>
      <c r="N169" s="2692">
        <v>1</v>
      </c>
      <c r="O169" s="2620">
        <v>6</v>
      </c>
      <c r="P169" s="2675"/>
      <c r="Q169" s="2756" t="str">
        <f t="shared" si="42"/>
        <v xml:space="preserve"> </v>
      </c>
      <c r="R169" s="2521"/>
      <c r="S169" s="2495"/>
      <c r="T169" s="2495"/>
      <c r="U169" s="2495"/>
      <c r="V169" s="2502"/>
      <c r="W169" s="2502"/>
      <c r="X169" s="2502"/>
      <c r="Y169" s="2502"/>
      <c r="Z169" s="2502"/>
      <c r="AA169" s="2502"/>
      <c r="BA169" s="2595" t="str">
        <f t="shared" si="43"/>
        <v/>
      </c>
      <c r="BB169" s="2595" t="str">
        <f>IF($K169&lt;$P169," Las consultas de 60 años NO puede ser mayor que el de 20-64 años.","")</f>
        <v/>
      </c>
      <c r="BD169" s="2759">
        <f t="shared" si="39"/>
        <v>0</v>
      </c>
      <c r="BE169" s="2759">
        <f>IF($K169&lt;$P169,1,0)</f>
        <v>0</v>
      </c>
    </row>
    <row r="170" spans="1:57" s="2498" customFormat="1" ht="15.95" customHeight="1" x14ac:dyDescent="0.2">
      <c r="A170" s="2800"/>
      <c r="B170" s="2820" t="s">
        <v>189</v>
      </c>
      <c r="C170" s="2821"/>
      <c r="D170" s="2636">
        <f t="shared" si="41"/>
        <v>14</v>
      </c>
      <c r="E170" s="2630"/>
      <c r="F170" s="2631"/>
      <c r="G170" s="2631">
        <v>1</v>
      </c>
      <c r="H170" s="2631"/>
      <c r="I170" s="2631"/>
      <c r="J170" s="2631"/>
      <c r="K170" s="2631">
        <v>9</v>
      </c>
      <c r="L170" s="2631">
        <v>4</v>
      </c>
      <c r="M170" s="2633"/>
      <c r="N170" s="2735">
        <v>3</v>
      </c>
      <c r="O170" s="2623">
        <v>11</v>
      </c>
      <c r="P170" s="2676"/>
      <c r="Q170" s="2756" t="str">
        <f t="shared" si="42"/>
        <v xml:space="preserve"> </v>
      </c>
      <c r="R170" s="2521"/>
      <c r="S170" s="2495"/>
      <c r="T170" s="2495"/>
      <c r="U170" s="2495"/>
      <c r="V170" s="2502"/>
      <c r="W170" s="2502"/>
      <c r="X170" s="2502"/>
      <c r="Y170" s="2502"/>
      <c r="Z170" s="2502"/>
      <c r="AA170" s="2502"/>
      <c r="BA170" s="2595" t="str">
        <f t="shared" si="43"/>
        <v/>
      </c>
      <c r="BB170" s="2595" t="str">
        <f>IF($K170&lt;$P170," Las consultas de 60 años NO puede ser mayor que el de 20-64 años.","")</f>
        <v/>
      </c>
      <c r="BD170" s="2759">
        <f t="shared" si="39"/>
        <v>0</v>
      </c>
      <c r="BE170" s="2759">
        <f>IF($K170&lt;$P170,1,0)</f>
        <v>0</v>
      </c>
    </row>
    <row r="171" spans="1:57" s="2498" customFormat="1" ht="15.95" customHeight="1" x14ac:dyDescent="0.2">
      <c r="A171" s="2799" t="s">
        <v>118</v>
      </c>
      <c r="B171" s="2822" t="s">
        <v>188</v>
      </c>
      <c r="C171" s="2823"/>
      <c r="D171" s="2702">
        <f t="shared" si="41"/>
        <v>0</v>
      </c>
      <c r="E171" s="2699"/>
      <c r="F171" s="2700"/>
      <c r="G171" s="2700"/>
      <c r="H171" s="2700"/>
      <c r="I171" s="2700"/>
      <c r="J171" s="2700"/>
      <c r="K171" s="2700"/>
      <c r="L171" s="2738"/>
      <c r="M171" s="2739"/>
      <c r="N171" s="2692"/>
      <c r="O171" s="2626"/>
      <c r="P171" s="2740"/>
      <c r="Q171" s="2756" t="str">
        <f>$BA171</f>
        <v/>
      </c>
      <c r="R171" s="2521"/>
      <c r="S171" s="2495"/>
      <c r="T171" s="2495"/>
      <c r="U171" s="2495"/>
      <c r="V171" s="2502"/>
      <c r="W171" s="2502"/>
      <c r="X171" s="2502"/>
      <c r="Y171" s="2502"/>
      <c r="Z171" s="2502"/>
      <c r="AA171" s="2502"/>
      <c r="BA171" s="2595" t="str">
        <f t="shared" si="43"/>
        <v/>
      </c>
      <c r="BB171" s="2518"/>
      <c r="BD171" s="2759">
        <f t="shared" si="39"/>
        <v>0</v>
      </c>
      <c r="BE171" s="2772"/>
    </row>
    <row r="172" spans="1:57" s="2498" customFormat="1" ht="15.95" customHeight="1" x14ac:dyDescent="0.2">
      <c r="A172" s="2800"/>
      <c r="B172" s="2824" t="s">
        <v>189</v>
      </c>
      <c r="C172" s="2826"/>
      <c r="D172" s="2650">
        <f t="shared" si="41"/>
        <v>2</v>
      </c>
      <c r="E172" s="2651"/>
      <c r="F172" s="2652"/>
      <c r="G172" s="2652"/>
      <c r="H172" s="2652"/>
      <c r="I172" s="2652">
        <v>1</v>
      </c>
      <c r="J172" s="2652">
        <v>1</v>
      </c>
      <c r="K172" s="2652"/>
      <c r="L172" s="2695"/>
      <c r="M172" s="2648"/>
      <c r="N172" s="2735">
        <v>1</v>
      </c>
      <c r="O172" s="2622">
        <v>1</v>
      </c>
      <c r="P172" s="2741"/>
      <c r="Q172" s="2756" t="str">
        <f>$BA172</f>
        <v/>
      </c>
      <c r="R172" s="2521"/>
      <c r="S172" s="2495"/>
      <c r="T172" s="2495"/>
      <c r="U172" s="2495"/>
      <c r="V172" s="2502"/>
      <c r="W172" s="2502"/>
      <c r="X172" s="2502"/>
      <c r="Y172" s="2502"/>
      <c r="Z172" s="2502"/>
      <c r="AA172" s="2502"/>
      <c r="BA172" s="2595" t="str">
        <f t="shared" si="43"/>
        <v/>
      </c>
      <c r="BB172" s="2518"/>
      <c r="BD172" s="2759">
        <f t="shared" si="39"/>
        <v>0</v>
      </c>
      <c r="BE172" s="2772"/>
    </row>
    <row r="173" spans="1:57" s="2498" customFormat="1" ht="15.95" customHeight="1" x14ac:dyDescent="0.2">
      <c r="A173" s="2799" t="s">
        <v>119</v>
      </c>
      <c r="B173" s="2810" t="s">
        <v>188</v>
      </c>
      <c r="C173" s="2812"/>
      <c r="D173" s="2634">
        <f t="shared" si="41"/>
        <v>5</v>
      </c>
      <c r="E173" s="2697"/>
      <c r="F173" s="2698"/>
      <c r="G173" s="2698"/>
      <c r="H173" s="2698"/>
      <c r="I173" s="2698"/>
      <c r="J173" s="2698"/>
      <c r="K173" s="2698">
        <v>5</v>
      </c>
      <c r="L173" s="2698"/>
      <c r="M173" s="2682"/>
      <c r="N173" s="2737">
        <v>1</v>
      </c>
      <c r="O173" s="2620">
        <v>4</v>
      </c>
      <c r="P173" s="2675"/>
      <c r="Q173" s="2756" t="str">
        <f t="shared" si="42"/>
        <v xml:space="preserve"> </v>
      </c>
      <c r="R173" s="2521"/>
      <c r="S173" s="2495"/>
      <c r="T173" s="2495"/>
      <c r="U173" s="2495"/>
      <c r="V173" s="2502"/>
      <c r="W173" s="2502"/>
      <c r="X173" s="2502"/>
      <c r="Y173" s="2502"/>
      <c r="Z173" s="2502"/>
      <c r="AA173" s="2502"/>
      <c r="BA173" s="2595" t="str">
        <f t="shared" si="43"/>
        <v/>
      </c>
      <c r="BB173" s="2595" t="str">
        <f t="shared" ref="BB173:BB180" si="44">IF($K173&lt;$P173," Las consultas de 60 años NO puede ser mayor que el de 20-64 años.","")</f>
        <v/>
      </c>
      <c r="BD173" s="2759">
        <f t="shared" si="39"/>
        <v>0</v>
      </c>
      <c r="BE173" s="2759">
        <f t="shared" ref="BE173:BE179" si="45">IF($K173&lt;$P173,1,0)</f>
        <v>0</v>
      </c>
    </row>
    <row r="174" spans="1:57" s="2498" customFormat="1" ht="15.95" customHeight="1" x14ac:dyDescent="0.2">
      <c r="A174" s="2800"/>
      <c r="B174" s="2820" t="s">
        <v>189</v>
      </c>
      <c r="C174" s="2821"/>
      <c r="D174" s="2636">
        <f t="shared" si="41"/>
        <v>9</v>
      </c>
      <c r="E174" s="2630"/>
      <c r="F174" s="2631"/>
      <c r="G174" s="2631"/>
      <c r="H174" s="2631"/>
      <c r="I174" s="2631"/>
      <c r="J174" s="2631"/>
      <c r="K174" s="2631">
        <v>8</v>
      </c>
      <c r="L174" s="2631">
        <v>1</v>
      </c>
      <c r="M174" s="2633"/>
      <c r="N174" s="2735">
        <v>2</v>
      </c>
      <c r="O174" s="2623">
        <v>7</v>
      </c>
      <c r="P174" s="2676"/>
      <c r="Q174" s="2756" t="str">
        <f t="shared" si="42"/>
        <v xml:space="preserve"> </v>
      </c>
      <c r="R174" s="2521"/>
      <c r="S174" s="2495"/>
      <c r="T174" s="2495"/>
      <c r="U174" s="2495"/>
      <c r="V174" s="2502"/>
      <c r="W174" s="2502"/>
      <c r="X174" s="2502"/>
      <c r="Y174" s="2502"/>
      <c r="Z174" s="2502"/>
      <c r="AA174" s="2502"/>
      <c r="BA174" s="2595" t="str">
        <f t="shared" si="43"/>
        <v/>
      </c>
      <c r="BB174" s="2595" t="str">
        <f t="shared" si="44"/>
        <v/>
      </c>
      <c r="BD174" s="2759">
        <f t="shared" si="39"/>
        <v>0</v>
      </c>
      <c r="BE174" s="2759">
        <f t="shared" si="45"/>
        <v>0</v>
      </c>
    </row>
    <row r="175" spans="1:57" s="2498" customFormat="1" ht="15.95" customHeight="1" x14ac:dyDescent="0.2">
      <c r="A175" s="2799" t="s">
        <v>192</v>
      </c>
      <c r="B175" s="2822" t="s">
        <v>188</v>
      </c>
      <c r="C175" s="2823"/>
      <c r="D175" s="2649">
        <f t="shared" si="41"/>
        <v>0</v>
      </c>
      <c r="E175" s="2730"/>
      <c r="F175" s="2731"/>
      <c r="G175" s="2731"/>
      <c r="H175" s="2700"/>
      <c r="I175" s="2700"/>
      <c r="J175" s="2700"/>
      <c r="K175" s="2700"/>
      <c r="L175" s="2700"/>
      <c r="M175" s="2683"/>
      <c r="N175" s="2736"/>
      <c r="O175" s="2626"/>
      <c r="P175" s="2685"/>
      <c r="Q175" s="2756" t="str">
        <f t="shared" si="42"/>
        <v xml:space="preserve"> </v>
      </c>
      <c r="R175" s="2521"/>
      <c r="S175" s="2495"/>
      <c r="T175" s="2495"/>
      <c r="U175" s="2495"/>
      <c r="V175" s="2502"/>
      <c r="W175" s="2502"/>
      <c r="X175" s="2502"/>
      <c r="Y175" s="2502"/>
      <c r="Z175" s="2502"/>
      <c r="AA175" s="2502"/>
      <c r="BA175" s="2595" t="str">
        <f t="shared" si="43"/>
        <v/>
      </c>
      <c r="BB175" s="2595" t="str">
        <f t="shared" si="44"/>
        <v/>
      </c>
      <c r="BD175" s="2759">
        <f t="shared" si="39"/>
        <v>0</v>
      </c>
      <c r="BE175" s="2759">
        <f t="shared" si="45"/>
        <v>0</v>
      </c>
    </row>
    <row r="176" spans="1:57" s="2498" customFormat="1" ht="15.95" customHeight="1" x14ac:dyDescent="0.2">
      <c r="A176" s="2800"/>
      <c r="B176" s="2824" t="s">
        <v>189</v>
      </c>
      <c r="C176" s="2826"/>
      <c r="D176" s="2650">
        <f t="shared" si="41"/>
        <v>0</v>
      </c>
      <c r="E176" s="2647"/>
      <c r="F176" s="2695"/>
      <c r="G176" s="2695"/>
      <c r="H176" s="2652"/>
      <c r="I176" s="2652"/>
      <c r="J176" s="2652"/>
      <c r="K176" s="2652"/>
      <c r="L176" s="2652"/>
      <c r="M176" s="2625"/>
      <c r="N176" s="2694"/>
      <c r="O176" s="2622"/>
      <c r="P176" s="2654"/>
      <c r="Q176" s="2756" t="str">
        <f t="shared" si="42"/>
        <v xml:space="preserve"> </v>
      </c>
      <c r="R176" s="2521"/>
      <c r="S176" s="2495"/>
      <c r="T176" s="2495"/>
      <c r="U176" s="2495"/>
      <c r="V176" s="2502"/>
      <c r="W176" s="2502"/>
      <c r="X176" s="2502"/>
      <c r="Y176" s="2502"/>
      <c r="Z176" s="2502"/>
      <c r="AA176" s="2502"/>
      <c r="BA176" s="2595" t="str">
        <f t="shared" si="43"/>
        <v/>
      </c>
      <c r="BB176" s="2595" t="str">
        <f t="shared" si="44"/>
        <v/>
      </c>
      <c r="BD176" s="2759">
        <f t="shared" si="39"/>
        <v>0</v>
      </c>
      <c r="BE176" s="2759">
        <f t="shared" si="45"/>
        <v>0</v>
      </c>
    </row>
    <row r="177" spans="1:57" s="2498" customFormat="1" ht="15.95" customHeight="1" x14ac:dyDescent="0.2">
      <c r="A177" s="2799" t="s">
        <v>193</v>
      </c>
      <c r="B177" s="2810" t="s">
        <v>188</v>
      </c>
      <c r="C177" s="2812"/>
      <c r="D177" s="2634">
        <f t="shared" si="41"/>
        <v>18</v>
      </c>
      <c r="E177" s="2701"/>
      <c r="F177" s="2706"/>
      <c r="G177" s="2706"/>
      <c r="H177" s="2698"/>
      <c r="I177" s="2698"/>
      <c r="J177" s="2698"/>
      <c r="K177" s="2698">
        <v>13</v>
      </c>
      <c r="L177" s="2698">
        <v>5</v>
      </c>
      <c r="M177" s="2682"/>
      <c r="N177" s="2737">
        <v>1</v>
      </c>
      <c r="O177" s="2620">
        <v>17</v>
      </c>
      <c r="P177" s="2675"/>
      <c r="Q177" s="2756" t="str">
        <f t="shared" si="42"/>
        <v xml:space="preserve"> </v>
      </c>
      <c r="R177" s="2521"/>
      <c r="S177" s="2495"/>
      <c r="T177" s="2495"/>
      <c r="U177" s="2495"/>
      <c r="V177" s="2502"/>
      <c r="W177" s="2502"/>
      <c r="X177" s="2502"/>
      <c r="Y177" s="2502"/>
      <c r="Z177" s="2502"/>
      <c r="AA177" s="2502"/>
      <c r="BA177" s="2595" t="str">
        <f t="shared" si="43"/>
        <v/>
      </c>
      <c r="BB177" s="2595" t="str">
        <f t="shared" si="44"/>
        <v/>
      </c>
      <c r="BD177" s="2759">
        <f t="shared" si="39"/>
        <v>0</v>
      </c>
      <c r="BE177" s="2759">
        <f t="shared" si="45"/>
        <v>0</v>
      </c>
    </row>
    <row r="178" spans="1:57" s="2498" customFormat="1" ht="15.95" customHeight="1" x14ac:dyDescent="0.2">
      <c r="A178" s="2800"/>
      <c r="B178" s="2820" t="s">
        <v>189</v>
      </c>
      <c r="C178" s="2821"/>
      <c r="D178" s="2636">
        <f t="shared" si="41"/>
        <v>5</v>
      </c>
      <c r="E178" s="2658"/>
      <c r="F178" s="2659"/>
      <c r="G178" s="2659"/>
      <c r="H178" s="2631"/>
      <c r="I178" s="2631"/>
      <c r="J178" s="2631"/>
      <c r="K178" s="2631">
        <v>3</v>
      </c>
      <c r="L178" s="2631">
        <v>2</v>
      </c>
      <c r="M178" s="2633"/>
      <c r="N178" s="2735">
        <v>2</v>
      </c>
      <c r="O178" s="2623">
        <v>3</v>
      </c>
      <c r="P178" s="2676"/>
      <c r="Q178" s="2756" t="str">
        <f t="shared" si="42"/>
        <v xml:space="preserve"> </v>
      </c>
      <c r="R178" s="2521"/>
      <c r="S178" s="2495"/>
      <c r="T178" s="2495"/>
      <c r="U178" s="2495"/>
      <c r="V178" s="2502"/>
      <c r="W178" s="2502"/>
      <c r="X178" s="2502"/>
      <c r="Y178" s="2502"/>
      <c r="Z178" s="2502"/>
      <c r="AA178" s="2502"/>
      <c r="BA178" s="2595" t="str">
        <f t="shared" si="43"/>
        <v/>
      </c>
      <c r="BB178" s="2595" t="str">
        <f t="shared" si="44"/>
        <v/>
      </c>
      <c r="BD178" s="2759">
        <f t="shared" si="39"/>
        <v>0</v>
      </c>
      <c r="BE178" s="2759">
        <f t="shared" si="45"/>
        <v>0</v>
      </c>
    </row>
    <row r="179" spans="1:57" s="2498" customFormat="1" ht="15.95" customHeight="1" x14ac:dyDescent="0.2">
      <c r="A179" s="2799" t="s">
        <v>194</v>
      </c>
      <c r="B179" s="2822" t="s">
        <v>188</v>
      </c>
      <c r="C179" s="2823"/>
      <c r="D179" s="2702">
        <f t="shared" si="41"/>
        <v>0</v>
      </c>
      <c r="E179" s="2699"/>
      <c r="F179" s="2700"/>
      <c r="G179" s="2700"/>
      <c r="H179" s="2700"/>
      <c r="I179" s="2700"/>
      <c r="J179" s="2700"/>
      <c r="K179" s="2700"/>
      <c r="L179" s="2700"/>
      <c r="M179" s="2683"/>
      <c r="N179" s="2736"/>
      <c r="O179" s="2626"/>
      <c r="P179" s="2685"/>
      <c r="Q179" s="2756" t="str">
        <f t="shared" si="42"/>
        <v xml:space="preserve"> </v>
      </c>
      <c r="R179" s="2521"/>
      <c r="S179" s="2495"/>
      <c r="T179" s="2495"/>
      <c r="U179" s="2495"/>
      <c r="V179" s="2502"/>
      <c r="W179" s="2502"/>
      <c r="X179" s="2502"/>
      <c r="Y179" s="2502"/>
      <c r="Z179" s="2502"/>
      <c r="AA179" s="2502"/>
      <c r="BA179" s="2595" t="str">
        <f t="shared" si="43"/>
        <v/>
      </c>
      <c r="BB179" s="2595" t="str">
        <f t="shared" si="44"/>
        <v/>
      </c>
      <c r="BD179" s="2759">
        <f t="shared" si="39"/>
        <v>0</v>
      </c>
      <c r="BE179" s="2759">
        <f t="shared" si="45"/>
        <v>0</v>
      </c>
    </row>
    <row r="180" spans="1:57" s="2498" customFormat="1" ht="15.95" customHeight="1" x14ac:dyDescent="0.2">
      <c r="A180" s="2800"/>
      <c r="B180" s="2820" t="s">
        <v>189</v>
      </c>
      <c r="C180" s="2821"/>
      <c r="D180" s="2636">
        <f t="shared" si="41"/>
        <v>0</v>
      </c>
      <c r="E180" s="2630"/>
      <c r="F180" s="2631"/>
      <c r="G180" s="2631"/>
      <c r="H180" s="2631"/>
      <c r="I180" s="2631"/>
      <c r="J180" s="2631"/>
      <c r="K180" s="2631"/>
      <c r="L180" s="2631"/>
      <c r="M180" s="2633"/>
      <c r="N180" s="2735"/>
      <c r="O180" s="2623"/>
      <c r="P180" s="2676"/>
      <c r="Q180" s="2756" t="str">
        <f t="shared" si="42"/>
        <v xml:space="preserve"> </v>
      </c>
      <c r="R180" s="2521"/>
      <c r="S180" s="2495"/>
      <c r="T180" s="2495"/>
      <c r="U180" s="2495"/>
      <c r="V180" s="2502"/>
      <c r="W180" s="2502"/>
      <c r="X180" s="2502"/>
      <c r="Y180" s="2502"/>
      <c r="Z180" s="2502"/>
      <c r="AA180" s="2502"/>
      <c r="BA180" s="2595" t="str">
        <f t="shared" si="43"/>
        <v/>
      </c>
      <c r="BB180" s="2595" t="str">
        <f t="shared" si="44"/>
        <v/>
      </c>
      <c r="BD180" s="2759">
        <f>IF($D180&lt;&gt;($N180+$O180),1,0)</f>
        <v>0</v>
      </c>
      <c r="BE180" s="2759">
        <f>IF($K180&lt;$P180,1,0)</f>
        <v>0</v>
      </c>
    </row>
    <row r="181" spans="1:57" s="2495" customFormat="1" ht="30" customHeight="1" x14ac:dyDescent="0.2">
      <c r="A181" s="2551" t="s">
        <v>195</v>
      </c>
      <c r="B181" s="2549"/>
      <c r="C181" s="2549"/>
      <c r="D181" s="2521"/>
      <c r="E181" s="2521"/>
      <c r="F181" s="2521"/>
      <c r="G181" s="2521"/>
      <c r="H181" s="2521"/>
      <c r="I181" s="2521"/>
      <c r="J181" s="2521"/>
      <c r="K181" s="2521"/>
      <c r="L181" s="2521"/>
      <c r="M181" s="2521"/>
      <c r="N181" s="2521"/>
      <c r="O181" s="2521"/>
      <c r="P181" s="2521"/>
      <c r="Q181" s="2521"/>
      <c r="R181" s="2523"/>
      <c r="X181" s="2502"/>
      <c r="Y181" s="2509"/>
      <c r="Z181" s="2509"/>
      <c r="AA181" s="2502"/>
      <c r="BA181" s="2502"/>
    </row>
    <row r="182" spans="1:57" s="2498" customFormat="1" ht="19.5" customHeight="1" x14ac:dyDescent="0.1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2495"/>
      <c r="P182" s="2530"/>
      <c r="Q182" s="2523"/>
      <c r="R182" s="2546"/>
      <c r="S182" s="2495"/>
      <c r="T182" s="2495"/>
      <c r="U182" s="2495"/>
      <c r="V182" s="2495"/>
      <c r="W182" s="2502"/>
      <c r="X182" s="2509"/>
      <c r="Y182" s="2509"/>
      <c r="Z182" s="2502"/>
      <c r="AA182" s="2502"/>
      <c r="BA182" s="2495"/>
      <c r="BB182" s="2495"/>
      <c r="BC182" s="2495"/>
      <c r="BD182" s="2495"/>
    </row>
    <row r="183" spans="1:57" s="2498" customFormat="1" ht="32.25" customHeight="1" x14ac:dyDescent="0.15">
      <c r="A183" s="2807"/>
      <c r="B183" s="2808"/>
      <c r="C183" s="2809"/>
      <c r="D183" s="2802"/>
      <c r="E183" s="2788" t="s">
        <v>178</v>
      </c>
      <c r="F183" s="2510" t="s">
        <v>21</v>
      </c>
      <c r="G183" s="2510" t="s">
        <v>185</v>
      </c>
      <c r="H183" s="2510" t="s">
        <v>91</v>
      </c>
      <c r="I183" s="2510" t="s">
        <v>186</v>
      </c>
      <c r="J183" s="2510" t="s">
        <v>196</v>
      </c>
      <c r="K183" s="2510" t="s">
        <v>25</v>
      </c>
      <c r="L183" s="2510" t="s">
        <v>26</v>
      </c>
      <c r="M183" s="2529" t="s">
        <v>27</v>
      </c>
      <c r="N183" s="2800"/>
      <c r="O183" s="2530"/>
      <c r="P183" s="2530"/>
      <c r="Q183" s="2523"/>
      <c r="R183" s="2546"/>
      <c r="S183" s="2495"/>
      <c r="T183" s="2495"/>
      <c r="U183" s="2495"/>
      <c r="V183" s="2495"/>
      <c r="W183" s="2502"/>
      <c r="X183" s="2509"/>
      <c r="Y183" s="2509"/>
      <c r="Z183" s="2502"/>
      <c r="AA183" s="2502"/>
      <c r="BA183" s="2495"/>
      <c r="BB183" s="2495"/>
      <c r="BC183" s="2495"/>
      <c r="BD183" s="2495"/>
    </row>
    <row r="184" spans="1:57" s="2498" customFormat="1" ht="15.95" customHeight="1" x14ac:dyDescent="0.15">
      <c r="A184" s="2810" t="s">
        <v>197</v>
      </c>
      <c r="B184" s="2811"/>
      <c r="C184" s="2812"/>
      <c r="D184" s="2634">
        <f t="shared" ref="D184:D189" si="46">SUM(E184:M184)</f>
        <v>0</v>
      </c>
      <c r="E184" s="2699"/>
      <c r="F184" s="2700"/>
      <c r="G184" s="2700"/>
      <c r="H184" s="2700"/>
      <c r="I184" s="2700"/>
      <c r="J184" s="2700"/>
      <c r="K184" s="2642"/>
      <c r="L184" s="2642"/>
      <c r="M184" s="2683"/>
      <c r="N184" s="2644"/>
      <c r="O184" s="2756" t="str">
        <f>$BB184</f>
        <v/>
      </c>
      <c r="P184" s="2528"/>
      <c r="Q184" s="2523"/>
      <c r="R184" s="2546"/>
      <c r="S184" s="2495"/>
      <c r="T184" s="2495"/>
      <c r="U184" s="2495"/>
      <c r="V184" s="2495"/>
      <c r="W184" s="2502"/>
      <c r="X184" s="2509"/>
      <c r="Y184" s="2509"/>
      <c r="Z184" s="2502"/>
      <c r="AA184" s="2502"/>
      <c r="BA184" s="2518"/>
      <c r="BB184" s="2595" t="str">
        <f t="shared" ref="BB184:BB189" si="47">IF(D184&lt;&gt;SUM(E184:M184)," NO ALTERE LAS FÓRMULAS, la suma de las grupos de edad o riesgo NO está alculando el total de la sección. ","")</f>
        <v/>
      </c>
      <c r="BC184" s="2495"/>
      <c r="BD184" s="2772"/>
      <c r="BE184" s="2759">
        <f t="shared" ref="BE184:BE189" si="48">IF(D184&lt;&gt;SUM(E184:M184),1,0)</f>
        <v>0</v>
      </c>
    </row>
    <row r="185" spans="1:57" s="2498" customFormat="1" ht="15.95" customHeight="1" x14ac:dyDescent="0.15">
      <c r="A185" s="2813" t="s">
        <v>198</v>
      </c>
      <c r="B185" s="2814"/>
      <c r="C185" s="2815"/>
      <c r="D185" s="2635">
        <f t="shared" si="46"/>
        <v>0</v>
      </c>
      <c r="E185" s="2627"/>
      <c r="F185" s="2628"/>
      <c r="G185" s="2628"/>
      <c r="H185" s="2628"/>
      <c r="I185" s="2628"/>
      <c r="J185" s="2628"/>
      <c r="K185" s="2628"/>
      <c r="L185" s="2628"/>
      <c r="M185" s="2624"/>
      <c r="N185" s="2621"/>
      <c r="O185" s="2756" t="str">
        <f>$BA185&amp;""&amp;$BB185</f>
        <v/>
      </c>
      <c r="P185" s="2528"/>
      <c r="Q185" s="2523"/>
      <c r="R185" s="2546"/>
      <c r="S185" s="2495"/>
      <c r="T185" s="2495"/>
      <c r="U185" s="2495"/>
      <c r="V185" s="2495"/>
      <c r="W185" s="2502"/>
      <c r="X185" s="2509"/>
      <c r="Y185" s="2509"/>
      <c r="Z185" s="2502"/>
      <c r="AA185" s="2502"/>
      <c r="BA185" s="2595" t="str">
        <f>IF($K185&lt;$N185," Las consultas de 60 años NO puede ser mayor que el de 20-64 años.","")</f>
        <v/>
      </c>
      <c r="BB185" s="2595" t="str">
        <f t="shared" si="47"/>
        <v/>
      </c>
      <c r="BC185" s="2495"/>
      <c r="BD185" s="2759">
        <f>IF($K185&lt;$N185,1,0)</f>
        <v>0</v>
      </c>
      <c r="BE185" s="2759">
        <f t="shared" si="48"/>
        <v>0</v>
      </c>
    </row>
    <row r="186" spans="1:57" s="2498" customFormat="1" ht="15.95" customHeight="1" x14ac:dyDescent="0.15">
      <c r="A186" s="2813" t="s">
        <v>199</v>
      </c>
      <c r="B186" s="2814"/>
      <c r="C186" s="2815"/>
      <c r="D186" s="2635">
        <f t="shared" si="46"/>
        <v>0</v>
      </c>
      <c r="E186" s="2627"/>
      <c r="F186" s="2628"/>
      <c r="G186" s="2628"/>
      <c r="H186" s="2628"/>
      <c r="I186" s="2628"/>
      <c r="J186" s="2628"/>
      <c r="K186" s="2628"/>
      <c r="L186" s="2628"/>
      <c r="M186" s="2624"/>
      <c r="N186" s="2621"/>
      <c r="O186" s="2756" t="str">
        <f>$BA186&amp;""&amp;$BB186</f>
        <v/>
      </c>
      <c r="P186" s="2528"/>
      <c r="Q186" s="2523"/>
      <c r="R186" s="2546"/>
      <c r="S186" s="2495"/>
      <c r="T186" s="2495"/>
      <c r="U186" s="2495"/>
      <c r="V186" s="2495"/>
      <c r="W186" s="2502"/>
      <c r="X186" s="2509"/>
      <c r="Y186" s="2509"/>
      <c r="Z186" s="2502"/>
      <c r="AA186" s="2502"/>
      <c r="BA186" s="2595" t="str">
        <f>IF($K186&lt;$N186," Las consultas de 60 años NO puede ser mayor que el de 20-64 años.","")</f>
        <v/>
      </c>
      <c r="BB186" s="2595" t="str">
        <f t="shared" si="47"/>
        <v/>
      </c>
      <c r="BC186" s="2495"/>
      <c r="BD186" s="2759">
        <f>IF($K186&lt;$N186,1,0)</f>
        <v>0</v>
      </c>
      <c r="BE186" s="2759">
        <f t="shared" si="48"/>
        <v>0</v>
      </c>
    </row>
    <row r="187" spans="1:57" s="2498" customFormat="1" ht="15.95" customHeight="1" x14ac:dyDescent="0.15">
      <c r="A187" s="2813" t="s">
        <v>200</v>
      </c>
      <c r="B187" s="2814"/>
      <c r="C187" s="2815"/>
      <c r="D187" s="2635">
        <f t="shared" si="46"/>
        <v>0</v>
      </c>
      <c r="E187" s="2627"/>
      <c r="F187" s="2628"/>
      <c r="G187" s="2628"/>
      <c r="H187" s="2628"/>
      <c r="I187" s="2628"/>
      <c r="J187" s="2628"/>
      <c r="K187" s="2628"/>
      <c r="L187" s="2628"/>
      <c r="M187" s="2624"/>
      <c r="N187" s="2621"/>
      <c r="O187" s="2756" t="str">
        <f>$BA187&amp;""&amp;$BB187</f>
        <v/>
      </c>
      <c r="P187" s="2528"/>
      <c r="Q187" s="2523"/>
      <c r="R187" s="2546"/>
      <c r="S187" s="2495"/>
      <c r="T187" s="2495"/>
      <c r="U187" s="2495"/>
      <c r="V187" s="2495"/>
      <c r="W187" s="2502"/>
      <c r="X187" s="2509"/>
      <c r="Y187" s="2509"/>
      <c r="Z187" s="2502"/>
      <c r="AA187" s="2502"/>
      <c r="BA187" s="2595" t="str">
        <f>IF($K187&lt;$N187," Las consultas de 60 años NO puede ser mayor que el de 20-64 años.","")</f>
        <v/>
      </c>
      <c r="BB187" s="2595" t="str">
        <f t="shared" si="47"/>
        <v/>
      </c>
      <c r="BC187" s="2495"/>
      <c r="BD187" s="2759">
        <f>IF($K187&lt;$N187,1,0)</f>
        <v>0</v>
      </c>
      <c r="BE187" s="2759">
        <f t="shared" si="48"/>
        <v>0</v>
      </c>
    </row>
    <row r="188" spans="1:57" s="2498" customFormat="1" ht="15.95" customHeight="1" x14ac:dyDescent="0.15">
      <c r="A188" s="2824" t="s">
        <v>201</v>
      </c>
      <c r="B188" s="2825"/>
      <c r="C188" s="2826"/>
      <c r="D188" s="2650">
        <f t="shared" si="46"/>
        <v>0</v>
      </c>
      <c r="E188" s="2651"/>
      <c r="F188" s="2652"/>
      <c r="G188" s="2652"/>
      <c r="H188" s="2652"/>
      <c r="I188" s="2652"/>
      <c r="J188" s="2652"/>
      <c r="K188" s="2652"/>
      <c r="L188" s="2652"/>
      <c r="M188" s="2625"/>
      <c r="N188" s="2622"/>
      <c r="O188" s="2756" t="str">
        <f>$BA188&amp;""&amp;$BB188</f>
        <v/>
      </c>
      <c r="P188" s="2528"/>
      <c r="Q188" s="2523"/>
      <c r="R188" s="2546"/>
      <c r="S188" s="2495"/>
      <c r="T188" s="2495"/>
      <c r="U188" s="2495"/>
      <c r="V188" s="2495"/>
      <c r="W188" s="2502"/>
      <c r="X188" s="2509"/>
      <c r="Y188" s="2509"/>
      <c r="Z188" s="2502"/>
      <c r="AA188" s="2502"/>
      <c r="BA188" s="2595" t="str">
        <f>IF($K188&lt;$N188," Las consultas de 60 años NO puede ser mayor que el de 20-64 años.","")</f>
        <v/>
      </c>
      <c r="BB188" s="2595" t="str">
        <f t="shared" si="47"/>
        <v/>
      </c>
      <c r="BC188" s="2495"/>
      <c r="BD188" s="2759">
        <f>IF($K188&lt;$N188,1,0)</f>
        <v>0</v>
      </c>
      <c r="BE188" s="2759">
        <f t="shared" si="48"/>
        <v>0</v>
      </c>
    </row>
    <row r="189" spans="1:57" s="2770" customFormat="1" ht="15" x14ac:dyDescent="0.2">
      <c r="A189" s="2817" t="s">
        <v>202</v>
      </c>
      <c r="B189" s="2818"/>
      <c r="C189" s="2819"/>
      <c r="D189" s="2679">
        <f t="shared" si="46"/>
        <v>0</v>
      </c>
      <c r="E189" s="2630"/>
      <c r="F189" s="2631"/>
      <c r="G189" s="2631"/>
      <c r="H189" s="2631"/>
      <c r="I189" s="2631"/>
      <c r="J189" s="2631"/>
      <c r="K189" s="2631"/>
      <c r="L189" s="2631"/>
      <c r="M189" s="2633"/>
      <c r="N189" s="2623"/>
      <c r="O189" s="2756" t="str">
        <f>$BA189&amp;""&amp;$BB189</f>
        <v/>
      </c>
      <c r="P189" s="2591"/>
      <c r="Q189" s="2592"/>
      <c r="R189" s="2593"/>
      <c r="S189" s="2769"/>
      <c r="T189" s="2769"/>
      <c r="U189" s="2769"/>
      <c r="V189" s="2769"/>
      <c r="W189" s="2769"/>
      <c r="X189" s="2769"/>
      <c r="Y189" s="2769"/>
      <c r="Z189" s="2769"/>
      <c r="AA189" s="2769"/>
      <c r="BA189" s="2595" t="str">
        <f>IF($K189&lt;$N189," Las consultas de 60 años NO puede ser mayor que el de 20-64 años.","")</f>
        <v/>
      </c>
      <c r="BB189" s="2595" t="str">
        <f t="shared" si="47"/>
        <v/>
      </c>
      <c r="BD189" s="2759">
        <f>IF($K189&lt;$N189,1,0)</f>
        <v>0</v>
      </c>
      <c r="BE189" s="2759">
        <f t="shared" si="48"/>
        <v>0</v>
      </c>
    </row>
    <row r="190" spans="1:57" s="2495" customFormat="1" ht="30" customHeight="1" x14ac:dyDescent="0.2">
      <c r="A190" s="2602" t="s">
        <v>203</v>
      </c>
      <c r="B190" s="2603"/>
      <c r="C190" s="2603"/>
      <c r="D190" s="2603"/>
      <c r="E190" s="2496"/>
      <c r="F190" s="2496"/>
      <c r="G190" s="2502"/>
      <c r="H190" s="2502"/>
      <c r="I190" s="2502"/>
      <c r="J190" s="2502"/>
      <c r="K190" s="2502"/>
      <c r="L190" s="2502"/>
      <c r="M190" s="2502"/>
      <c r="N190" s="2502"/>
      <c r="O190" s="2502"/>
      <c r="P190" s="2502"/>
      <c r="Q190" s="2502"/>
    </row>
    <row r="191" spans="1:57" s="2495" customFormat="1" ht="15" customHeight="1" x14ac:dyDescent="0.1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2502"/>
      <c r="J191" s="2502"/>
      <c r="K191" s="2502"/>
      <c r="L191" s="2502"/>
      <c r="M191" s="2502"/>
      <c r="N191" s="2502"/>
      <c r="O191" s="2502"/>
      <c r="P191" s="2502"/>
      <c r="Q191" s="2502"/>
    </row>
    <row r="192" spans="1:57" s="2495" customFormat="1" ht="15" customHeight="1" x14ac:dyDescent="0.1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2502"/>
      <c r="J192" s="2502"/>
      <c r="K192" s="2502"/>
      <c r="L192" s="2502"/>
      <c r="M192" s="2502"/>
      <c r="N192" s="2502"/>
      <c r="O192" s="2502"/>
      <c r="P192" s="2502"/>
      <c r="Q192" s="2502"/>
    </row>
    <row r="193" spans="1:56" s="2495" customFormat="1" ht="24.75" customHeight="1" x14ac:dyDescent="0.1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R193" s="2502"/>
      <c r="S193" s="2502"/>
    </row>
    <row r="194" spans="1:56" s="2495" customFormat="1" ht="29.25" customHeight="1" x14ac:dyDescent="0.15">
      <c r="A194" s="2800"/>
      <c r="B194" s="2800"/>
      <c r="C194" s="2507" t="s">
        <v>210</v>
      </c>
      <c r="D194" s="2791" t="s">
        <v>211</v>
      </c>
      <c r="E194" s="2796"/>
      <c r="F194" s="2507" t="s">
        <v>210</v>
      </c>
      <c r="G194" s="2529" t="s">
        <v>211</v>
      </c>
      <c r="H194" s="2800"/>
      <c r="R194" s="2502"/>
      <c r="S194" s="2502"/>
    </row>
    <row r="195" spans="1:56" s="2495" customFormat="1" ht="21" customHeight="1" x14ac:dyDescent="0.15">
      <c r="A195" s="2614" t="s">
        <v>212</v>
      </c>
      <c r="B195" s="2615">
        <f t="shared" ref="B195:H195" si="49">SUM(B196:B196)</f>
        <v>0</v>
      </c>
      <c r="C195" s="2616">
        <f t="shared" si="49"/>
        <v>0</v>
      </c>
      <c r="D195" s="2776">
        <f t="shared" si="49"/>
        <v>0</v>
      </c>
      <c r="E195" s="2617">
        <f t="shared" si="49"/>
        <v>0</v>
      </c>
      <c r="F195" s="2616">
        <f t="shared" si="49"/>
        <v>0</v>
      </c>
      <c r="G195" s="2617">
        <f t="shared" si="49"/>
        <v>0</v>
      </c>
      <c r="H195" s="2615">
        <f t="shared" si="49"/>
        <v>0</v>
      </c>
      <c r="R195" s="2502"/>
      <c r="S195" s="2502"/>
    </row>
    <row r="196" spans="1:56" s="2495" customFormat="1" ht="15" customHeight="1" x14ac:dyDescent="0.15">
      <c r="A196" s="2604" t="s">
        <v>213</v>
      </c>
      <c r="B196" s="2608"/>
      <c r="C196" s="2608"/>
      <c r="D196" s="2777"/>
      <c r="E196" s="2609"/>
      <c r="F196" s="2608"/>
      <c r="G196" s="2609"/>
      <c r="H196" s="2761"/>
      <c r="R196" s="2502"/>
      <c r="S196" s="2502"/>
    </row>
    <row r="197" spans="1:56" s="2495" customFormat="1" ht="21" customHeight="1" x14ac:dyDescent="0.15">
      <c r="A197" s="2614" t="s">
        <v>214</v>
      </c>
      <c r="B197" s="2615">
        <f t="shared" ref="B197:H197" si="50">SUM(B198:B207)</f>
        <v>1144</v>
      </c>
      <c r="C197" s="2616">
        <f t="shared" si="50"/>
        <v>629.19999999999993</v>
      </c>
      <c r="D197" s="2776">
        <f t="shared" si="50"/>
        <v>0.3</v>
      </c>
      <c r="E197" s="2617">
        <f t="shared" si="50"/>
        <v>0</v>
      </c>
      <c r="F197" s="2616">
        <f t="shared" si="50"/>
        <v>629.19999999999993</v>
      </c>
      <c r="G197" s="2617">
        <f t="shared" si="50"/>
        <v>0</v>
      </c>
      <c r="H197" s="2615">
        <f t="shared" si="50"/>
        <v>0</v>
      </c>
      <c r="R197" s="2502"/>
      <c r="S197" s="2502"/>
    </row>
    <row r="198" spans="1:56" s="2495" customFormat="1" ht="15" customHeight="1" x14ac:dyDescent="0.15">
      <c r="A198" s="2605" t="s">
        <v>187</v>
      </c>
      <c r="B198" s="2608">
        <v>88</v>
      </c>
      <c r="C198" s="2608">
        <v>39.6</v>
      </c>
      <c r="D198" s="2777">
        <v>0.3</v>
      </c>
      <c r="E198" s="2609"/>
      <c r="F198" s="2608">
        <v>39.6</v>
      </c>
      <c r="G198" s="2609"/>
      <c r="H198" s="2761"/>
      <c r="R198" s="2502"/>
      <c r="S198" s="2502"/>
    </row>
    <row r="199" spans="1:56" s="2495" customFormat="1" ht="23.25" customHeight="1" x14ac:dyDescent="0.15">
      <c r="A199" s="2606" t="s">
        <v>215</v>
      </c>
      <c r="B199" s="2610">
        <v>88</v>
      </c>
      <c r="C199" s="2610">
        <v>17.600000000000001</v>
      </c>
      <c r="D199" s="2778"/>
      <c r="E199" s="2611"/>
      <c r="F199" s="2610">
        <v>17.600000000000001</v>
      </c>
      <c r="G199" s="2611"/>
      <c r="H199" s="2762"/>
      <c r="R199" s="2502"/>
      <c r="S199" s="2502"/>
    </row>
    <row r="200" spans="1:56" s="2495" customFormat="1" ht="15" customHeight="1" x14ac:dyDescent="0.15">
      <c r="A200" s="2606" t="s">
        <v>112</v>
      </c>
      <c r="B200" s="2610">
        <v>264</v>
      </c>
      <c r="C200" s="2610">
        <v>189.2</v>
      </c>
      <c r="D200" s="2778"/>
      <c r="E200" s="2611"/>
      <c r="F200" s="2610">
        <v>189.2</v>
      </c>
      <c r="G200" s="2611"/>
      <c r="H200" s="2762"/>
      <c r="R200" s="2502"/>
      <c r="S200" s="2502"/>
    </row>
    <row r="201" spans="1:56" s="2495" customFormat="1" ht="15" customHeight="1" x14ac:dyDescent="0.15">
      <c r="A201" s="2606" t="s">
        <v>117</v>
      </c>
      <c r="B201" s="2610">
        <v>176</v>
      </c>
      <c r="C201" s="2610">
        <v>17.600000000000001</v>
      </c>
      <c r="D201" s="2778"/>
      <c r="E201" s="2611"/>
      <c r="F201" s="2610">
        <v>17.600000000000001</v>
      </c>
      <c r="G201" s="2611"/>
      <c r="H201" s="2762"/>
      <c r="R201" s="2502"/>
      <c r="S201" s="2502"/>
    </row>
    <row r="202" spans="1:56" s="2495" customFormat="1" ht="15" customHeight="1" x14ac:dyDescent="0.15">
      <c r="A202" s="2606" t="s">
        <v>191</v>
      </c>
      <c r="B202" s="2610">
        <v>176</v>
      </c>
      <c r="C202" s="2610">
        <v>101.2</v>
      </c>
      <c r="D202" s="2778"/>
      <c r="E202" s="2611"/>
      <c r="F202" s="2610">
        <v>101.2</v>
      </c>
      <c r="G202" s="2611"/>
      <c r="H202" s="2762"/>
      <c r="R202" s="2502"/>
      <c r="S202" s="2502"/>
    </row>
    <row r="203" spans="1:56" s="2495" customFormat="1" ht="15" customHeight="1" x14ac:dyDescent="0.15">
      <c r="A203" s="2606" t="s">
        <v>118</v>
      </c>
      <c r="B203" s="2610">
        <v>176</v>
      </c>
      <c r="C203" s="2610">
        <v>167.2</v>
      </c>
      <c r="D203" s="2778"/>
      <c r="E203" s="2611"/>
      <c r="F203" s="2610">
        <v>167.2</v>
      </c>
      <c r="G203" s="2611"/>
      <c r="H203" s="2762"/>
      <c r="R203" s="2594"/>
      <c r="S203" s="2546"/>
    </row>
    <row r="204" spans="1:56" s="2495" customFormat="1" ht="15" customHeight="1" x14ac:dyDescent="0.2">
      <c r="A204" s="2606" t="s">
        <v>119</v>
      </c>
      <c r="B204" s="2610">
        <v>88</v>
      </c>
      <c r="C204" s="2610">
        <v>30.8</v>
      </c>
      <c r="D204" s="2778"/>
      <c r="E204" s="2611"/>
      <c r="F204" s="2610">
        <v>30.8</v>
      </c>
      <c r="G204" s="2611"/>
      <c r="H204" s="2762"/>
      <c r="R204" s="2545"/>
      <c r="S204" s="2521"/>
    </row>
    <row r="205" spans="1:56" s="2498" customFormat="1" ht="22.5" customHeight="1" x14ac:dyDescent="0.2">
      <c r="A205" s="2606" t="s">
        <v>192</v>
      </c>
      <c r="B205" s="2610"/>
      <c r="C205" s="2610"/>
      <c r="D205" s="2778"/>
      <c r="E205" s="2611"/>
      <c r="F205" s="2610"/>
      <c r="G205" s="2611"/>
      <c r="H205" s="2762"/>
      <c r="Q205" s="2495"/>
      <c r="R205" s="2545"/>
      <c r="S205" s="2521"/>
      <c r="T205" s="2495"/>
      <c r="U205" s="2495"/>
      <c r="V205" s="2495"/>
      <c r="W205" s="2495"/>
      <c r="X205" s="2495"/>
      <c r="Y205" s="2495"/>
      <c r="Z205" s="2495"/>
      <c r="AA205" s="2495"/>
      <c r="AB205" s="2495"/>
      <c r="BB205" s="2495"/>
      <c r="BC205" s="2495"/>
      <c r="BD205" s="2495"/>
    </row>
    <row r="206" spans="1:56" s="2498" customFormat="1" ht="24.75" customHeight="1" x14ac:dyDescent="0.2">
      <c r="A206" s="2606" t="s">
        <v>193</v>
      </c>
      <c r="B206" s="2610">
        <v>88</v>
      </c>
      <c r="C206" s="2610">
        <v>66</v>
      </c>
      <c r="D206" s="2778"/>
      <c r="E206" s="2611"/>
      <c r="F206" s="2610">
        <v>66</v>
      </c>
      <c r="G206" s="2611"/>
      <c r="H206" s="2762"/>
      <c r="Q206" s="2495"/>
      <c r="R206" s="2545"/>
      <c r="S206" s="2521"/>
      <c r="T206" s="2495"/>
      <c r="U206" s="2495"/>
      <c r="V206" s="2495"/>
      <c r="W206" s="2495"/>
      <c r="X206" s="2495"/>
      <c r="Y206" s="2495"/>
      <c r="Z206" s="2495"/>
      <c r="AA206" s="2495"/>
      <c r="AB206" s="2495"/>
      <c r="BB206" s="2495"/>
      <c r="BC206" s="2495"/>
      <c r="BD206" s="2495"/>
    </row>
    <row r="207" spans="1:56" s="2498" customFormat="1" ht="23.25" customHeight="1" x14ac:dyDescent="0.2">
      <c r="A207" s="2607" t="s">
        <v>194</v>
      </c>
      <c r="B207" s="2612"/>
      <c r="C207" s="2612"/>
      <c r="D207" s="2779"/>
      <c r="E207" s="2613"/>
      <c r="F207" s="2612"/>
      <c r="G207" s="2613"/>
      <c r="H207" s="2763"/>
      <c r="Q207" s="2495"/>
      <c r="R207" s="2545"/>
      <c r="S207" s="2521"/>
      <c r="T207" s="2495"/>
      <c r="U207" s="2495"/>
      <c r="V207" s="2495"/>
      <c r="W207" s="2495"/>
      <c r="X207" s="2495"/>
      <c r="Y207" s="2495"/>
      <c r="Z207" s="2495"/>
      <c r="AA207" s="2495"/>
      <c r="AB207" s="2495"/>
      <c r="BB207" s="2495"/>
      <c r="BC207" s="2495"/>
      <c r="BD207" s="2495"/>
    </row>
    <row r="208" spans="1:56" s="2531" customFormat="1" x14ac:dyDescent="0.2">
      <c r="B208" s="2537"/>
      <c r="C208" s="2537"/>
      <c r="R208" s="2765"/>
    </row>
    <row r="209" spans="2:18" s="2531" customFormat="1" x14ac:dyDescent="0.2">
      <c r="B209" s="2537"/>
      <c r="C209" s="2537"/>
      <c r="R209" s="2765"/>
    </row>
    <row r="210" spans="2:18" s="2531" customFormat="1" x14ac:dyDescent="0.2">
      <c r="B210" s="2537"/>
      <c r="C210" s="2537"/>
      <c r="R210" s="2765"/>
    </row>
    <row r="211" spans="2:18" s="2531" customFormat="1" x14ac:dyDescent="0.2">
      <c r="B211" s="2537"/>
      <c r="C211" s="2537"/>
      <c r="R211" s="2765"/>
    </row>
    <row r="212" spans="2:18" s="2531" customFormat="1" x14ac:dyDescent="0.2">
      <c r="B212" s="2537"/>
      <c r="C212" s="2537"/>
      <c r="R212" s="2765"/>
    </row>
    <row r="213" spans="2:18" s="2531" customFormat="1" x14ac:dyDescent="0.2">
      <c r="B213" s="2537"/>
      <c r="C213" s="2537"/>
      <c r="R213" s="2765"/>
    </row>
    <row r="214" spans="2:18" s="2531" customFormat="1" x14ac:dyDescent="0.2">
      <c r="B214" s="2537"/>
      <c r="C214" s="2537"/>
      <c r="R214" s="2765"/>
    </row>
    <row r="215" spans="2:18" s="2531" customFormat="1" x14ac:dyDescent="0.2">
      <c r="B215" s="2537"/>
      <c r="C215" s="2537"/>
      <c r="R215" s="2765"/>
    </row>
    <row r="216" spans="2:18" s="2531" customFormat="1" x14ac:dyDescent="0.2">
      <c r="B216" s="2537"/>
      <c r="C216" s="2537"/>
      <c r="R216" s="2765"/>
    </row>
    <row r="217" spans="2:18" s="2531" customFormat="1" x14ac:dyDescent="0.2">
      <c r="B217" s="2537"/>
      <c r="C217" s="2537"/>
      <c r="R217" s="2765"/>
    </row>
    <row r="218" spans="2:18" s="2531" customFormat="1" x14ac:dyDescent="0.2">
      <c r="B218" s="2537"/>
      <c r="C218" s="2537"/>
      <c r="R218" s="2765"/>
    </row>
    <row r="219" spans="2:18" s="2531" customFormat="1" x14ac:dyDescent="0.2">
      <c r="B219" s="2537"/>
      <c r="C219" s="2537"/>
      <c r="R219" s="2765"/>
    </row>
    <row r="220" spans="2:18" s="2531" customFormat="1" x14ac:dyDescent="0.2">
      <c r="B220" s="2537"/>
      <c r="C220" s="2537"/>
      <c r="R220" s="2765"/>
    </row>
    <row r="221" spans="2:18" s="2531" customFormat="1" x14ac:dyDescent="0.2">
      <c r="B221" s="2537"/>
      <c r="C221" s="2537"/>
      <c r="R221" s="2765"/>
    </row>
    <row r="222" spans="2:18" s="2531" customFormat="1" x14ac:dyDescent="0.2">
      <c r="B222" s="2537"/>
      <c r="C222" s="2537"/>
      <c r="R222" s="2765"/>
    </row>
    <row r="223" spans="2:18" s="2531" customFormat="1" x14ac:dyDescent="0.2">
      <c r="B223" s="2537"/>
      <c r="C223" s="2537"/>
      <c r="R223" s="2765"/>
    </row>
    <row r="224" spans="2:18" s="2531" customFormat="1" x14ac:dyDescent="0.2">
      <c r="B224" s="2537"/>
      <c r="C224" s="2537"/>
      <c r="R224" s="2765"/>
    </row>
    <row r="225" spans="1:18" s="2531" customFormat="1" x14ac:dyDescent="0.2">
      <c r="B225" s="2537"/>
      <c r="C225" s="2537"/>
      <c r="R225" s="2765"/>
    </row>
    <row r="226" spans="1:18" s="2531" customFormat="1" x14ac:dyDescent="0.2">
      <c r="B226" s="2537"/>
      <c r="C226" s="2537"/>
      <c r="R226" s="2765"/>
    </row>
    <row r="227" spans="1:18" s="2531" customFormat="1" x14ac:dyDescent="0.2">
      <c r="B227" s="2537"/>
      <c r="C227" s="2537"/>
      <c r="R227" s="2765"/>
    </row>
    <row r="228" spans="1:18" s="2531" customFormat="1" x14ac:dyDescent="0.2">
      <c r="B228" s="2537"/>
      <c r="C228" s="2537"/>
      <c r="R228" s="2765"/>
    </row>
    <row r="229" spans="1:18" s="2531" customFormat="1" x14ac:dyDescent="0.2">
      <c r="B229" s="2537"/>
      <c r="C229" s="2537"/>
      <c r="R229" s="2765"/>
    </row>
    <row r="230" spans="1:18" s="2531" customFormat="1" x14ac:dyDescent="0.2">
      <c r="B230" s="2537"/>
      <c r="C230" s="2537"/>
      <c r="R230" s="2765"/>
    </row>
    <row r="231" spans="1:18" s="2531" customFormat="1" x14ac:dyDescent="0.2">
      <c r="B231" s="2537"/>
      <c r="C231" s="2537"/>
      <c r="R231" s="2765"/>
    </row>
    <row r="232" spans="1:18" s="2531" customFormat="1" x14ac:dyDescent="0.2">
      <c r="B232" s="2537"/>
      <c r="C232" s="2537"/>
      <c r="R232" s="2765"/>
    </row>
    <row r="233" spans="1:18" s="2531" customFormat="1" x14ac:dyDescent="0.2">
      <c r="B233" s="2537"/>
      <c r="C233" s="2537"/>
      <c r="R233" s="2765"/>
    </row>
    <row r="234" spans="1:18" s="2531" customFormat="1" x14ac:dyDescent="0.2">
      <c r="B234" s="2537"/>
      <c r="C234" s="2537"/>
      <c r="R234" s="2765"/>
    </row>
    <row r="235" spans="1:18" s="2531" customFormat="1" x14ac:dyDescent="0.2">
      <c r="A235" s="2766"/>
      <c r="B235" s="2537"/>
      <c r="C235" s="2537"/>
      <c r="R235" s="2765"/>
    </row>
    <row r="236" spans="1:18" s="2531" customFormat="1" x14ac:dyDescent="0.2">
      <c r="B236" s="2537"/>
      <c r="C236" s="2537"/>
      <c r="R236" s="2765"/>
    </row>
    <row r="237" spans="1:18" s="2531" customFormat="1" x14ac:dyDescent="0.2">
      <c r="B237" s="2537"/>
      <c r="C237" s="2537"/>
      <c r="R237" s="2765"/>
    </row>
    <row r="238" spans="1:18" s="2531" customFormat="1" x14ac:dyDescent="0.2">
      <c r="B238" s="2537"/>
      <c r="C238" s="2537"/>
      <c r="R238" s="2765"/>
    </row>
    <row r="301" spans="1:56" hidden="1" x14ac:dyDescent="0.2">
      <c r="A301" s="2771">
        <v>14528.400000000005</v>
      </c>
      <c r="BD301" s="2771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E25" sqref="E25"/>
    </sheetView>
  </sheetViews>
  <sheetFormatPr baseColWidth="10" defaultRowHeight="12.75" x14ac:dyDescent="0.2"/>
  <cols>
    <col min="1" max="1" width="20.85546875" style="2531" customWidth="1"/>
    <col min="2" max="2" width="13.7109375" style="2537" customWidth="1"/>
    <col min="3" max="3" width="13.85546875" style="2537" customWidth="1"/>
    <col min="4" max="4" width="11.140625" style="2531" customWidth="1"/>
    <col min="5" max="5" width="13" style="2531" customWidth="1"/>
    <col min="6" max="7" width="11.5703125" style="2531" customWidth="1"/>
    <col min="8" max="8" width="12.7109375" style="2531" customWidth="1"/>
    <col min="9" max="15" width="10.28515625" style="2531" customWidth="1"/>
    <col min="16" max="16" width="12.85546875" style="2531" customWidth="1"/>
    <col min="17" max="17" width="10.28515625" style="2531" customWidth="1"/>
    <col min="18" max="18" width="14.28515625" style="2787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2502" customFormat="1" ht="12.75" customHeight="1" x14ac:dyDescent="0.2">
      <c r="A1" s="2755" t="s">
        <v>0</v>
      </c>
      <c r="B1" s="2554"/>
      <c r="C1" s="2554"/>
      <c r="D1" s="2501"/>
      <c r="E1" s="2501"/>
      <c r="F1" s="2501"/>
      <c r="G1" s="2501"/>
      <c r="H1" s="2501"/>
      <c r="I1" s="2501"/>
      <c r="J1" s="2501"/>
      <c r="K1" s="2501"/>
      <c r="R1" s="2555"/>
    </row>
    <row r="2" spans="1:57" s="2502" customFormat="1" ht="12.75" customHeight="1" x14ac:dyDescent="0.2">
      <c r="A2" s="2755" t="str">
        <f>CONCATENATE("COMUNA: ",[3]NOMBRE!B2," - ","( ",[3]NOMBRE!C2,[3]NOMBRE!D2,[3]NOMBRE!E2,[3]NOMBRE!F2,[3]NOMBRE!G2," )")</f>
        <v>COMUNA: LINARES - ( 07401 )</v>
      </c>
      <c r="B2" s="2554"/>
      <c r="C2" s="2554"/>
      <c r="D2" s="2501"/>
      <c r="E2" s="2501"/>
      <c r="F2" s="2501"/>
      <c r="G2" s="2501"/>
      <c r="H2" s="2501"/>
      <c r="I2" s="2501"/>
      <c r="J2" s="2501"/>
      <c r="K2" s="2501"/>
      <c r="R2" s="2555"/>
    </row>
    <row r="3" spans="1:57" s="2502" customFormat="1" ht="12.75" customHeight="1" x14ac:dyDescent="0.2">
      <c r="A3" s="2755" t="str">
        <f>CONCATENATE("ESTABLECIMIENTO: ",[3]NOMBRE!B3," - ","( ",[3]NOMBRE!C3,[3]NOMBRE!D3,[3]NOMBRE!E3,[3]NOMBRE!F3,[3]NOMBRE!G3," )")</f>
        <v>ESTABLECIMIENTO: HOSPITAL DE LINARES  - ( 16108 )</v>
      </c>
      <c r="B3" s="2554"/>
      <c r="C3" s="2554"/>
      <c r="D3" s="2503"/>
      <c r="E3" s="2501"/>
      <c r="F3" s="2501"/>
      <c r="G3" s="2501"/>
      <c r="H3" s="2501"/>
      <c r="I3" s="2501"/>
      <c r="J3" s="2501"/>
      <c r="K3" s="2501"/>
      <c r="R3" s="2555"/>
    </row>
    <row r="4" spans="1:57" s="2502" customFormat="1" ht="12.75" customHeight="1" x14ac:dyDescent="0.2">
      <c r="A4" s="2755" t="str">
        <f>CONCATENATE("MES: ",[3]NOMBRE!B6," - ","( ",[3]NOMBRE!C6,[3]NOMBRE!D6," )")</f>
        <v>MES: MARZO - ( 03 )</v>
      </c>
      <c r="B4" s="2554"/>
      <c r="C4" s="2554"/>
      <c r="D4" s="2501"/>
      <c r="E4" s="2501"/>
      <c r="F4" s="2501"/>
      <c r="G4" s="2501"/>
      <c r="H4" s="2501"/>
      <c r="I4" s="2501"/>
      <c r="J4" s="2501"/>
      <c r="K4" s="2501"/>
      <c r="P4" s="2760"/>
      <c r="R4" s="2555"/>
    </row>
    <row r="5" spans="1:57" s="2502" customFormat="1" ht="12.75" customHeight="1" x14ac:dyDescent="0.2">
      <c r="A5" s="2500" t="str">
        <f>CONCATENATE("AÑO: ",[3]NOMBRE!B7)</f>
        <v>AÑO: 2013</v>
      </c>
      <c r="B5" s="2554"/>
      <c r="C5" s="2554"/>
      <c r="D5" s="2501"/>
      <c r="E5" s="2501"/>
      <c r="F5" s="2501"/>
      <c r="G5" s="2501"/>
      <c r="H5" s="2501"/>
      <c r="I5" s="2501"/>
      <c r="J5" s="2501"/>
      <c r="K5" s="2501"/>
      <c r="R5" s="2555"/>
    </row>
    <row r="6" spans="1:57" s="2495" customFormat="1" ht="39.950000000000003" customHeight="1" x14ac:dyDescent="0.2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2519"/>
      <c r="R6" s="2556"/>
      <c r="S6" s="2497"/>
    </row>
    <row r="7" spans="1:57" s="2495" customFormat="1" ht="30" customHeight="1" x14ac:dyDescent="0.2">
      <c r="A7" s="2550" t="s">
        <v>12</v>
      </c>
      <c r="B7" s="2557"/>
      <c r="C7" s="2557"/>
      <c r="D7" s="2558"/>
      <c r="E7" s="2558"/>
      <c r="F7" s="2558"/>
      <c r="G7" s="2559"/>
      <c r="H7" s="2558"/>
      <c r="I7" s="2558"/>
      <c r="J7" s="2558"/>
      <c r="K7" s="2558"/>
      <c r="L7" s="2558"/>
      <c r="M7" s="2558"/>
      <c r="N7" s="2558"/>
      <c r="O7" s="2558"/>
      <c r="P7" s="2560"/>
      <c r="Q7" s="2560"/>
      <c r="R7" s="2561"/>
      <c r="S7" s="2767"/>
    </row>
    <row r="8" spans="1:57" s="2498" customFormat="1" ht="23.25" customHeight="1" x14ac:dyDescent="0.1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2530"/>
      <c r="T8" s="2495"/>
      <c r="U8" s="2495"/>
      <c r="V8" s="2495"/>
      <c r="W8" s="2495"/>
      <c r="X8" s="2495"/>
      <c r="Y8" s="2495"/>
      <c r="Z8" s="2495"/>
      <c r="AA8" s="2495"/>
      <c r="AB8" s="2495"/>
      <c r="AC8" s="2495"/>
      <c r="AD8" s="2495"/>
      <c r="AE8" s="2495"/>
      <c r="AF8" s="2495"/>
      <c r="AG8" s="2495"/>
    </row>
    <row r="9" spans="1:57" s="2498" customFormat="1" ht="21" x14ac:dyDescent="0.15">
      <c r="A9" s="2807"/>
      <c r="B9" s="2808"/>
      <c r="C9" s="2809"/>
      <c r="D9" s="2831"/>
      <c r="E9" s="2793" t="s">
        <v>17</v>
      </c>
      <c r="F9" s="2510" t="s">
        <v>18</v>
      </c>
      <c r="G9" s="2510" t="s">
        <v>19</v>
      </c>
      <c r="H9" s="2510" t="s">
        <v>20</v>
      </c>
      <c r="I9" s="2510" t="s">
        <v>21</v>
      </c>
      <c r="J9" s="2510" t="s">
        <v>22</v>
      </c>
      <c r="K9" s="2510" t="s">
        <v>23</v>
      </c>
      <c r="L9" s="2510" t="s">
        <v>24</v>
      </c>
      <c r="M9" s="2510" t="s">
        <v>25</v>
      </c>
      <c r="N9" s="2510" t="s">
        <v>26</v>
      </c>
      <c r="O9" s="2529" t="s">
        <v>27</v>
      </c>
      <c r="P9" s="2507" t="s">
        <v>1</v>
      </c>
      <c r="Q9" s="2794" t="s">
        <v>2</v>
      </c>
      <c r="R9" s="2796"/>
      <c r="S9" s="2530"/>
      <c r="T9" s="2495"/>
      <c r="U9" s="2495"/>
      <c r="V9" s="2495"/>
      <c r="W9" s="2495"/>
      <c r="X9" s="2495"/>
      <c r="Y9" s="2495"/>
      <c r="Z9" s="2495"/>
      <c r="AA9" s="2495"/>
      <c r="AB9" s="2495"/>
      <c r="AC9" s="2495"/>
      <c r="AD9" s="2495"/>
      <c r="AE9" s="2495"/>
      <c r="AF9" s="2495"/>
      <c r="AG9" s="2495"/>
    </row>
    <row r="10" spans="1:57" s="2495" customFormat="1" ht="21" customHeight="1" x14ac:dyDescent="0.2">
      <c r="A10" s="2550" t="s">
        <v>28</v>
      </c>
      <c r="B10" s="2543"/>
      <c r="C10" s="2543"/>
      <c r="D10" s="2563"/>
      <c r="E10" s="2563"/>
      <c r="F10" s="2563"/>
      <c r="G10" s="2563"/>
      <c r="H10" s="2563"/>
      <c r="I10" s="2563"/>
      <c r="J10" s="2563"/>
      <c r="K10" s="2563"/>
      <c r="L10" s="2563"/>
      <c r="M10" s="2563"/>
      <c r="N10" s="2563"/>
      <c r="O10" s="2563"/>
      <c r="P10" s="2563"/>
      <c r="Q10" s="2563"/>
      <c r="R10" s="2563"/>
      <c r="S10" s="2542"/>
      <c r="T10" s="2521"/>
    </row>
    <row r="11" spans="1:57" s="2498" customFormat="1" ht="15.95" customHeight="1" x14ac:dyDescent="0.15">
      <c r="A11" s="2905" t="s">
        <v>29</v>
      </c>
      <c r="B11" s="2872" t="s">
        <v>30</v>
      </c>
      <c r="C11" s="2874"/>
      <c r="D11" s="2634">
        <f>SUM(E11:O11)</f>
        <v>0</v>
      </c>
      <c r="E11" s="2697"/>
      <c r="F11" s="2714"/>
      <c r="G11" s="2714"/>
      <c r="H11" s="2698"/>
      <c r="I11" s="2698"/>
      <c r="J11" s="2698"/>
      <c r="K11" s="2698"/>
      <c r="L11" s="2698"/>
      <c r="M11" s="2698"/>
      <c r="N11" s="2681"/>
      <c r="O11" s="2682"/>
      <c r="P11" s="2714"/>
      <c r="Q11" s="2682"/>
      <c r="R11" s="2690"/>
      <c r="S11" s="2756" t="str">
        <f>$BA11&amp;" "&amp;$BB11&amp;""</f>
        <v xml:space="preserve"> </v>
      </c>
      <c r="T11" s="2546"/>
      <c r="U11" s="2495"/>
      <c r="V11" s="2495"/>
      <c r="W11" s="2495"/>
      <c r="X11" s="2495"/>
      <c r="AA11" s="2509"/>
      <c r="BA11" s="2595" t="str">
        <f>IF($D11&lt;&gt;($P11+$Q11)," El número consultas según sexo NO puede ser diferente al Total.","")</f>
        <v/>
      </c>
      <c r="BB11" s="2595" t="str">
        <f>IF($M11&lt;$R11," Las consultas de 60 años NO puede ser mayor que el de 20-64 años.","")</f>
        <v/>
      </c>
      <c r="BD11" s="2759">
        <f>IF($D11&lt;&gt;($P11+$Q11),1,0)</f>
        <v>0</v>
      </c>
      <c r="BE11" s="2759">
        <f>IF($M11&lt;$R11,1,0)</f>
        <v>0</v>
      </c>
    </row>
    <row r="12" spans="1:57" s="2498" customFormat="1" ht="15.95" customHeight="1" x14ac:dyDescent="0.15">
      <c r="A12" s="2906"/>
      <c r="B12" s="2820" t="s">
        <v>31</v>
      </c>
      <c r="C12" s="2821"/>
      <c r="D12" s="2636">
        <f>SUM(E12:O12)</f>
        <v>0</v>
      </c>
      <c r="E12" s="2630"/>
      <c r="F12" s="2680"/>
      <c r="G12" s="2680"/>
      <c r="H12" s="2631"/>
      <c r="I12" s="2631"/>
      <c r="J12" s="2631"/>
      <c r="K12" s="2631"/>
      <c r="L12" s="2631"/>
      <c r="M12" s="2631"/>
      <c r="N12" s="2632"/>
      <c r="O12" s="2633"/>
      <c r="P12" s="2680"/>
      <c r="Q12" s="2633"/>
      <c r="R12" s="2623"/>
      <c r="S12" s="2756" t="str">
        <f>$BA12&amp;" "&amp;$BB12&amp;""</f>
        <v xml:space="preserve"> </v>
      </c>
      <c r="T12" s="2546"/>
      <c r="U12" s="2495"/>
      <c r="V12" s="2495"/>
      <c r="W12" s="2495"/>
      <c r="X12" s="2495"/>
      <c r="Y12" s="2502"/>
      <c r="Z12" s="2502"/>
      <c r="AA12" s="2509"/>
      <c r="AB12" s="2502"/>
      <c r="AC12" s="2502"/>
      <c r="BA12" s="2595" t="str">
        <f>IF($D12&lt;&gt;($P12+$Q12)," El número consultas según sexo NO puede ser diferente al Total.","")</f>
        <v/>
      </c>
      <c r="BB12" s="2595" t="str">
        <f>IF($M12&lt;$R12," Las consultas de 60 años NO puede ser mayor que el de 20-64 años.","")</f>
        <v/>
      </c>
      <c r="BD12" s="2759">
        <f>IF($D12&lt;&gt;($P12+$Q12),1,0)</f>
        <v>0</v>
      </c>
      <c r="BE12" s="2759">
        <f>IF($M12&lt;$R12,1,0)</f>
        <v>0</v>
      </c>
    </row>
    <row r="13" spans="1:57" s="2495" customFormat="1" ht="21.75" customHeight="1" x14ac:dyDescent="0.2">
      <c r="A13" s="2551" t="s">
        <v>32</v>
      </c>
      <c r="B13" s="2564"/>
      <c r="C13" s="2564"/>
      <c r="D13" s="2526"/>
      <c r="E13" s="2526"/>
      <c r="F13" s="2526"/>
      <c r="G13" s="2526"/>
      <c r="H13" s="2526"/>
      <c r="I13" s="2526"/>
      <c r="J13" s="2526"/>
      <c r="K13" s="2526"/>
      <c r="L13" s="2526"/>
      <c r="M13" s="2526"/>
      <c r="N13" s="2526"/>
      <c r="O13" s="2526"/>
      <c r="P13" s="2526"/>
      <c r="Q13" s="2542"/>
      <c r="R13" s="2521"/>
    </row>
    <row r="14" spans="1:57" s="2498" customFormat="1" ht="42" customHeight="1" x14ac:dyDescent="0.15">
      <c r="A14" s="2858" t="s">
        <v>13</v>
      </c>
      <c r="B14" s="2907"/>
      <c r="C14" s="2907"/>
      <c r="D14" s="2565" t="s">
        <v>4</v>
      </c>
      <c r="E14" s="2793" t="s">
        <v>33</v>
      </c>
      <c r="F14" s="2510" t="s">
        <v>34</v>
      </c>
      <c r="G14" s="2510" t="s">
        <v>35</v>
      </c>
      <c r="H14" s="2510" t="s">
        <v>22</v>
      </c>
      <c r="I14" s="2510" t="s">
        <v>23</v>
      </c>
      <c r="J14" s="2510" t="s">
        <v>24</v>
      </c>
      <c r="K14" s="2510" t="s">
        <v>25</v>
      </c>
      <c r="L14" s="2510" t="s">
        <v>26</v>
      </c>
      <c r="M14" s="2529" t="s">
        <v>27</v>
      </c>
      <c r="N14" s="2507" t="s">
        <v>1</v>
      </c>
      <c r="O14" s="2794" t="s">
        <v>2</v>
      </c>
      <c r="P14" s="2792" t="s">
        <v>36</v>
      </c>
      <c r="Q14" s="2530"/>
      <c r="R14" s="2495"/>
      <c r="S14" s="2495"/>
      <c r="T14" s="2495"/>
      <c r="U14" s="2495"/>
      <c r="V14" s="2495"/>
      <c r="W14" s="2495"/>
      <c r="X14" s="2495"/>
      <c r="Y14" s="2495"/>
      <c r="Z14" s="2495"/>
      <c r="AA14" s="2495"/>
      <c r="BA14" s="2495"/>
      <c r="BB14" s="2495"/>
      <c r="BD14" s="2495"/>
      <c r="BE14" s="2495"/>
    </row>
    <row r="15" spans="1:57" s="2498" customFormat="1" ht="15.95" customHeight="1" x14ac:dyDescent="0.15">
      <c r="A15" s="2905" t="s">
        <v>37</v>
      </c>
      <c r="B15" s="2872" t="s">
        <v>30</v>
      </c>
      <c r="C15" s="2874"/>
      <c r="D15" s="2634">
        <f>SUM(E15:M15)</f>
        <v>203</v>
      </c>
      <c r="E15" s="2697">
        <v>8</v>
      </c>
      <c r="F15" s="2698">
        <v>10</v>
      </c>
      <c r="G15" s="2698">
        <v>7</v>
      </c>
      <c r="H15" s="2698">
        <v>2</v>
      </c>
      <c r="I15" s="2698">
        <v>21</v>
      </c>
      <c r="J15" s="2698">
        <v>19</v>
      </c>
      <c r="K15" s="2698">
        <v>106</v>
      </c>
      <c r="L15" s="2681">
        <v>11</v>
      </c>
      <c r="M15" s="2682">
        <v>19</v>
      </c>
      <c r="N15" s="2714">
        <v>70</v>
      </c>
      <c r="O15" s="2682">
        <v>133</v>
      </c>
      <c r="P15" s="2691">
        <v>2</v>
      </c>
      <c r="Q15" s="2756" t="str">
        <f>$BA15&amp;" "&amp;$BB15&amp;""</f>
        <v xml:space="preserve"> </v>
      </c>
      <c r="R15" s="2546"/>
      <c r="S15" s="2495"/>
      <c r="T15" s="2495"/>
      <c r="U15" s="2495"/>
      <c r="V15" s="2495"/>
      <c r="Y15" s="2509"/>
      <c r="BA15" s="2595" t="str">
        <f>IF($D15&lt;&gt;($N15+$O15)," El número consultas según sexo NO puede ser diferente al Total.","")</f>
        <v/>
      </c>
      <c r="BB15" s="2595" t="str">
        <f>IF($K15&lt;$P15," Las consultas de 60 años NO puede ser mayor que el de 20-64 años.","")</f>
        <v/>
      </c>
      <c r="BD15" s="2759">
        <f>IF($D15&lt;&gt;($N15+$O15),1,0)</f>
        <v>0</v>
      </c>
      <c r="BE15" s="2759">
        <f>IF($K15&lt;$P15,1,0)</f>
        <v>0</v>
      </c>
    </row>
    <row r="16" spans="1:57" s="2498" customFormat="1" ht="15.95" customHeight="1" x14ac:dyDescent="0.15">
      <c r="A16" s="2906"/>
      <c r="B16" s="2820" t="s">
        <v>38</v>
      </c>
      <c r="C16" s="2821"/>
      <c r="D16" s="2636">
        <f>SUM(E16:M16)</f>
        <v>649</v>
      </c>
      <c r="E16" s="2630">
        <v>22</v>
      </c>
      <c r="F16" s="2631">
        <v>11</v>
      </c>
      <c r="G16" s="2631">
        <v>10</v>
      </c>
      <c r="H16" s="2631">
        <v>21</v>
      </c>
      <c r="I16" s="2631">
        <v>82</v>
      </c>
      <c r="J16" s="2631">
        <v>95</v>
      </c>
      <c r="K16" s="2631">
        <v>290</v>
      </c>
      <c r="L16" s="2632">
        <v>55</v>
      </c>
      <c r="M16" s="2633">
        <v>63</v>
      </c>
      <c r="N16" s="2680">
        <v>206</v>
      </c>
      <c r="O16" s="2633">
        <v>443</v>
      </c>
      <c r="P16" s="2623">
        <v>13</v>
      </c>
      <c r="Q16" s="2756" t="str">
        <f>$BA16&amp;" "&amp;$BB16&amp;""</f>
        <v xml:space="preserve"> </v>
      </c>
      <c r="R16" s="2546"/>
      <c r="S16" s="2495"/>
      <c r="T16" s="2495"/>
      <c r="U16" s="2495"/>
      <c r="V16" s="2495"/>
      <c r="Y16" s="2509"/>
      <c r="BA16" s="2595" t="str">
        <f>IF($D16&lt;&gt;($N16+$O16)," El número consultas según sexo NO puede ser diferente al Total.","")</f>
        <v/>
      </c>
      <c r="BB16" s="2595" t="str">
        <f>IF($K16&lt;$P16," Las consultas de 60 años NO puede ser mayor que el de 20-64 años.","")</f>
        <v/>
      </c>
      <c r="BD16" s="2759">
        <f>IF($D16&lt;&gt;($N16+$O16),1,0)</f>
        <v>0</v>
      </c>
      <c r="BE16" s="2759">
        <f>IF($K16&lt;$P16,1,0)</f>
        <v>0</v>
      </c>
    </row>
    <row r="17" spans="1:58" s="2495" customFormat="1" ht="21.75" customHeight="1" x14ac:dyDescent="0.2">
      <c r="A17" s="2551" t="s">
        <v>39</v>
      </c>
      <c r="B17" s="2564"/>
      <c r="C17" s="2564"/>
      <c r="D17" s="2526"/>
      <c r="E17" s="2526"/>
      <c r="F17" s="2526"/>
      <c r="G17" s="2526"/>
      <c r="H17" s="2526"/>
      <c r="I17" s="2526"/>
      <c r="J17" s="2526"/>
      <c r="K17" s="2526"/>
      <c r="L17" s="2526"/>
      <c r="M17" s="2526"/>
      <c r="N17" s="2526"/>
      <c r="O17" s="2526"/>
      <c r="P17" s="2526"/>
      <c r="Q17" s="2542"/>
      <c r="R17" s="2521"/>
    </row>
    <row r="18" spans="1:58" s="2498" customFormat="1" ht="47.25" customHeight="1" x14ac:dyDescent="0.2">
      <c r="A18" s="2858" t="s">
        <v>13</v>
      </c>
      <c r="B18" s="2907"/>
      <c r="C18" s="2907"/>
      <c r="D18" s="2565" t="s">
        <v>4</v>
      </c>
      <c r="E18" s="2793" t="s">
        <v>17</v>
      </c>
      <c r="F18" s="2510" t="s">
        <v>19</v>
      </c>
      <c r="G18" s="2510" t="s">
        <v>21</v>
      </c>
      <c r="H18" s="2510" t="s">
        <v>22</v>
      </c>
      <c r="I18" s="2510" t="s">
        <v>23</v>
      </c>
      <c r="J18" s="2510" t="s">
        <v>24</v>
      </c>
      <c r="K18" s="2510" t="s">
        <v>25</v>
      </c>
      <c r="L18" s="2510" t="s">
        <v>26</v>
      </c>
      <c r="M18" s="2529" t="s">
        <v>27</v>
      </c>
      <c r="N18" s="2507" t="s">
        <v>1</v>
      </c>
      <c r="O18" s="2794" t="s">
        <v>2</v>
      </c>
      <c r="P18" s="2530"/>
      <c r="Q18" s="2495"/>
      <c r="R18" s="2521"/>
      <c r="S18" s="2495"/>
      <c r="T18" s="2495"/>
      <c r="U18" s="2495"/>
      <c r="V18" s="2495"/>
      <c r="W18" s="2495"/>
      <c r="X18" s="2495"/>
      <c r="Y18" s="2495"/>
      <c r="Z18" s="2495"/>
      <c r="AA18" s="2495"/>
      <c r="BA18" s="2495"/>
      <c r="BB18" s="2495"/>
      <c r="BC18" s="2495"/>
    </row>
    <row r="19" spans="1:58" s="2498" customFormat="1" ht="15.95" customHeight="1" x14ac:dyDescent="0.2">
      <c r="A19" s="2863" t="s">
        <v>40</v>
      </c>
      <c r="B19" s="2864"/>
      <c r="C19" s="2865"/>
      <c r="D19" s="2634">
        <f>SUM(E19:M19)</f>
        <v>30</v>
      </c>
      <c r="E19" s="2640"/>
      <c r="F19" s="2641"/>
      <c r="G19" s="2641">
        <v>1</v>
      </c>
      <c r="H19" s="2641"/>
      <c r="I19" s="2641">
        <v>7</v>
      </c>
      <c r="J19" s="2641">
        <v>2</v>
      </c>
      <c r="K19" s="2641">
        <v>18</v>
      </c>
      <c r="L19" s="2656">
        <v>2</v>
      </c>
      <c r="M19" s="2669"/>
      <c r="N19" s="2640">
        <v>16</v>
      </c>
      <c r="O19" s="2669">
        <v>14</v>
      </c>
      <c r="P19" s="2756" t="str">
        <f>$BA19</f>
        <v/>
      </c>
      <c r="Q19" s="2546"/>
      <c r="R19" s="2521"/>
      <c r="S19" s="2495"/>
      <c r="T19" s="2495"/>
      <c r="U19" s="2495"/>
      <c r="V19" s="2502"/>
      <c r="W19" s="2502"/>
      <c r="X19" s="2509"/>
      <c r="Y19" s="2502"/>
      <c r="Z19" s="2502"/>
      <c r="AA19" s="2495"/>
      <c r="BA19" s="2595" t="str">
        <f>IF($D19&lt;&gt;($N19+$O19)," El número consultas según sexo NO puede ser diferente al Total.","")</f>
        <v/>
      </c>
      <c r="BD19" s="2759">
        <f>IF($D19&lt;&gt;($N19+$O19),1,0)</f>
        <v>0</v>
      </c>
    </row>
    <row r="20" spans="1:58" s="2498" customFormat="1" ht="15.95" customHeight="1" x14ac:dyDescent="0.2">
      <c r="A20" s="2901" t="s">
        <v>41</v>
      </c>
      <c r="B20" s="2902"/>
      <c r="C20" s="2903"/>
      <c r="D20" s="2636">
        <f>SUM(E20:M20)</f>
        <v>36</v>
      </c>
      <c r="E20" s="2630"/>
      <c r="F20" s="2631"/>
      <c r="G20" s="2631">
        <v>2</v>
      </c>
      <c r="H20" s="2631"/>
      <c r="I20" s="2631">
        <v>9</v>
      </c>
      <c r="J20" s="2631">
        <v>2</v>
      </c>
      <c r="K20" s="2631">
        <v>18</v>
      </c>
      <c r="L20" s="2632">
        <v>4</v>
      </c>
      <c r="M20" s="2633">
        <v>1</v>
      </c>
      <c r="N20" s="2630">
        <v>19</v>
      </c>
      <c r="O20" s="2633">
        <v>17</v>
      </c>
      <c r="P20" s="2756" t="str">
        <f>$BA20</f>
        <v/>
      </c>
      <c r="Q20" s="2546"/>
      <c r="R20" s="2521"/>
      <c r="S20" s="2495"/>
      <c r="T20" s="2495"/>
      <c r="U20" s="2495"/>
      <c r="V20" s="2502"/>
      <c r="W20" s="2502"/>
      <c r="X20" s="2509"/>
      <c r="Y20" s="2502"/>
      <c r="Z20" s="2502"/>
      <c r="AA20" s="2495"/>
      <c r="BA20" s="2595" t="str">
        <f>IF($D20&lt;&gt;($N20+$O20)," El número consultas según sexo NO puede ser diferente al Total.","")</f>
        <v/>
      </c>
      <c r="BD20" s="2759">
        <f>IF($D20&lt;&gt;($N20+$O20),1,0)</f>
        <v>0</v>
      </c>
    </row>
    <row r="21" spans="1:58" s="2495" customFormat="1" ht="30" customHeight="1" x14ac:dyDescent="0.2">
      <c r="A21" s="2551" t="s">
        <v>42</v>
      </c>
      <c r="B21" s="2566"/>
      <c r="C21" s="2566"/>
      <c r="D21" s="2567"/>
      <c r="E21" s="2567"/>
      <c r="F21" s="2567"/>
      <c r="G21" s="2567"/>
      <c r="H21" s="2567"/>
      <c r="I21" s="2567"/>
      <c r="J21" s="2567"/>
      <c r="K21" s="2567"/>
      <c r="L21" s="2567"/>
      <c r="M21" s="2567"/>
      <c r="N21" s="2567"/>
      <c r="O21" s="2567"/>
      <c r="P21" s="2568"/>
      <c r="Q21" s="2568"/>
      <c r="R21" s="2568"/>
      <c r="S21" s="2768"/>
    </row>
    <row r="22" spans="1:58" s="2498" customFormat="1" ht="15" customHeight="1" x14ac:dyDescent="0.1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2530"/>
      <c r="T22" s="2538"/>
      <c r="U22" s="2495"/>
      <c r="V22" s="2495"/>
      <c r="W22" s="2495"/>
      <c r="X22" s="2495"/>
      <c r="Y22" s="2495"/>
      <c r="Z22" s="2495"/>
      <c r="AA22" s="2495"/>
      <c r="AG22" s="2495"/>
      <c r="BA22" s="2495"/>
      <c r="BB22" s="2495"/>
      <c r="BD22" s="2495"/>
      <c r="BE22" s="2495"/>
    </row>
    <row r="23" spans="1:58" s="2498" customFormat="1" ht="36.75" customHeight="1" x14ac:dyDescent="0.15">
      <c r="A23" s="2807"/>
      <c r="B23" s="2808"/>
      <c r="C23" s="2809"/>
      <c r="D23" s="2897"/>
      <c r="E23" s="2793" t="s">
        <v>17</v>
      </c>
      <c r="F23" s="2510" t="s">
        <v>18</v>
      </c>
      <c r="G23" s="2510" t="s">
        <v>19</v>
      </c>
      <c r="H23" s="2510" t="s">
        <v>20</v>
      </c>
      <c r="I23" s="2510" t="s">
        <v>21</v>
      </c>
      <c r="J23" s="2510" t="s">
        <v>22</v>
      </c>
      <c r="K23" s="2510" t="s">
        <v>23</v>
      </c>
      <c r="L23" s="2510" t="s">
        <v>24</v>
      </c>
      <c r="M23" s="2510" t="s">
        <v>25</v>
      </c>
      <c r="N23" s="2510" t="s">
        <v>26</v>
      </c>
      <c r="O23" s="2529" t="s">
        <v>27</v>
      </c>
      <c r="P23" s="2831"/>
      <c r="Q23" s="2800"/>
      <c r="R23" s="2800"/>
      <c r="S23" s="2530"/>
      <c r="T23" s="2569"/>
      <c r="U23" s="2495"/>
      <c r="V23" s="2495"/>
      <c r="W23" s="2495"/>
      <c r="X23" s="2495"/>
      <c r="Y23" s="2495"/>
      <c r="Z23" s="2495"/>
      <c r="AA23" s="2495"/>
      <c r="AG23" s="2495"/>
      <c r="BA23" s="2495"/>
      <c r="BB23" s="2495"/>
      <c r="BD23" s="2495"/>
      <c r="BE23" s="2495"/>
    </row>
    <row r="24" spans="1:58" s="2498" customFormat="1" ht="10.5" x14ac:dyDescent="0.15">
      <c r="A24" s="2531" t="s">
        <v>47</v>
      </c>
      <c r="B24" s="2571"/>
      <c r="C24" s="2571"/>
      <c r="D24" s="2572"/>
      <c r="E24" s="2573"/>
      <c r="F24" s="2573"/>
      <c r="G24" s="2573"/>
      <c r="H24" s="2573"/>
      <c r="I24" s="2573"/>
      <c r="J24" s="2573"/>
      <c r="K24" s="2573"/>
      <c r="L24" s="2573"/>
      <c r="M24" s="2573"/>
      <c r="N24" s="2573"/>
      <c r="O24" s="2573"/>
      <c r="P24" s="2572"/>
      <c r="Q24" s="2573"/>
      <c r="R24" s="2573"/>
      <c r="S24" s="2530"/>
      <c r="T24" s="2569"/>
      <c r="U24" s="2495"/>
      <c r="V24" s="2495"/>
      <c r="W24" s="2495"/>
      <c r="X24" s="2495"/>
      <c r="Y24" s="2495"/>
      <c r="Z24" s="2495"/>
      <c r="AA24" s="2495"/>
      <c r="AG24" s="2495"/>
      <c r="BA24" s="2495"/>
      <c r="BB24" s="2495"/>
      <c r="BD24" s="2495"/>
      <c r="BE24" s="2495"/>
    </row>
    <row r="25" spans="1:58" s="2498" customFormat="1" ht="20.25" customHeight="1" x14ac:dyDescent="0.15">
      <c r="A25" s="2832" t="s">
        <v>48</v>
      </c>
      <c r="B25" s="2833"/>
      <c r="C25" s="2834"/>
      <c r="D25" s="2634">
        <f>SUM(E25:O25)</f>
        <v>0</v>
      </c>
      <c r="E25" s="2677"/>
      <c r="F25" s="2677"/>
      <c r="G25" s="2677"/>
      <c r="H25" s="2641"/>
      <c r="I25" s="2641"/>
      <c r="J25" s="2641"/>
      <c r="K25" s="2641"/>
      <c r="L25" s="2641"/>
      <c r="M25" s="2641"/>
      <c r="N25" s="2641"/>
      <c r="O25" s="2656"/>
      <c r="P25" s="2644"/>
      <c r="Q25" s="2656"/>
      <c r="R25" s="2716"/>
      <c r="S25" s="2756" t="str">
        <f>$BA25</f>
        <v/>
      </c>
      <c r="T25" s="2495"/>
      <c r="U25" s="2495"/>
      <c r="V25" s="2495"/>
      <c r="W25" s="2495"/>
      <c r="X25" s="2495"/>
      <c r="Y25" s="2502"/>
      <c r="Z25" s="2502"/>
      <c r="AA25" s="2509"/>
      <c r="AG25" s="2495"/>
      <c r="BA25" s="2595" t="str">
        <f>IF($M25&lt;$Q25," Las actividades de 60 años NO puede ser mayor que el de 20-64 años.","")</f>
        <v/>
      </c>
      <c r="BD25" s="2764">
        <f>IF($M25&lt;$Q25,1,0)</f>
        <v>0</v>
      </c>
      <c r="BE25" s="2495"/>
    </row>
    <row r="26" spans="1:58" s="2498" customFormat="1" ht="15.75" customHeight="1" x14ac:dyDescent="0.15">
      <c r="A26" s="2890" t="s">
        <v>49</v>
      </c>
      <c r="B26" s="2891"/>
      <c r="C26" s="2892"/>
      <c r="D26" s="2635">
        <f>SUM(E26:O26)</f>
        <v>0</v>
      </c>
      <c r="E26" s="2637"/>
      <c r="F26" s="2715"/>
      <c r="G26" s="2715"/>
      <c r="H26" s="2638"/>
      <c r="I26" s="2638"/>
      <c r="J26" s="2628"/>
      <c r="K26" s="2628"/>
      <c r="L26" s="2628"/>
      <c r="M26" s="2628"/>
      <c r="N26" s="2628"/>
      <c r="O26" s="2629"/>
      <c r="P26" s="2657"/>
      <c r="Q26" s="2629"/>
      <c r="R26" s="2717"/>
      <c r="S26" s="2756" t="str">
        <f>$BA26</f>
        <v/>
      </c>
      <c r="T26" s="2495"/>
      <c r="U26" s="2495"/>
      <c r="V26" s="2495"/>
      <c r="W26" s="2495"/>
      <c r="X26" s="2495"/>
      <c r="Y26" s="2502"/>
      <c r="Z26" s="2509"/>
      <c r="AA26" s="2509"/>
      <c r="AG26" s="2495"/>
      <c r="BA26" s="2595" t="str">
        <f>IF($M26&lt;$Q26," Las actividades de 60 años NO puede ser mayor que el de 20-64 años.","")</f>
        <v/>
      </c>
      <c r="BD26" s="2764">
        <f>IF($M26&lt;$Q26,1,0)</f>
        <v>0</v>
      </c>
      <c r="BE26" s="2495"/>
    </row>
    <row r="27" spans="1:58" s="2498" customFormat="1" ht="15.95" customHeight="1" x14ac:dyDescent="0.15">
      <c r="A27" s="2893" t="s">
        <v>50</v>
      </c>
      <c r="B27" s="2894"/>
      <c r="C27" s="2895"/>
      <c r="D27" s="2650">
        <f>SUM(E27:O27)</f>
        <v>0</v>
      </c>
      <c r="E27" s="2715"/>
      <c r="F27" s="2715"/>
      <c r="G27" s="2715"/>
      <c r="H27" s="2628"/>
      <c r="I27" s="2628"/>
      <c r="J27" s="2628"/>
      <c r="K27" s="2628"/>
      <c r="L27" s="2628"/>
      <c r="M27" s="2628"/>
      <c r="N27" s="2628"/>
      <c r="O27" s="2628"/>
      <c r="P27" s="2661"/>
      <c r="Q27" s="2622"/>
      <c r="R27" s="2718"/>
      <c r="S27" s="2756" t="str">
        <f>$BA27</f>
        <v/>
      </c>
      <c r="T27" s="2495"/>
      <c r="U27" s="2495"/>
      <c r="V27" s="2495"/>
      <c r="W27" s="2495"/>
      <c r="X27" s="2495"/>
      <c r="Y27" s="2502"/>
      <c r="Z27" s="2509"/>
      <c r="AA27" s="2509"/>
      <c r="AG27" s="2495"/>
      <c r="BA27" s="2595" t="str">
        <f>IF($M27&lt;$Q27," Las actividades de 60 años NO puede ser mayor que el de 20-64 años.","")</f>
        <v/>
      </c>
      <c r="BD27" s="2764">
        <f>IF($M27&lt;$Q27,1,0)</f>
        <v>0</v>
      </c>
      <c r="BE27" s="2495"/>
    </row>
    <row r="28" spans="1:58" s="2498" customFormat="1" ht="10.5" x14ac:dyDescent="0.15">
      <c r="A28" s="2797" t="s">
        <v>51</v>
      </c>
      <c r="B28" s="2803"/>
      <c r="C28" s="2803"/>
      <c r="D28" s="2662">
        <f>SUM(E28:O28)</f>
        <v>0</v>
      </c>
      <c r="E28" s="2726">
        <f>SUM(E25:E27)</f>
        <v>0</v>
      </c>
      <c r="F28" s="2726">
        <f t="shared" ref="F28:R28" si="0">SUM(F25:F27)</f>
        <v>0</v>
      </c>
      <c r="G28" s="2726">
        <f t="shared" si="0"/>
        <v>0</v>
      </c>
      <c r="H28" s="2664">
        <f t="shared" si="0"/>
        <v>0</v>
      </c>
      <c r="I28" s="2664">
        <f t="shared" si="0"/>
        <v>0</v>
      </c>
      <c r="J28" s="2664">
        <f t="shared" si="0"/>
        <v>0</v>
      </c>
      <c r="K28" s="2664">
        <f t="shared" si="0"/>
        <v>0</v>
      </c>
      <c r="L28" s="2664">
        <f t="shared" si="0"/>
        <v>0</v>
      </c>
      <c r="M28" s="2664">
        <f t="shared" si="0"/>
        <v>0</v>
      </c>
      <c r="N28" s="2665">
        <f t="shared" si="0"/>
        <v>0</v>
      </c>
      <c r="O28" s="2665">
        <f t="shared" si="0"/>
        <v>0</v>
      </c>
      <c r="P28" s="2662">
        <f t="shared" si="0"/>
        <v>0</v>
      </c>
      <c r="Q28" s="2662">
        <f t="shared" si="0"/>
        <v>0</v>
      </c>
      <c r="R28" s="2662">
        <f t="shared" si="0"/>
        <v>0</v>
      </c>
      <c r="S28" s="2756" t="str">
        <f>$BA28</f>
        <v/>
      </c>
      <c r="T28" s="2495"/>
      <c r="U28" s="2495"/>
      <c r="V28" s="2495"/>
      <c r="W28" s="2495"/>
      <c r="X28" s="2495"/>
      <c r="Y28" s="2502"/>
      <c r="Z28" s="2509"/>
      <c r="AA28" s="2509"/>
      <c r="AG28" s="2495"/>
      <c r="BA28" s="2595" t="str">
        <f>IF($M28&lt;$Q28," Las actividades de 60 años NO puede ser mayor que el de 20-64 años.","")</f>
        <v/>
      </c>
      <c r="BD28" s="2764">
        <f>IF($M28&lt;$Q28,1,0)</f>
        <v>0</v>
      </c>
      <c r="BE28" s="2495"/>
    </row>
    <row r="29" spans="1:58" s="2498" customFormat="1" ht="10.5" x14ac:dyDescent="0.15">
      <c r="A29" s="2531" t="s">
        <v>52</v>
      </c>
      <c r="B29" s="2537"/>
      <c r="C29" s="2537"/>
      <c r="D29" s="2574"/>
      <c r="E29" s="2574"/>
      <c r="F29" s="2574"/>
      <c r="G29" s="2574"/>
      <c r="H29" s="2574"/>
      <c r="I29" s="2574"/>
      <c r="J29" s="2574"/>
      <c r="K29" s="2574"/>
      <c r="L29" s="2574"/>
      <c r="M29" s="2574"/>
      <c r="N29" s="2574"/>
      <c r="O29" s="2574"/>
      <c r="P29" s="2574"/>
      <c r="Q29" s="2574"/>
      <c r="R29" s="2574"/>
      <c r="S29" s="2530"/>
      <c r="T29" s="2569"/>
      <c r="U29" s="2495"/>
      <c r="V29" s="2495"/>
      <c r="W29" s="2495"/>
      <c r="X29" s="2495"/>
      <c r="Y29" s="2495"/>
      <c r="Z29" s="2495"/>
      <c r="AA29" s="2495"/>
      <c r="AG29" s="2495"/>
      <c r="BA29" s="2495"/>
      <c r="BB29" s="2495"/>
      <c r="BC29" s="2495"/>
      <c r="BD29" s="2495"/>
      <c r="BE29" s="2495"/>
    </row>
    <row r="30" spans="1:58" s="2498" customFormat="1" ht="13.5" customHeight="1" x14ac:dyDescent="0.15">
      <c r="A30" s="2810" t="s">
        <v>53</v>
      </c>
      <c r="B30" s="2811"/>
      <c r="C30" s="2812"/>
      <c r="D30" s="2634">
        <f t="shared" ref="D30:D38" si="1">SUM(E30:O30)</f>
        <v>0</v>
      </c>
      <c r="E30" s="2640"/>
      <c r="F30" s="2677"/>
      <c r="G30" s="2677"/>
      <c r="H30" s="2677"/>
      <c r="I30" s="2677"/>
      <c r="J30" s="2677"/>
      <c r="K30" s="2641"/>
      <c r="L30" s="2677"/>
      <c r="M30" s="2641"/>
      <c r="N30" s="2656"/>
      <c r="O30" s="2656"/>
      <c r="P30" s="2620"/>
      <c r="Q30" s="2675"/>
      <c r="R30" s="2716"/>
      <c r="S30" s="2756" t="str">
        <f>$BA30&amp;" "&amp;$BB30&amp;""&amp;$BC30&amp;""</f>
        <v xml:space="preserve"> </v>
      </c>
      <c r="T30" s="2495"/>
      <c r="U30" s="2495"/>
      <c r="V30" s="2495"/>
      <c r="W30" s="2495"/>
      <c r="X30" s="2495"/>
      <c r="Y30" s="2509"/>
      <c r="Z30" s="2509"/>
      <c r="AA30" s="2502"/>
      <c r="AG30" s="2495"/>
      <c r="BA30" s="2532" t="str">
        <f>IF($D30=0,"",IF($P30="",IF($D30="",""," No olvide escribir la columna Beneficiarios."),""))</f>
        <v/>
      </c>
      <c r="BB30" s="2532" t="str">
        <f>IF($D30&lt;$P30," El número de Beneficiarios NO puede ser mayor que el Total.","")</f>
        <v/>
      </c>
      <c r="BC30" s="2595" t="str">
        <f>IF($M30&lt;$Q30," Las actividades de 60 años NO puede ser mayor que el de 20-64 años.","")</f>
        <v/>
      </c>
      <c r="BD30" s="2764">
        <f>IF($M30&lt;$Q30,1,0)</f>
        <v>0</v>
      </c>
      <c r="BE30" s="2764">
        <f>IF($D30&lt;$P30,1,0)</f>
        <v>0</v>
      </c>
      <c r="BF30" s="2764" t="str">
        <f>IF($D30=0,"",IF($P30="",IF($D30="","",1),0))</f>
        <v/>
      </c>
    </row>
    <row r="31" spans="1:58" s="2498" customFormat="1" ht="13.5" customHeight="1" x14ac:dyDescent="0.15">
      <c r="A31" s="2813" t="s">
        <v>54</v>
      </c>
      <c r="B31" s="2814"/>
      <c r="C31" s="2815"/>
      <c r="D31" s="2635">
        <f t="shared" si="1"/>
        <v>7</v>
      </c>
      <c r="E31" s="2627"/>
      <c r="F31" s="2678"/>
      <c r="G31" s="2678"/>
      <c r="H31" s="2678"/>
      <c r="I31" s="2678"/>
      <c r="J31" s="2678"/>
      <c r="K31" s="2628">
        <v>7</v>
      </c>
      <c r="L31" s="2715"/>
      <c r="M31" s="2638"/>
      <c r="N31" s="2638"/>
      <c r="O31" s="2629"/>
      <c r="P31" s="2621">
        <v>7</v>
      </c>
      <c r="Q31" s="2646"/>
      <c r="R31" s="2717"/>
      <c r="S31" s="2756" t="str">
        <f>$BA31&amp;" "&amp;$BB31</f>
        <v xml:space="preserve"> </v>
      </c>
      <c r="T31" s="2495"/>
      <c r="U31" s="2495"/>
      <c r="V31" s="2495"/>
      <c r="W31" s="2495"/>
      <c r="X31" s="2495"/>
      <c r="Y31" s="2509"/>
      <c r="Z31" s="2509"/>
      <c r="AA31" s="2509"/>
      <c r="AG31" s="2495"/>
      <c r="BA31" s="2532" t="str">
        <f t="shared" ref="BA31:BA37" si="2">IF($D31=0,"",IF($P31="",IF($D31="",""," No olvide escribir la columna Beneficiarios."),""))</f>
        <v/>
      </c>
      <c r="BB31" s="2532" t="str">
        <f t="shared" ref="BB31:BB37" si="3">IF($D31&lt;$P31," El número de Beneficiarios NO puede ser mayor que el Total.","")</f>
        <v/>
      </c>
      <c r="BC31" s="2518"/>
      <c r="BD31" s="2518"/>
      <c r="BE31" s="2764">
        <f t="shared" ref="BE31:BE38" si="4">IF($D31&lt;$P31,1,0)</f>
        <v>0</v>
      </c>
      <c r="BF31" s="2764">
        <f t="shared" ref="BF31:BF38" si="5">IF($D31=0,"",IF($P31="",IF($D31="","",1),0))</f>
        <v>0</v>
      </c>
    </row>
    <row r="32" spans="1:58" s="2498" customFormat="1" ht="13.5" customHeight="1" x14ac:dyDescent="0.15">
      <c r="A32" s="2813" t="s">
        <v>55</v>
      </c>
      <c r="B32" s="2814"/>
      <c r="C32" s="2815"/>
      <c r="D32" s="2635">
        <f t="shared" si="1"/>
        <v>3</v>
      </c>
      <c r="E32" s="2627"/>
      <c r="F32" s="2678"/>
      <c r="G32" s="2678"/>
      <c r="H32" s="2678"/>
      <c r="I32" s="2678"/>
      <c r="J32" s="2678"/>
      <c r="K32" s="2628"/>
      <c r="L32" s="2678"/>
      <c r="M32" s="2628">
        <v>3</v>
      </c>
      <c r="N32" s="2629"/>
      <c r="O32" s="2629"/>
      <c r="P32" s="2621">
        <v>3</v>
      </c>
      <c r="Q32" s="2645"/>
      <c r="R32" s="2717"/>
      <c r="S32" s="2756" t="str">
        <f>$BA32&amp;" "&amp;$BB32&amp;""&amp;$BC32&amp;""</f>
        <v xml:space="preserve"> </v>
      </c>
      <c r="T32" s="2495"/>
      <c r="U32" s="2495"/>
      <c r="V32" s="2495"/>
      <c r="W32" s="2495"/>
      <c r="X32" s="2495"/>
      <c r="Y32" s="2509"/>
      <c r="Z32" s="2509"/>
      <c r="AA32" s="2502"/>
      <c r="AG32" s="2495"/>
      <c r="BA32" s="2532" t="str">
        <f t="shared" si="2"/>
        <v/>
      </c>
      <c r="BB32" s="2532" t="str">
        <f t="shared" si="3"/>
        <v/>
      </c>
      <c r="BC32" s="2595" t="str">
        <f>IF($M32&lt;$Q32," Las actividades de 60 años NO puede ser mayor que el de 20-64 años.","")</f>
        <v/>
      </c>
      <c r="BD32" s="2764">
        <f>IF($M32&lt;$Q32,1,0)</f>
        <v>0</v>
      </c>
      <c r="BE32" s="2764">
        <f t="shared" si="4"/>
        <v>0</v>
      </c>
      <c r="BF32" s="2764">
        <f t="shared" si="5"/>
        <v>0</v>
      </c>
    </row>
    <row r="33" spans="1:58" s="2498" customFormat="1" ht="13.5" customHeight="1" x14ac:dyDescent="0.15">
      <c r="A33" s="2813" t="s">
        <v>56</v>
      </c>
      <c r="B33" s="2814"/>
      <c r="C33" s="2815"/>
      <c r="D33" s="2635">
        <f t="shared" si="1"/>
        <v>0</v>
      </c>
      <c r="E33" s="2627"/>
      <c r="F33" s="2678"/>
      <c r="G33" s="2678"/>
      <c r="H33" s="2678"/>
      <c r="I33" s="2638"/>
      <c r="J33" s="2638"/>
      <c r="K33" s="2638"/>
      <c r="L33" s="2638"/>
      <c r="M33" s="2638"/>
      <c r="N33" s="2638"/>
      <c r="O33" s="2638"/>
      <c r="P33" s="2621"/>
      <c r="Q33" s="2646"/>
      <c r="R33" s="2717"/>
      <c r="S33" s="2756" t="str">
        <f>$BA33&amp;" "&amp;$BB33</f>
        <v xml:space="preserve"> </v>
      </c>
      <c r="T33" s="2495"/>
      <c r="U33" s="2495"/>
      <c r="V33" s="2495"/>
      <c r="W33" s="2495"/>
      <c r="X33" s="2495"/>
      <c r="Y33" s="2509"/>
      <c r="Z33" s="2509"/>
      <c r="AA33" s="2502"/>
      <c r="AG33" s="2495"/>
      <c r="BA33" s="2532" t="str">
        <f t="shared" si="2"/>
        <v/>
      </c>
      <c r="BB33" s="2532" t="str">
        <f t="shared" si="3"/>
        <v/>
      </c>
      <c r="BC33" s="2518"/>
      <c r="BD33" s="2518"/>
      <c r="BE33" s="2764">
        <f t="shared" si="4"/>
        <v>0</v>
      </c>
      <c r="BF33" s="2764" t="str">
        <f t="shared" si="5"/>
        <v/>
      </c>
    </row>
    <row r="34" spans="1:58" s="2498" customFormat="1" ht="13.5" customHeight="1" x14ac:dyDescent="0.15">
      <c r="A34" s="2813" t="s">
        <v>57</v>
      </c>
      <c r="B34" s="2814"/>
      <c r="C34" s="2815"/>
      <c r="D34" s="2635">
        <f t="shared" si="1"/>
        <v>4</v>
      </c>
      <c r="E34" s="2627"/>
      <c r="F34" s="2678"/>
      <c r="G34" s="2678"/>
      <c r="H34" s="2678"/>
      <c r="I34" s="2678"/>
      <c r="J34" s="2678"/>
      <c r="K34" s="2628"/>
      <c r="L34" s="2678"/>
      <c r="M34" s="2628">
        <v>3</v>
      </c>
      <c r="N34" s="2629">
        <v>1</v>
      </c>
      <c r="O34" s="2629"/>
      <c r="P34" s="2621">
        <v>4</v>
      </c>
      <c r="Q34" s="2645"/>
      <c r="R34" s="2717"/>
      <c r="S34" s="2756" t="str">
        <f>$BA34&amp;" "&amp;$BB34&amp;""&amp;$BC34&amp;""</f>
        <v xml:space="preserve"> </v>
      </c>
      <c r="T34" s="2495"/>
      <c r="U34" s="2495"/>
      <c r="V34" s="2495"/>
      <c r="W34" s="2495"/>
      <c r="X34" s="2495"/>
      <c r="Y34" s="2509"/>
      <c r="Z34" s="2509"/>
      <c r="AA34" s="2502"/>
      <c r="AG34" s="2495"/>
      <c r="BA34" s="2532" t="str">
        <f t="shared" si="2"/>
        <v/>
      </c>
      <c r="BB34" s="2532" t="str">
        <f t="shared" si="3"/>
        <v/>
      </c>
      <c r="BC34" s="2595" t="str">
        <f>IF($M34&lt;$Q34," Las actividades de 60 años NO puede ser mayor que el de 20-64 años.","")</f>
        <v/>
      </c>
      <c r="BD34" s="2764">
        <f>IF($M34&lt;$Q34,1,0)</f>
        <v>0</v>
      </c>
      <c r="BE34" s="2764">
        <f t="shared" si="4"/>
        <v>0</v>
      </c>
      <c r="BF34" s="2764">
        <f t="shared" si="5"/>
        <v>0</v>
      </c>
    </row>
    <row r="35" spans="1:58" s="2498" customFormat="1" ht="13.5" customHeight="1" x14ac:dyDescent="0.15">
      <c r="A35" s="2813" t="s">
        <v>58</v>
      </c>
      <c r="B35" s="2814"/>
      <c r="C35" s="2815"/>
      <c r="D35" s="2635">
        <f t="shared" si="1"/>
        <v>0</v>
      </c>
      <c r="E35" s="2627"/>
      <c r="F35" s="2678"/>
      <c r="G35" s="2678"/>
      <c r="H35" s="2678"/>
      <c r="I35" s="2678"/>
      <c r="J35" s="2678"/>
      <c r="K35" s="2628"/>
      <c r="L35" s="2678"/>
      <c r="M35" s="2638"/>
      <c r="N35" s="2713"/>
      <c r="O35" s="2713"/>
      <c r="P35" s="2621"/>
      <c r="Q35" s="2646"/>
      <c r="R35" s="2703"/>
      <c r="S35" s="2756" t="str">
        <f>$BA35&amp;" "&amp;$BB35</f>
        <v xml:space="preserve"> </v>
      </c>
      <c r="T35" s="2495"/>
      <c r="U35" s="2495"/>
      <c r="V35" s="2495"/>
      <c r="W35" s="2495"/>
      <c r="X35" s="2495"/>
      <c r="Y35" s="2509"/>
      <c r="Z35" s="2509"/>
      <c r="AA35" s="2509"/>
      <c r="AG35" s="2495"/>
      <c r="BA35" s="2532" t="str">
        <f t="shared" si="2"/>
        <v/>
      </c>
      <c r="BB35" s="2532" t="str">
        <f t="shared" si="3"/>
        <v/>
      </c>
      <c r="BC35" s="2518"/>
      <c r="BD35" s="2518"/>
      <c r="BE35" s="2764">
        <f t="shared" si="4"/>
        <v>0</v>
      </c>
      <c r="BF35" s="2764" t="str">
        <f t="shared" si="5"/>
        <v/>
      </c>
    </row>
    <row r="36" spans="1:58" s="2498" customFormat="1" ht="13.5" customHeight="1" x14ac:dyDescent="0.15">
      <c r="A36" s="2898" t="s">
        <v>59</v>
      </c>
      <c r="B36" s="2899"/>
      <c r="C36" s="2900"/>
      <c r="D36" s="2635">
        <f t="shared" si="1"/>
        <v>0</v>
      </c>
      <c r="E36" s="2627"/>
      <c r="F36" s="2678"/>
      <c r="G36" s="2678"/>
      <c r="H36" s="2678"/>
      <c r="I36" s="2678"/>
      <c r="J36" s="2678"/>
      <c r="K36" s="2628"/>
      <c r="L36" s="2715"/>
      <c r="M36" s="2638"/>
      <c r="N36" s="2638"/>
      <c r="O36" s="2713"/>
      <c r="P36" s="2621"/>
      <c r="Q36" s="2657"/>
      <c r="R36" s="2717"/>
      <c r="S36" s="2756" t="str">
        <f>$BA36&amp;" "&amp;$BB36</f>
        <v xml:space="preserve"> </v>
      </c>
      <c r="T36" s="2495"/>
      <c r="U36" s="2495"/>
      <c r="V36" s="2495"/>
      <c r="W36" s="2495"/>
      <c r="X36" s="2495"/>
      <c r="Y36" s="2509"/>
      <c r="Z36" s="2509"/>
      <c r="AA36" s="2509"/>
      <c r="AG36" s="2495"/>
      <c r="BA36" s="2532" t="str">
        <f t="shared" si="2"/>
        <v/>
      </c>
      <c r="BB36" s="2532" t="str">
        <f t="shared" si="3"/>
        <v/>
      </c>
      <c r="BC36" s="2518"/>
      <c r="BD36" s="2518"/>
      <c r="BE36" s="2764">
        <f t="shared" si="4"/>
        <v>0</v>
      </c>
      <c r="BF36" s="2764" t="str">
        <f t="shared" si="5"/>
        <v/>
      </c>
    </row>
    <row r="37" spans="1:58" s="2498" customFormat="1" ht="36" customHeight="1" x14ac:dyDescent="0.15">
      <c r="A37" s="2813" t="s">
        <v>60</v>
      </c>
      <c r="B37" s="2814"/>
      <c r="C37" s="2815"/>
      <c r="D37" s="2635">
        <f t="shared" si="1"/>
        <v>5</v>
      </c>
      <c r="E37" s="2627"/>
      <c r="F37" s="2678"/>
      <c r="G37" s="2678"/>
      <c r="H37" s="2678"/>
      <c r="I37" s="2678">
        <v>1</v>
      </c>
      <c r="J37" s="2678"/>
      <c r="K37" s="2628">
        <v>4</v>
      </c>
      <c r="L37" s="2715"/>
      <c r="M37" s="2638"/>
      <c r="N37" s="2638"/>
      <c r="O37" s="2713"/>
      <c r="P37" s="2621">
        <v>5</v>
      </c>
      <c r="Q37" s="2657"/>
      <c r="R37" s="2717"/>
      <c r="S37" s="2756" t="str">
        <f>$BA37&amp;" "&amp;$BB37</f>
        <v xml:space="preserve"> </v>
      </c>
      <c r="T37" s="2495"/>
      <c r="U37" s="2495"/>
      <c r="V37" s="2495"/>
      <c r="W37" s="2495"/>
      <c r="X37" s="2495"/>
      <c r="Y37" s="2509"/>
      <c r="Z37" s="2509"/>
      <c r="AA37" s="2509"/>
      <c r="AG37" s="2495"/>
      <c r="BA37" s="2532" t="str">
        <f t="shared" si="2"/>
        <v/>
      </c>
      <c r="BB37" s="2532" t="str">
        <f t="shared" si="3"/>
        <v/>
      </c>
      <c r="BC37" s="2518"/>
      <c r="BD37" s="2518"/>
      <c r="BE37" s="2764">
        <f t="shared" si="4"/>
        <v>0</v>
      </c>
      <c r="BF37" s="2764">
        <f t="shared" si="5"/>
        <v>0</v>
      </c>
    </row>
    <row r="38" spans="1:58" s="2498" customFormat="1" ht="10.5" x14ac:dyDescent="0.15">
      <c r="A38" s="2797" t="s">
        <v>61</v>
      </c>
      <c r="B38" s="2803"/>
      <c r="C38" s="2798"/>
      <c r="D38" s="2674">
        <f t="shared" si="1"/>
        <v>19</v>
      </c>
      <c r="E38" s="2663">
        <f>SUM(E30:E37)</f>
        <v>0</v>
      </c>
      <c r="F38" s="2726">
        <f t="shared" ref="F38:R38" si="6">SUM(F30:F37)</f>
        <v>0</v>
      </c>
      <c r="G38" s="2726">
        <f t="shared" si="6"/>
        <v>0</v>
      </c>
      <c r="H38" s="2664">
        <f t="shared" si="6"/>
        <v>0</v>
      </c>
      <c r="I38" s="2664">
        <f t="shared" si="6"/>
        <v>1</v>
      </c>
      <c r="J38" s="2664">
        <f t="shared" si="6"/>
        <v>0</v>
      </c>
      <c r="K38" s="2664">
        <f t="shared" si="6"/>
        <v>11</v>
      </c>
      <c r="L38" s="2726">
        <f t="shared" si="6"/>
        <v>0</v>
      </c>
      <c r="M38" s="2664">
        <f t="shared" si="6"/>
        <v>6</v>
      </c>
      <c r="N38" s="2664">
        <f t="shared" si="6"/>
        <v>1</v>
      </c>
      <c r="O38" s="2665">
        <f t="shared" si="6"/>
        <v>0</v>
      </c>
      <c r="P38" s="2662">
        <f t="shared" si="6"/>
        <v>19</v>
      </c>
      <c r="Q38" s="2667">
        <f>SUM(Q30:Q37)</f>
        <v>0</v>
      </c>
      <c r="R38" s="2667">
        <f t="shared" si="6"/>
        <v>0</v>
      </c>
      <c r="S38" s="2756" t="str">
        <f>$BA38&amp;" "&amp;$BB38&amp;""&amp;$BC38&amp;""</f>
        <v xml:space="preserve"> </v>
      </c>
      <c r="T38" s="2495"/>
      <c r="U38" s="2495"/>
      <c r="V38" s="2495"/>
      <c r="W38" s="2495"/>
      <c r="X38" s="2502"/>
      <c r="Y38" s="2509"/>
      <c r="Z38" s="2509"/>
      <c r="AA38" s="2502"/>
      <c r="AG38" s="2495"/>
      <c r="BA38" s="2532" t="str">
        <f>IF($D38=0,"",IF($P38="",IF($D38="",""," No olvide escribir la columna Beneficiarios."),""))</f>
        <v/>
      </c>
      <c r="BB38" s="2532" t="str">
        <f>IF($D38&lt;$P38," El número de Beneficiarios NO puede ser mayor que el Total.","")</f>
        <v/>
      </c>
      <c r="BC38" s="2595" t="str">
        <f>IF($M38&lt;$Q38," Las actividades de 60 años NO puede ser mayor que el de 20-64 años.","")</f>
        <v/>
      </c>
      <c r="BD38" s="2764">
        <f>IF($M38&lt;$Q38,1,0)</f>
        <v>0</v>
      </c>
      <c r="BE38" s="2764">
        <f t="shared" si="4"/>
        <v>0</v>
      </c>
      <c r="BF38" s="2764">
        <f t="shared" si="5"/>
        <v>0</v>
      </c>
    </row>
    <row r="39" spans="1:58" s="2495" customFormat="1" ht="10.5" x14ac:dyDescent="0.15">
      <c r="A39" s="2538" t="s">
        <v>62</v>
      </c>
      <c r="B39" s="2536"/>
      <c r="C39" s="2536"/>
      <c r="D39" s="2539"/>
      <c r="E39" s="2539"/>
      <c r="F39" s="2539"/>
      <c r="G39" s="2539"/>
      <c r="H39" s="2539"/>
      <c r="I39" s="2539"/>
      <c r="J39" s="2539"/>
      <c r="K39" s="2539"/>
      <c r="L39" s="2539"/>
      <c r="M39" s="2539"/>
      <c r="N39" s="2539"/>
      <c r="O39" s="2539"/>
      <c r="P39" s="2539"/>
      <c r="Q39" s="2539"/>
      <c r="R39" s="2530"/>
      <c r="S39" s="2530"/>
    </row>
    <row r="40" spans="1:58" s="2495" customFormat="1" ht="10.5" x14ac:dyDescent="0.15">
      <c r="A40" s="2575" t="s">
        <v>63</v>
      </c>
      <c r="B40" s="2536"/>
      <c r="C40" s="2536"/>
      <c r="D40" s="2539"/>
      <c r="E40" s="2539"/>
      <c r="F40" s="2539"/>
      <c r="G40" s="2539"/>
      <c r="H40" s="2539"/>
      <c r="I40" s="2539"/>
      <c r="J40" s="2539"/>
      <c r="K40" s="2539"/>
      <c r="L40" s="2539"/>
      <c r="M40" s="2539"/>
      <c r="N40" s="2539"/>
      <c r="O40" s="2539"/>
      <c r="P40" s="2539"/>
      <c r="Q40" s="2539"/>
      <c r="R40" s="2530"/>
      <c r="S40" s="2530"/>
    </row>
    <row r="41" spans="1:58" s="2498" customFormat="1" ht="15.95" customHeight="1" x14ac:dyDescent="0.15">
      <c r="A41" s="2810" t="s">
        <v>64</v>
      </c>
      <c r="B41" s="2811"/>
      <c r="C41" s="2812"/>
      <c r="D41" s="2634">
        <f>SUM(E41:O41)</f>
        <v>12</v>
      </c>
      <c r="E41" s="2640"/>
      <c r="F41" s="2641"/>
      <c r="G41" s="2641"/>
      <c r="H41" s="2641"/>
      <c r="I41" s="2641"/>
      <c r="J41" s="2641"/>
      <c r="K41" s="2641"/>
      <c r="L41" s="2641"/>
      <c r="M41" s="2641">
        <v>5</v>
      </c>
      <c r="N41" s="2656">
        <v>6</v>
      </c>
      <c r="O41" s="2656">
        <v>1</v>
      </c>
      <c r="P41" s="2620">
        <v>12</v>
      </c>
      <c r="Q41" s="2675"/>
      <c r="R41" s="2719"/>
      <c r="S41" s="2756" t="str">
        <f>$BA41&amp;" "&amp;$BB41&amp;""&amp;$BC41&amp;""</f>
        <v xml:space="preserve"> </v>
      </c>
      <c r="T41" s="2495"/>
      <c r="U41" s="2495"/>
      <c r="V41" s="2495"/>
      <c r="W41" s="2495"/>
      <c r="X41" s="2495"/>
      <c r="Y41" s="2509"/>
      <c r="Z41" s="2509"/>
      <c r="AA41" s="2502"/>
      <c r="AG41" s="2495"/>
      <c r="BA41" s="2532" t="str">
        <f>IF($D41=0,"",IF($P41="",IF($D41="",""," No olvide escribir la columna Beneficiarios."),""))</f>
        <v/>
      </c>
      <c r="BB41" s="2532" t="str">
        <f>IF($D41&lt;$P41," El número de Beneficiarios NO puede ser mayor que el Total.","")</f>
        <v/>
      </c>
      <c r="BC41" s="2595" t="str">
        <f>IF($M41&lt;$Q41," Las actividades de 60 años NO puede ser mayor que el de 20-64 años.","")</f>
        <v/>
      </c>
      <c r="BD41" s="2764">
        <f>IF($M41&lt;$Q41,1,0)</f>
        <v>0</v>
      </c>
      <c r="BE41" s="2764">
        <f t="shared" ref="BE41:BE63" si="7">IF($D41&lt;$P41,1,0)</f>
        <v>0</v>
      </c>
      <c r="BF41" s="2764">
        <f>IF($D41=0,"",IF($P41="",IF($D41="","",1),0))</f>
        <v>0</v>
      </c>
    </row>
    <row r="42" spans="1:58" s="2498" customFormat="1" ht="15.95" customHeight="1" x14ac:dyDescent="0.15">
      <c r="A42" s="2813" t="s">
        <v>65</v>
      </c>
      <c r="B42" s="2814"/>
      <c r="C42" s="2815"/>
      <c r="D42" s="2635">
        <f t="shared" ref="D42:D58" si="8">SUM(E42:O42)</f>
        <v>0</v>
      </c>
      <c r="E42" s="2627"/>
      <c r="F42" s="2628"/>
      <c r="G42" s="2628"/>
      <c r="H42" s="2628"/>
      <c r="I42" s="2628"/>
      <c r="J42" s="2628"/>
      <c r="K42" s="2628"/>
      <c r="L42" s="2628"/>
      <c r="M42" s="2628"/>
      <c r="N42" s="2629"/>
      <c r="O42" s="2629"/>
      <c r="P42" s="2621"/>
      <c r="Q42" s="2645"/>
      <c r="R42" s="2703"/>
      <c r="S42" s="2756" t="str">
        <f t="shared" ref="S42:S59" si="9">$BA42&amp;" "&amp;$BB42&amp;""&amp;$BC42&amp;""</f>
        <v xml:space="preserve"> </v>
      </c>
      <c r="T42" s="2495"/>
      <c r="U42" s="2495"/>
      <c r="V42" s="2495"/>
      <c r="W42" s="2495"/>
      <c r="X42" s="2495"/>
      <c r="Y42" s="2509"/>
      <c r="Z42" s="2509"/>
      <c r="AA42" s="2502"/>
      <c r="AG42" s="2495"/>
      <c r="BA42" s="2532" t="str">
        <f t="shared" ref="BA42:BA63" si="10">IF($D42=0,"",IF($P42="",IF($D42="",""," No olvide escribir la columna Beneficiarios."),""))</f>
        <v/>
      </c>
      <c r="BB42" s="2532" t="str">
        <f t="shared" ref="BB42:BB63" si="11">IF($D42&lt;$P42," El número de Beneficiarios NO puede ser mayor que el Total.","")</f>
        <v/>
      </c>
      <c r="BC42" s="2595" t="str">
        <f>IF($M42&lt;$Q42," Las actividades de 60 años NO puede ser mayor que el de 20-64 años.","")</f>
        <v/>
      </c>
      <c r="BD42" s="2764">
        <f>IF($M42&lt;$Q42,1,0)</f>
        <v>0</v>
      </c>
      <c r="BE42" s="2764">
        <f t="shared" si="7"/>
        <v>0</v>
      </c>
      <c r="BF42" s="2764" t="str">
        <f t="shared" ref="BF42:BF63" si="12">IF($D42=0,"",IF($P42="",IF($D42="","",1),0))</f>
        <v/>
      </c>
    </row>
    <row r="43" spans="1:58" s="2498" customFormat="1" ht="15.95" customHeight="1" x14ac:dyDescent="0.15">
      <c r="A43" s="2813" t="s">
        <v>66</v>
      </c>
      <c r="B43" s="2814"/>
      <c r="C43" s="2815"/>
      <c r="D43" s="2635">
        <f t="shared" si="8"/>
        <v>0</v>
      </c>
      <c r="E43" s="2627"/>
      <c r="F43" s="2628"/>
      <c r="G43" s="2628"/>
      <c r="H43" s="2628"/>
      <c r="I43" s="2628"/>
      <c r="J43" s="2628"/>
      <c r="K43" s="2628"/>
      <c r="L43" s="2628"/>
      <c r="M43" s="2628"/>
      <c r="N43" s="2629"/>
      <c r="O43" s="2629"/>
      <c r="P43" s="2621"/>
      <c r="Q43" s="2645"/>
      <c r="R43" s="2703"/>
      <c r="S43" s="2756" t="str">
        <f t="shared" si="9"/>
        <v xml:space="preserve"> </v>
      </c>
      <c r="T43" s="2495"/>
      <c r="U43" s="2495"/>
      <c r="V43" s="2495"/>
      <c r="W43" s="2495"/>
      <c r="X43" s="2495"/>
      <c r="Y43" s="2509"/>
      <c r="Z43" s="2509"/>
      <c r="AA43" s="2502"/>
      <c r="AG43" s="2495"/>
      <c r="BA43" s="2532" t="str">
        <f t="shared" si="10"/>
        <v/>
      </c>
      <c r="BB43" s="2532" t="str">
        <f t="shared" si="11"/>
        <v/>
      </c>
      <c r="BC43" s="2595" t="str">
        <f>IF($M43&lt;$Q43," Las actividades de 60 años NO puede ser mayor que el de 20-64 años.","")</f>
        <v/>
      </c>
      <c r="BD43" s="2764">
        <f>IF($M43&lt;$Q43,1,0)</f>
        <v>0</v>
      </c>
      <c r="BE43" s="2764">
        <f t="shared" si="7"/>
        <v>0</v>
      </c>
      <c r="BF43" s="2764" t="str">
        <f t="shared" si="12"/>
        <v/>
      </c>
    </row>
    <row r="44" spans="1:58" s="2498" customFormat="1" ht="15.95" customHeight="1" x14ac:dyDescent="0.15">
      <c r="A44" s="2813" t="s">
        <v>67</v>
      </c>
      <c r="B44" s="2814"/>
      <c r="C44" s="2815"/>
      <c r="D44" s="2635">
        <f t="shared" si="8"/>
        <v>0</v>
      </c>
      <c r="E44" s="2627"/>
      <c r="F44" s="2628"/>
      <c r="G44" s="2628"/>
      <c r="H44" s="2628"/>
      <c r="I44" s="2628"/>
      <c r="J44" s="2628"/>
      <c r="K44" s="2628"/>
      <c r="L44" s="2628"/>
      <c r="M44" s="2628"/>
      <c r="N44" s="2629"/>
      <c r="O44" s="2629"/>
      <c r="P44" s="2621"/>
      <c r="Q44" s="2645"/>
      <c r="R44" s="2703"/>
      <c r="S44" s="2756" t="str">
        <f t="shared" si="9"/>
        <v xml:space="preserve"> </v>
      </c>
      <c r="T44" s="2495"/>
      <c r="U44" s="2495"/>
      <c r="V44" s="2495"/>
      <c r="W44" s="2495"/>
      <c r="X44" s="2495"/>
      <c r="Y44" s="2509"/>
      <c r="Z44" s="2509"/>
      <c r="AA44" s="2502"/>
      <c r="AG44" s="2495"/>
      <c r="BA44" s="2532" t="str">
        <f t="shared" si="10"/>
        <v/>
      </c>
      <c r="BB44" s="2532" t="str">
        <f t="shared" si="11"/>
        <v/>
      </c>
      <c r="BC44" s="2595" t="str">
        <f>IF($M44&lt;$Q44," Las actividades de 60 años NO puede ser mayor que el de 20-64 años.","")</f>
        <v/>
      </c>
      <c r="BD44" s="2764">
        <f>IF($M44&lt;$Q44,1,0)</f>
        <v>0</v>
      </c>
      <c r="BE44" s="2764">
        <f t="shared" si="7"/>
        <v>0</v>
      </c>
      <c r="BF44" s="2764" t="str">
        <f t="shared" si="12"/>
        <v/>
      </c>
    </row>
    <row r="45" spans="1:58" s="2498" customFormat="1" ht="15.95" customHeight="1" x14ac:dyDescent="0.15">
      <c r="A45" s="2813" t="s">
        <v>68</v>
      </c>
      <c r="B45" s="2814"/>
      <c r="C45" s="2815"/>
      <c r="D45" s="2635">
        <f t="shared" si="8"/>
        <v>0</v>
      </c>
      <c r="E45" s="2627"/>
      <c r="F45" s="2628"/>
      <c r="G45" s="2628"/>
      <c r="H45" s="2628"/>
      <c r="I45" s="2628"/>
      <c r="J45" s="2628"/>
      <c r="K45" s="2628"/>
      <c r="L45" s="2628"/>
      <c r="M45" s="2628"/>
      <c r="N45" s="2629"/>
      <c r="O45" s="2629"/>
      <c r="P45" s="2621"/>
      <c r="Q45" s="2645"/>
      <c r="R45" s="2703"/>
      <c r="S45" s="2756" t="str">
        <f t="shared" si="9"/>
        <v xml:space="preserve"> </v>
      </c>
      <c r="T45" s="2495"/>
      <c r="U45" s="2495"/>
      <c r="V45" s="2495"/>
      <c r="W45" s="2495"/>
      <c r="X45" s="2495"/>
      <c r="Y45" s="2509"/>
      <c r="Z45" s="2509"/>
      <c r="AA45" s="2502"/>
      <c r="AG45" s="2495"/>
      <c r="BA45" s="2532" t="str">
        <f t="shared" si="10"/>
        <v/>
      </c>
      <c r="BB45" s="2532" t="str">
        <f t="shared" si="11"/>
        <v/>
      </c>
      <c r="BC45" s="2595" t="str">
        <f>IF($M45&lt;$Q45," Las actividades de 60 años NO puede ser mayor que el de 20-64 años.","")</f>
        <v/>
      </c>
      <c r="BD45" s="2764">
        <f>IF($M45&lt;$Q45,1,0)</f>
        <v>0</v>
      </c>
      <c r="BE45" s="2764">
        <f t="shared" si="7"/>
        <v>0</v>
      </c>
      <c r="BF45" s="2764" t="str">
        <f t="shared" si="12"/>
        <v/>
      </c>
    </row>
    <row r="46" spans="1:58" s="2498" customFormat="1" ht="22.5" customHeight="1" x14ac:dyDescent="0.15">
      <c r="A46" s="2813" t="s">
        <v>69</v>
      </c>
      <c r="B46" s="2814"/>
      <c r="C46" s="2815"/>
      <c r="D46" s="2635">
        <f t="shared" si="8"/>
        <v>0</v>
      </c>
      <c r="E46" s="2627"/>
      <c r="F46" s="2628"/>
      <c r="G46" s="2628"/>
      <c r="H46" s="2628"/>
      <c r="I46" s="2628"/>
      <c r="J46" s="2628"/>
      <c r="K46" s="2628"/>
      <c r="L46" s="2638"/>
      <c r="M46" s="2638"/>
      <c r="N46" s="2638"/>
      <c r="O46" s="2713"/>
      <c r="P46" s="2621"/>
      <c r="Q46" s="2646"/>
      <c r="R46" s="2703"/>
      <c r="S46" s="2756" t="str">
        <f>$BA46&amp;" "&amp;$BB46</f>
        <v xml:space="preserve"> </v>
      </c>
      <c r="T46" s="2495"/>
      <c r="U46" s="2495"/>
      <c r="V46" s="2495"/>
      <c r="W46" s="2495"/>
      <c r="X46" s="2495"/>
      <c r="Y46" s="2509"/>
      <c r="Z46" s="2509"/>
      <c r="AA46" s="2502"/>
      <c r="AG46" s="2495"/>
      <c r="BA46" s="2532" t="str">
        <f t="shared" si="10"/>
        <v/>
      </c>
      <c r="BB46" s="2532" t="str">
        <f t="shared" si="11"/>
        <v/>
      </c>
      <c r="BC46" s="2518"/>
      <c r="BD46" s="2518"/>
      <c r="BE46" s="2764">
        <f t="shared" si="7"/>
        <v>0</v>
      </c>
      <c r="BF46" s="2764" t="str">
        <f t="shared" si="12"/>
        <v/>
      </c>
    </row>
    <row r="47" spans="1:58" s="2498" customFormat="1" ht="15.95" customHeight="1" x14ac:dyDescent="0.15">
      <c r="A47" s="2813" t="s">
        <v>70</v>
      </c>
      <c r="B47" s="2814"/>
      <c r="C47" s="2815"/>
      <c r="D47" s="2635">
        <f t="shared" si="8"/>
        <v>0</v>
      </c>
      <c r="E47" s="2638"/>
      <c r="F47" s="2638"/>
      <c r="G47" s="2638"/>
      <c r="H47" s="2638"/>
      <c r="I47" s="2638"/>
      <c r="J47" s="2628"/>
      <c r="K47" s="2628"/>
      <c r="L47" s="2628"/>
      <c r="M47" s="2628"/>
      <c r="N47" s="2629"/>
      <c r="O47" s="2629"/>
      <c r="P47" s="2621"/>
      <c r="Q47" s="2645"/>
      <c r="R47" s="2703"/>
      <c r="S47" s="2756" t="str">
        <f t="shared" si="9"/>
        <v xml:space="preserve"> </v>
      </c>
      <c r="T47" s="2495"/>
      <c r="U47" s="2495"/>
      <c r="V47" s="2495"/>
      <c r="W47" s="2495"/>
      <c r="X47" s="2495"/>
      <c r="Y47" s="2509"/>
      <c r="Z47" s="2509"/>
      <c r="AA47" s="2502"/>
      <c r="AG47" s="2495"/>
      <c r="BA47" s="2532" t="str">
        <f t="shared" si="10"/>
        <v/>
      </c>
      <c r="BB47" s="2532" t="str">
        <f t="shared" si="11"/>
        <v/>
      </c>
      <c r="BC47" s="2595" t="str">
        <f t="shared" ref="BC47:BC63" si="13">IF($M47&lt;$Q47," Las actividades de 60 años NO puede ser mayor que el de 20-64 años.","")</f>
        <v/>
      </c>
      <c r="BD47" s="2764">
        <f t="shared" ref="BD47:BD63" si="14">IF($M47&lt;$Q47,1,0)</f>
        <v>0</v>
      </c>
      <c r="BE47" s="2764">
        <f t="shared" si="7"/>
        <v>0</v>
      </c>
      <c r="BF47" s="2764" t="str">
        <f t="shared" si="12"/>
        <v/>
      </c>
    </row>
    <row r="48" spans="1:58" s="2498" customFormat="1" ht="15.95" customHeight="1" x14ac:dyDescent="0.15">
      <c r="A48" s="2813" t="s">
        <v>71</v>
      </c>
      <c r="B48" s="2814"/>
      <c r="C48" s="2815"/>
      <c r="D48" s="2635">
        <f t="shared" si="8"/>
        <v>0</v>
      </c>
      <c r="E48" s="2638"/>
      <c r="F48" s="2638"/>
      <c r="G48" s="2638"/>
      <c r="H48" s="2638"/>
      <c r="I48" s="2628"/>
      <c r="J48" s="2628"/>
      <c r="K48" s="2628"/>
      <c r="L48" s="2628"/>
      <c r="M48" s="2628"/>
      <c r="N48" s="2628"/>
      <c r="O48" s="2629"/>
      <c r="P48" s="2621"/>
      <c r="Q48" s="2645"/>
      <c r="R48" s="2703"/>
      <c r="S48" s="2756" t="str">
        <f t="shared" si="9"/>
        <v xml:space="preserve"> </v>
      </c>
      <c r="T48" s="2495"/>
      <c r="U48" s="2495"/>
      <c r="V48" s="2495"/>
      <c r="W48" s="2495"/>
      <c r="X48" s="2495"/>
      <c r="Y48" s="2509"/>
      <c r="Z48" s="2509"/>
      <c r="AA48" s="2502"/>
      <c r="AG48" s="2495"/>
      <c r="BA48" s="2532" t="str">
        <f t="shared" si="10"/>
        <v/>
      </c>
      <c r="BB48" s="2532" t="str">
        <f t="shared" si="11"/>
        <v/>
      </c>
      <c r="BC48" s="2595" t="str">
        <f t="shared" si="13"/>
        <v/>
      </c>
      <c r="BD48" s="2764">
        <f t="shared" si="14"/>
        <v>0</v>
      </c>
      <c r="BE48" s="2764">
        <f t="shared" si="7"/>
        <v>0</v>
      </c>
      <c r="BF48" s="2764" t="str">
        <f t="shared" si="12"/>
        <v/>
      </c>
    </row>
    <row r="49" spans="1:58" s="2498" customFormat="1" ht="24.95" customHeight="1" x14ac:dyDescent="0.15">
      <c r="A49" s="2845" t="s">
        <v>72</v>
      </c>
      <c r="B49" s="2846"/>
      <c r="C49" s="2847"/>
      <c r="D49" s="2635">
        <f t="shared" si="8"/>
        <v>3</v>
      </c>
      <c r="E49" s="2628"/>
      <c r="F49" s="2628"/>
      <c r="G49" s="2628"/>
      <c r="H49" s="2628"/>
      <c r="I49" s="2628">
        <v>1</v>
      </c>
      <c r="J49" s="2628"/>
      <c r="K49" s="2628">
        <v>1</v>
      </c>
      <c r="L49" s="2628"/>
      <c r="M49" s="2628">
        <v>1</v>
      </c>
      <c r="N49" s="2629"/>
      <c r="O49" s="2629"/>
      <c r="P49" s="2621">
        <v>3</v>
      </c>
      <c r="Q49" s="2645"/>
      <c r="R49" s="2703"/>
      <c r="S49" s="2756" t="str">
        <f t="shared" si="9"/>
        <v xml:space="preserve"> </v>
      </c>
      <c r="T49" s="2495"/>
      <c r="U49" s="2495"/>
      <c r="V49" s="2495"/>
      <c r="W49" s="2495"/>
      <c r="X49" s="2495"/>
      <c r="Y49" s="2509"/>
      <c r="Z49" s="2509"/>
      <c r="AA49" s="2502"/>
      <c r="AG49" s="2495"/>
      <c r="BA49" s="2532" t="str">
        <f t="shared" si="10"/>
        <v/>
      </c>
      <c r="BB49" s="2532" t="str">
        <f t="shared" si="11"/>
        <v/>
      </c>
      <c r="BC49" s="2595" t="str">
        <f t="shared" si="13"/>
        <v/>
      </c>
      <c r="BD49" s="2764">
        <f t="shared" si="14"/>
        <v>0</v>
      </c>
      <c r="BE49" s="2764">
        <f t="shared" si="7"/>
        <v>0</v>
      </c>
      <c r="BF49" s="2764">
        <f t="shared" si="12"/>
        <v>0</v>
      </c>
    </row>
    <row r="50" spans="1:58" s="2498" customFormat="1" ht="15.95" customHeight="1" x14ac:dyDescent="0.15">
      <c r="A50" s="2845" t="s">
        <v>73</v>
      </c>
      <c r="B50" s="2846"/>
      <c r="C50" s="2847"/>
      <c r="D50" s="2635">
        <f t="shared" si="8"/>
        <v>0</v>
      </c>
      <c r="E50" s="2638"/>
      <c r="F50" s="2638"/>
      <c r="G50" s="2638"/>
      <c r="H50" s="2638"/>
      <c r="I50" s="2628"/>
      <c r="J50" s="2628"/>
      <c r="K50" s="2628"/>
      <c r="L50" s="2628"/>
      <c r="M50" s="2628"/>
      <c r="N50" s="2629"/>
      <c r="O50" s="2629"/>
      <c r="P50" s="2621"/>
      <c r="Q50" s="2645"/>
      <c r="R50" s="2703"/>
      <c r="S50" s="2756" t="str">
        <f t="shared" si="9"/>
        <v xml:space="preserve"> </v>
      </c>
      <c r="T50" s="2495"/>
      <c r="U50" s="2495"/>
      <c r="V50" s="2495"/>
      <c r="W50" s="2495"/>
      <c r="X50" s="2495"/>
      <c r="Y50" s="2509"/>
      <c r="Z50" s="2509"/>
      <c r="AA50" s="2502"/>
      <c r="AG50" s="2495"/>
      <c r="BA50" s="2532" t="str">
        <f t="shared" si="10"/>
        <v/>
      </c>
      <c r="BB50" s="2532" t="str">
        <f t="shared" si="11"/>
        <v/>
      </c>
      <c r="BC50" s="2595" t="str">
        <f t="shared" si="13"/>
        <v/>
      </c>
      <c r="BD50" s="2764">
        <f t="shared" si="14"/>
        <v>0</v>
      </c>
      <c r="BE50" s="2764">
        <f t="shared" si="7"/>
        <v>0</v>
      </c>
      <c r="BF50" s="2764" t="str">
        <f t="shared" si="12"/>
        <v/>
      </c>
    </row>
    <row r="51" spans="1:58" s="2498" customFormat="1" ht="15.95" customHeight="1" x14ac:dyDescent="0.15">
      <c r="A51" s="2813" t="s">
        <v>74</v>
      </c>
      <c r="B51" s="2814"/>
      <c r="C51" s="2815"/>
      <c r="D51" s="2635">
        <f t="shared" si="8"/>
        <v>2</v>
      </c>
      <c r="E51" s="2715"/>
      <c r="F51" s="2638"/>
      <c r="G51" s="2638"/>
      <c r="H51" s="2638"/>
      <c r="I51" s="2628"/>
      <c r="J51" s="2628"/>
      <c r="K51" s="2628">
        <v>1</v>
      </c>
      <c r="L51" s="2628">
        <v>1</v>
      </c>
      <c r="M51" s="2628"/>
      <c r="N51" s="2629"/>
      <c r="O51" s="2629"/>
      <c r="P51" s="2621">
        <v>2</v>
      </c>
      <c r="Q51" s="2645"/>
      <c r="R51" s="2703"/>
      <c r="S51" s="2756" t="str">
        <f t="shared" si="9"/>
        <v xml:space="preserve"> </v>
      </c>
      <c r="T51" s="2495"/>
      <c r="U51" s="2495"/>
      <c r="V51" s="2495"/>
      <c r="W51" s="2495"/>
      <c r="X51" s="2495"/>
      <c r="Y51" s="2509"/>
      <c r="Z51" s="2509"/>
      <c r="AA51" s="2502"/>
      <c r="AG51" s="2495"/>
      <c r="BA51" s="2532" t="str">
        <f t="shared" si="10"/>
        <v/>
      </c>
      <c r="BB51" s="2532" t="str">
        <f t="shared" si="11"/>
        <v/>
      </c>
      <c r="BC51" s="2595" t="str">
        <f t="shared" si="13"/>
        <v/>
      </c>
      <c r="BD51" s="2764">
        <f t="shared" si="14"/>
        <v>0</v>
      </c>
      <c r="BE51" s="2764">
        <f t="shared" si="7"/>
        <v>0</v>
      </c>
      <c r="BF51" s="2764">
        <f t="shared" si="12"/>
        <v>0</v>
      </c>
    </row>
    <row r="52" spans="1:58" s="2498" customFormat="1" ht="15.95" customHeight="1" x14ac:dyDescent="0.15">
      <c r="A52" s="2813" t="s">
        <v>75</v>
      </c>
      <c r="B52" s="2814"/>
      <c r="C52" s="2815"/>
      <c r="D52" s="2635">
        <f t="shared" si="8"/>
        <v>5</v>
      </c>
      <c r="E52" s="2715"/>
      <c r="F52" s="2638"/>
      <c r="G52" s="2638"/>
      <c r="H52" s="2638"/>
      <c r="I52" s="2628"/>
      <c r="J52" s="2628">
        <v>1</v>
      </c>
      <c r="K52" s="2628">
        <v>4</v>
      </c>
      <c r="L52" s="2628"/>
      <c r="M52" s="2628"/>
      <c r="N52" s="2629"/>
      <c r="O52" s="2629"/>
      <c r="P52" s="2621">
        <v>5</v>
      </c>
      <c r="Q52" s="2645"/>
      <c r="R52" s="2703"/>
      <c r="S52" s="2756" t="str">
        <f t="shared" si="9"/>
        <v xml:space="preserve"> </v>
      </c>
      <c r="T52" s="2495"/>
      <c r="U52" s="2495"/>
      <c r="V52" s="2495"/>
      <c r="W52" s="2495"/>
      <c r="X52" s="2495"/>
      <c r="Y52" s="2509"/>
      <c r="Z52" s="2509"/>
      <c r="AA52" s="2502"/>
      <c r="AG52" s="2495"/>
      <c r="BA52" s="2532" t="str">
        <f t="shared" si="10"/>
        <v/>
      </c>
      <c r="BB52" s="2532" t="str">
        <f t="shared" si="11"/>
        <v/>
      </c>
      <c r="BC52" s="2595" t="str">
        <f t="shared" si="13"/>
        <v/>
      </c>
      <c r="BD52" s="2764">
        <f t="shared" si="14"/>
        <v>0</v>
      </c>
      <c r="BE52" s="2764">
        <f t="shared" si="7"/>
        <v>0</v>
      </c>
      <c r="BF52" s="2764">
        <f t="shared" si="12"/>
        <v>0</v>
      </c>
    </row>
    <row r="53" spans="1:58" s="2498" customFormat="1" ht="15.95" customHeight="1" x14ac:dyDescent="0.15">
      <c r="A53" s="2813" t="s">
        <v>76</v>
      </c>
      <c r="B53" s="2814"/>
      <c r="C53" s="2815"/>
      <c r="D53" s="2635">
        <f t="shared" si="8"/>
        <v>3</v>
      </c>
      <c r="E53" s="2628"/>
      <c r="F53" s="2628"/>
      <c r="G53" s="2628"/>
      <c r="H53" s="2628"/>
      <c r="I53" s="2628"/>
      <c r="J53" s="2628"/>
      <c r="K53" s="2628">
        <v>2</v>
      </c>
      <c r="L53" s="2628">
        <v>1</v>
      </c>
      <c r="M53" s="2628"/>
      <c r="N53" s="2629"/>
      <c r="O53" s="2629"/>
      <c r="P53" s="2621">
        <v>3</v>
      </c>
      <c r="Q53" s="2645"/>
      <c r="R53" s="2703"/>
      <c r="S53" s="2756" t="str">
        <f t="shared" si="9"/>
        <v xml:space="preserve"> </v>
      </c>
      <c r="T53" s="2495"/>
      <c r="U53" s="2495"/>
      <c r="V53" s="2495"/>
      <c r="W53" s="2495"/>
      <c r="X53" s="2495"/>
      <c r="Y53" s="2509"/>
      <c r="Z53" s="2509"/>
      <c r="AA53" s="2502"/>
      <c r="AG53" s="2495"/>
      <c r="BA53" s="2532" t="str">
        <f t="shared" si="10"/>
        <v/>
      </c>
      <c r="BB53" s="2532" t="str">
        <f t="shared" si="11"/>
        <v/>
      </c>
      <c r="BC53" s="2595" t="str">
        <f t="shared" si="13"/>
        <v/>
      </c>
      <c r="BD53" s="2764">
        <f t="shared" si="14"/>
        <v>0</v>
      </c>
      <c r="BE53" s="2764">
        <f t="shared" si="7"/>
        <v>0</v>
      </c>
      <c r="BF53" s="2764">
        <f t="shared" si="12"/>
        <v>0</v>
      </c>
    </row>
    <row r="54" spans="1:58" s="2498" customFormat="1" ht="23.25" customHeight="1" x14ac:dyDescent="0.15">
      <c r="A54" s="2813" t="s">
        <v>77</v>
      </c>
      <c r="B54" s="2814"/>
      <c r="C54" s="2815"/>
      <c r="D54" s="2635">
        <f t="shared" si="8"/>
        <v>2</v>
      </c>
      <c r="E54" s="2627"/>
      <c r="F54" s="2628"/>
      <c r="G54" s="2628"/>
      <c r="H54" s="2628"/>
      <c r="I54" s="2628">
        <v>2</v>
      </c>
      <c r="J54" s="2628"/>
      <c r="K54" s="2628"/>
      <c r="L54" s="2628"/>
      <c r="M54" s="2628"/>
      <c r="N54" s="2629"/>
      <c r="O54" s="2629"/>
      <c r="P54" s="2621">
        <v>2</v>
      </c>
      <c r="Q54" s="2645"/>
      <c r="R54" s="2703"/>
      <c r="S54" s="2756" t="str">
        <f t="shared" si="9"/>
        <v xml:space="preserve"> </v>
      </c>
      <c r="T54" s="2495"/>
      <c r="U54" s="2495"/>
      <c r="V54" s="2495"/>
      <c r="W54" s="2495"/>
      <c r="X54" s="2495"/>
      <c r="Y54" s="2509"/>
      <c r="Z54" s="2509"/>
      <c r="AA54" s="2502"/>
      <c r="AG54" s="2495"/>
      <c r="BA54" s="2532" t="str">
        <f t="shared" si="10"/>
        <v/>
      </c>
      <c r="BB54" s="2532" t="str">
        <f t="shared" si="11"/>
        <v/>
      </c>
      <c r="BC54" s="2595" t="str">
        <f t="shared" si="13"/>
        <v/>
      </c>
      <c r="BD54" s="2764">
        <f t="shared" si="14"/>
        <v>0</v>
      </c>
      <c r="BE54" s="2764">
        <f t="shared" si="7"/>
        <v>0</v>
      </c>
      <c r="BF54" s="2764">
        <f t="shared" si="12"/>
        <v>0</v>
      </c>
    </row>
    <row r="55" spans="1:58" s="2498" customFormat="1" ht="24.95" customHeight="1" x14ac:dyDescent="0.15">
      <c r="A55" s="2813" t="s">
        <v>78</v>
      </c>
      <c r="B55" s="2814"/>
      <c r="C55" s="2815"/>
      <c r="D55" s="2635">
        <f t="shared" si="8"/>
        <v>0</v>
      </c>
      <c r="E55" s="2627"/>
      <c r="F55" s="2628"/>
      <c r="G55" s="2628"/>
      <c r="H55" s="2628"/>
      <c r="I55" s="2628"/>
      <c r="J55" s="2628"/>
      <c r="K55" s="2628"/>
      <c r="L55" s="2628"/>
      <c r="M55" s="2628"/>
      <c r="N55" s="2629"/>
      <c r="O55" s="2629"/>
      <c r="P55" s="2621"/>
      <c r="Q55" s="2645"/>
      <c r="R55" s="2703"/>
      <c r="S55" s="2756" t="str">
        <f t="shared" si="9"/>
        <v xml:space="preserve"> </v>
      </c>
      <c r="T55" s="2495"/>
      <c r="U55" s="2495"/>
      <c r="V55" s="2495"/>
      <c r="W55" s="2495"/>
      <c r="X55" s="2495"/>
      <c r="Y55" s="2509"/>
      <c r="Z55" s="2509"/>
      <c r="AA55" s="2502"/>
      <c r="AG55" s="2495"/>
      <c r="BA55" s="2532" t="str">
        <f t="shared" si="10"/>
        <v/>
      </c>
      <c r="BB55" s="2532" t="str">
        <f t="shared" si="11"/>
        <v/>
      </c>
      <c r="BC55" s="2595" t="str">
        <f t="shared" si="13"/>
        <v/>
      </c>
      <c r="BD55" s="2764">
        <f t="shared" si="14"/>
        <v>0</v>
      </c>
      <c r="BE55" s="2764">
        <f t="shared" si="7"/>
        <v>0</v>
      </c>
      <c r="BF55" s="2764" t="str">
        <f t="shared" si="12"/>
        <v/>
      </c>
    </row>
    <row r="56" spans="1:58" s="2498" customFormat="1" ht="15.95" customHeight="1" x14ac:dyDescent="0.15">
      <c r="A56" s="2813" t="s">
        <v>79</v>
      </c>
      <c r="B56" s="2814"/>
      <c r="C56" s="2815"/>
      <c r="D56" s="2635">
        <f t="shared" si="8"/>
        <v>8</v>
      </c>
      <c r="E56" s="2627"/>
      <c r="F56" s="2628">
        <v>2</v>
      </c>
      <c r="G56" s="2628"/>
      <c r="H56" s="2628"/>
      <c r="I56" s="2628">
        <v>4</v>
      </c>
      <c r="J56" s="2628">
        <v>1</v>
      </c>
      <c r="K56" s="2628">
        <v>1</v>
      </c>
      <c r="L56" s="2628"/>
      <c r="M56" s="2628"/>
      <c r="N56" s="2629"/>
      <c r="O56" s="2624"/>
      <c r="P56" s="2645">
        <v>8</v>
      </c>
      <c r="Q56" s="2645"/>
      <c r="R56" s="2703"/>
      <c r="S56" s="2756" t="str">
        <f t="shared" si="9"/>
        <v xml:space="preserve"> </v>
      </c>
      <c r="T56" s="2495"/>
      <c r="U56" s="2495"/>
      <c r="V56" s="2495"/>
      <c r="W56" s="2495"/>
      <c r="X56" s="2495"/>
      <c r="Y56" s="2509"/>
      <c r="Z56" s="2509"/>
      <c r="AA56" s="2502"/>
      <c r="AG56" s="2495"/>
      <c r="BA56" s="2532" t="str">
        <f t="shared" si="10"/>
        <v/>
      </c>
      <c r="BB56" s="2532" t="str">
        <f t="shared" si="11"/>
        <v/>
      </c>
      <c r="BC56" s="2595" t="str">
        <f t="shared" si="13"/>
        <v/>
      </c>
      <c r="BD56" s="2764">
        <f t="shared" si="14"/>
        <v>0</v>
      </c>
      <c r="BE56" s="2764">
        <f t="shared" si="7"/>
        <v>0</v>
      </c>
      <c r="BF56" s="2764">
        <f t="shared" si="12"/>
        <v>0</v>
      </c>
    </row>
    <row r="57" spans="1:58" s="2498" customFormat="1" ht="15.95" customHeight="1" x14ac:dyDescent="0.15">
      <c r="A57" s="2813" t="s">
        <v>80</v>
      </c>
      <c r="B57" s="2814"/>
      <c r="C57" s="2815"/>
      <c r="D57" s="2635">
        <f t="shared" si="8"/>
        <v>0</v>
      </c>
      <c r="E57" s="2715"/>
      <c r="F57" s="2715"/>
      <c r="G57" s="2715"/>
      <c r="H57" s="2715"/>
      <c r="I57" s="2715"/>
      <c r="J57" s="2715"/>
      <c r="K57" s="2715"/>
      <c r="L57" s="2715"/>
      <c r="M57" s="2638"/>
      <c r="N57" s="2715"/>
      <c r="O57" s="2624"/>
      <c r="P57" s="2693"/>
      <c r="Q57" s="2657"/>
      <c r="R57" s="2703"/>
      <c r="S57" s="2756" t="str">
        <f>$BA57&amp;" "&amp;$BB57&amp;""&amp;$BC57&amp;""</f>
        <v xml:space="preserve"> </v>
      </c>
      <c r="T57" s="2756"/>
      <c r="U57" s="2495"/>
      <c r="V57" s="2495"/>
      <c r="W57" s="2495"/>
      <c r="X57" s="2495"/>
      <c r="Y57" s="2509"/>
      <c r="Z57" s="2509"/>
      <c r="AA57" s="2502"/>
      <c r="AG57" s="2495"/>
      <c r="BA57" s="2532" t="str">
        <f>IF($D57=0,"",IF($P57="",IF($D57="",""," No olvide escribir la columna Beneficiarios."),""))</f>
        <v/>
      </c>
      <c r="BB57" s="2532" t="str">
        <f>IF($D57&lt;$P57," El número de Beneficiarios NO puede ser mayor que el Total.","")</f>
        <v/>
      </c>
      <c r="BC57" s="2518"/>
      <c r="BD57" s="2518"/>
      <c r="BE57" s="2764">
        <f>IF($D57&lt;$P57,1,0)</f>
        <v>0</v>
      </c>
      <c r="BF57" s="2764" t="str">
        <f>IF($D57=0,"",IF($P57="",IF($D57="","",1),0))</f>
        <v/>
      </c>
    </row>
    <row r="58" spans="1:58" s="2498" customFormat="1" ht="15.95" customHeight="1" x14ac:dyDescent="0.15">
      <c r="A58" s="2824" t="s">
        <v>81</v>
      </c>
      <c r="B58" s="2825"/>
      <c r="C58" s="2826"/>
      <c r="D58" s="2650">
        <f t="shared" si="8"/>
        <v>0</v>
      </c>
      <c r="E58" s="2720"/>
      <c r="F58" s="2720"/>
      <c r="G58" s="2720"/>
      <c r="H58" s="2720"/>
      <c r="I58" s="2720"/>
      <c r="J58" s="2720"/>
      <c r="K58" s="2720"/>
      <c r="L58" s="2720"/>
      <c r="M58" s="2638"/>
      <c r="N58" s="2720"/>
      <c r="O58" s="2624"/>
      <c r="P58" s="2693"/>
      <c r="Q58" s="2657"/>
      <c r="R58" s="2704"/>
      <c r="S58" s="2756" t="str">
        <f t="shared" si="9"/>
        <v xml:space="preserve"> </v>
      </c>
      <c r="T58" s="2756"/>
      <c r="U58" s="2495"/>
      <c r="V58" s="2495"/>
      <c r="W58" s="2495"/>
      <c r="X58" s="2495"/>
      <c r="Y58" s="2509"/>
      <c r="Z58" s="2509"/>
      <c r="AA58" s="2502"/>
      <c r="AG58" s="2495"/>
      <c r="BA58" s="2532" t="str">
        <f t="shared" si="10"/>
        <v/>
      </c>
      <c r="BB58" s="2532" t="str">
        <f t="shared" si="11"/>
        <v/>
      </c>
      <c r="BC58" s="2518"/>
      <c r="BD58" s="2518"/>
      <c r="BE58" s="2764">
        <f>IF($D58&lt;$P58,1,0)</f>
        <v>0</v>
      </c>
      <c r="BF58" s="2764" t="str">
        <f t="shared" si="12"/>
        <v/>
      </c>
    </row>
    <row r="59" spans="1:58" s="2498" customFormat="1" ht="15.95" customHeight="1" x14ac:dyDescent="0.15">
      <c r="A59" s="2797" t="s">
        <v>82</v>
      </c>
      <c r="B59" s="2803"/>
      <c r="C59" s="2798"/>
      <c r="D59" s="2662">
        <f>SUM(E59:O59)</f>
        <v>35</v>
      </c>
      <c r="E59" s="2663">
        <f>SUM(E41:E58)</f>
        <v>0</v>
      </c>
      <c r="F59" s="2664">
        <f t="shared" ref="F59:R59" si="15">SUM(F41:F58)</f>
        <v>2</v>
      </c>
      <c r="G59" s="2664">
        <f t="shared" si="15"/>
        <v>0</v>
      </c>
      <c r="H59" s="2664">
        <f t="shared" si="15"/>
        <v>0</v>
      </c>
      <c r="I59" s="2664">
        <f t="shared" si="15"/>
        <v>7</v>
      </c>
      <c r="J59" s="2664">
        <f t="shared" si="15"/>
        <v>2</v>
      </c>
      <c r="K59" s="2664">
        <f t="shared" si="15"/>
        <v>9</v>
      </c>
      <c r="L59" s="2664">
        <f t="shared" si="15"/>
        <v>2</v>
      </c>
      <c r="M59" s="2664">
        <f t="shared" si="15"/>
        <v>6</v>
      </c>
      <c r="N59" s="2664">
        <f t="shared" si="15"/>
        <v>6</v>
      </c>
      <c r="O59" s="2665">
        <f t="shared" si="15"/>
        <v>1</v>
      </c>
      <c r="P59" s="2662">
        <f t="shared" si="15"/>
        <v>35</v>
      </c>
      <c r="Q59" s="2667">
        <f t="shared" si="15"/>
        <v>0</v>
      </c>
      <c r="R59" s="2667">
        <f t="shared" si="15"/>
        <v>0</v>
      </c>
      <c r="S59" s="2756" t="str">
        <f t="shared" si="9"/>
        <v xml:space="preserve"> </v>
      </c>
      <c r="T59" s="2495"/>
      <c r="U59" s="2495"/>
      <c r="V59" s="2495"/>
      <c r="W59" s="2495"/>
      <c r="X59" s="2495"/>
      <c r="Y59" s="2502"/>
      <c r="Z59" s="2509"/>
      <c r="AA59" s="2509"/>
      <c r="AG59" s="2495"/>
      <c r="BA59" s="2532" t="str">
        <f t="shared" si="10"/>
        <v/>
      </c>
      <c r="BB59" s="2532" t="str">
        <f t="shared" si="11"/>
        <v/>
      </c>
      <c r="BC59" s="2518"/>
      <c r="BD59" s="2518"/>
      <c r="BE59" s="2764">
        <f>IF($D59&lt;$P59,1,0)</f>
        <v>0</v>
      </c>
      <c r="BF59" s="2764">
        <f t="shared" si="12"/>
        <v>0</v>
      </c>
    </row>
    <row r="60" spans="1:58" s="2498" customFormat="1" ht="15.95" customHeight="1" x14ac:dyDescent="0.15">
      <c r="A60" s="2570" t="s">
        <v>83</v>
      </c>
      <c r="B60" s="2537"/>
      <c r="C60" s="2537"/>
      <c r="D60" s="2574"/>
      <c r="E60" s="2574"/>
      <c r="F60" s="2574"/>
      <c r="G60" s="2574"/>
      <c r="H60" s="2574"/>
      <c r="I60" s="2574"/>
      <c r="J60" s="2574"/>
      <c r="K60" s="2574"/>
      <c r="L60" s="2574"/>
      <c r="M60" s="2574"/>
      <c r="N60" s="2576"/>
      <c r="O60" s="2577"/>
      <c r="P60" s="2577"/>
      <c r="Q60" s="2530"/>
      <c r="R60" s="2495"/>
      <c r="S60" s="2495"/>
      <c r="T60" s="2495"/>
      <c r="U60" s="2495"/>
      <c r="V60" s="2495"/>
      <c r="W60" s="2495"/>
      <c r="X60" s="2495"/>
      <c r="Y60" s="2495"/>
      <c r="Z60" s="2495"/>
      <c r="AA60" s="2495"/>
      <c r="BA60" s="2495"/>
      <c r="BB60" s="2495"/>
      <c r="BC60" s="2495"/>
      <c r="BD60" s="2495"/>
    </row>
    <row r="61" spans="1:58" s="2498" customFormat="1" ht="15.95" customHeight="1" x14ac:dyDescent="0.15">
      <c r="A61" s="2872" t="s">
        <v>84</v>
      </c>
      <c r="B61" s="2873"/>
      <c r="C61" s="2874"/>
      <c r="D61" s="2668">
        <f>SUM(E61:O61)</f>
        <v>0</v>
      </c>
      <c r="E61" s="2697"/>
      <c r="F61" s="2714"/>
      <c r="G61" s="2714"/>
      <c r="H61" s="2698"/>
      <c r="I61" s="2698"/>
      <c r="J61" s="2698"/>
      <c r="K61" s="2698"/>
      <c r="L61" s="2698"/>
      <c r="M61" s="2698"/>
      <c r="N61" s="2681"/>
      <c r="O61" s="2681"/>
      <c r="P61" s="2690"/>
      <c r="Q61" s="2721"/>
      <c r="R61" s="2722"/>
      <c r="S61" s="2756" t="str">
        <f>$BA61&amp;" "&amp;$BB61&amp;""&amp;$BC61&amp;""</f>
        <v xml:space="preserve"> </v>
      </c>
      <c r="T61" s="2495"/>
      <c r="U61" s="2495"/>
      <c r="V61" s="2495"/>
      <c r="W61" s="2495"/>
      <c r="X61" s="2495"/>
      <c r="Y61" s="2509"/>
      <c r="Z61" s="2509"/>
      <c r="AA61" s="2502"/>
      <c r="AG61" s="2495"/>
      <c r="BA61" s="2532" t="str">
        <f t="shared" si="10"/>
        <v/>
      </c>
      <c r="BB61" s="2532" t="str">
        <f t="shared" si="11"/>
        <v/>
      </c>
      <c r="BC61" s="2595" t="str">
        <f t="shared" si="13"/>
        <v/>
      </c>
      <c r="BD61" s="2764">
        <f t="shared" si="14"/>
        <v>0</v>
      </c>
      <c r="BE61" s="2764">
        <f t="shared" si="7"/>
        <v>0</v>
      </c>
      <c r="BF61" s="2764" t="str">
        <f t="shared" si="12"/>
        <v/>
      </c>
    </row>
    <row r="62" spans="1:58" s="2498" customFormat="1" ht="15.95" customHeight="1" x14ac:dyDescent="0.15">
      <c r="A62" s="2797" t="s">
        <v>85</v>
      </c>
      <c r="B62" s="2803"/>
      <c r="C62" s="2798"/>
      <c r="D62" s="2662">
        <f>SUM(E62:O62)</f>
        <v>0</v>
      </c>
      <c r="E62" s="2663">
        <f>E61</f>
        <v>0</v>
      </c>
      <c r="F62" s="2726">
        <f t="shared" ref="F62:R62" si="16">F61</f>
        <v>0</v>
      </c>
      <c r="G62" s="2726">
        <f t="shared" si="16"/>
        <v>0</v>
      </c>
      <c r="H62" s="2664">
        <f t="shared" si="16"/>
        <v>0</v>
      </c>
      <c r="I62" s="2664">
        <f t="shared" si="16"/>
        <v>0</v>
      </c>
      <c r="J62" s="2664">
        <f t="shared" si="16"/>
        <v>0</v>
      </c>
      <c r="K62" s="2664">
        <f t="shared" si="16"/>
        <v>0</v>
      </c>
      <c r="L62" s="2664">
        <f t="shared" si="16"/>
        <v>0</v>
      </c>
      <c r="M62" s="2664">
        <f t="shared" si="16"/>
        <v>0</v>
      </c>
      <c r="N62" s="2665">
        <f t="shared" si="16"/>
        <v>0</v>
      </c>
      <c r="O62" s="2665">
        <f t="shared" si="16"/>
        <v>0</v>
      </c>
      <c r="P62" s="2662">
        <f t="shared" si="16"/>
        <v>0</v>
      </c>
      <c r="Q62" s="2667">
        <f t="shared" si="16"/>
        <v>0</v>
      </c>
      <c r="R62" s="2667">
        <f t="shared" si="16"/>
        <v>0</v>
      </c>
      <c r="S62" s="2756" t="str">
        <f>$BA62&amp;" "&amp;$BB62&amp;""&amp;$BC62&amp;""</f>
        <v xml:space="preserve"> </v>
      </c>
      <c r="T62" s="2495"/>
      <c r="U62" s="2495"/>
      <c r="V62" s="2495"/>
      <c r="W62" s="2495"/>
      <c r="X62" s="2495"/>
      <c r="Y62" s="2509"/>
      <c r="Z62" s="2509"/>
      <c r="AA62" s="2502"/>
      <c r="AG62" s="2495"/>
      <c r="BA62" s="2532" t="str">
        <f t="shared" si="10"/>
        <v/>
      </c>
      <c r="BB62" s="2532" t="str">
        <f t="shared" si="11"/>
        <v/>
      </c>
      <c r="BC62" s="2595" t="str">
        <f t="shared" si="13"/>
        <v/>
      </c>
      <c r="BD62" s="2764">
        <f t="shared" si="14"/>
        <v>0</v>
      </c>
      <c r="BE62" s="2764">
        <f t="shared" si="7"/>
        <v>0</v>
      </c>
      <c r="BF62" s="2764" t="str">
        <f t="shared" si="12"/>
        <v/>
      </c>
    </row>
    <row r="63" spans="1:58" s="2498" customFormat="1" ht="15.95" customHeight="1" x14ac:dyDescent="0.15">
      <c r="A63" s="2887" t="s">
        <v>86</v>
      </c>
      <c r="B63" s="2888"/>
      <c r="C63" s="2889"/>
      <c r="D63" s="2743">
        <f>SUM(E63:O63)</f>
        <v>35</v>
      </c>
      <c r="E63" s="2744">
        <f>E59+E62</f>
        <v>0</v>
      </c>
      <c r="F63" s="2745">
        <f t="shared" ref="F63:R63" si="17">F59+F62</f>
        <v>2</v>
      </c>
      <c r="G63" s="2745">
        <f t="shared" si="17"/>
        <v>0</v>
      </c>
      <c r="H63" s="2746">
        <f t="shared" si="17"/>
        <v>0</v>
      </c>
      <c r="I63" s="2746">
        <f t="shared" si="17"/>
        <v>7</v>
      </c>
      <c r="J63" s="2746">
        <f t="shared" si="17"/>
        <v>2</v>
      </c>
      <c r="K63" s="2746">
        <f t="shared" si="17"/>
        <v>9</v>
      </c>
      <c r="L63" s="2746">
        <f t="shared" si="17"/>
        <v>2</v>
      </c>
      <c r="M63" s="2746">
        <f t="shared" si="17"/>
        <v>6</v>
      </c>
      <c r="N63" s="2747">
        <f t="shared" si="17"/>
        <v>6</v>
      </c>
      <c r="O63" s="2747">
        <f t="shared" si="17"/>
        <v>1</v>
      </c>
      <c r="P63" s="2743">
        <f t="shared" si="17"/>
        <v>35</v>
      </c>
      <c r="Q63" s="2742">
        <f t="shared" si="17"/>
        <v>0</v>
      </c>
      <c r="R63" s="2742">
        <f t="shared" si="17"/>
        <v>0</v>
      </c>
      <c r="S63" s="2756" t="str">
        <f>$BA63&amp;" "&amp;$BB63&amp;""&amp;$BC63&amp;""</f>
        <v xml:space="preserve"> </v>
      </c>
      <c r="T63" s="2495"/>
      <c r="U63" s="2495"/>
      <c r="V63" s="2495"/>
      <c r="W63" s="2495"/>
      <c r="X63" s="2495"/>
      <c r="Y63" s="2509"/>
      <c r="Z63" s="2509"/>
      <c r="AA63" s="2502"/>
      <c r="AG63" s="2495"/>
      <c r="BA63" s="2532" t="str">
        <f t="shared" si="10"/>
        <v/>
      </c>
      <c r="BB63" s="2532" t="str">
        <f t="shared" si="11"/>
        <v/>
      </c>
      <c r="BC63" s="2595" t="str">
        <f t="shared" si="13"/>
        <v/>
      </c>
      <c r="BD63" s="2764">
        <f t="shared" si="14"/>
        <v>0</v>
      </c>
      <c r="BE63" s="2764">
        <f t="shared" si="7"/>
        <v>0</v>
      </c>
      <c r="BF63" s="2764">
        <f t="shared" si="12"/>
        <v>0</v>
      </c>
    </row>
    <row r="64" spans="1:58" s="2495" customFormat="1" ht="30" customHeight="1" x14ac:dyDescent="0.2">
      <c r="A64" s="2552" t="s">
        <v>87</v>
      </c>
      <c r="B64" s="2549"/>
      <c r="C64" s="2549"/>
      <c r="D64" s="2521"/>
      <c r="E64" s="2521"/>
      <c r="F64" s="2521"/>
      <c r="G64" s="2521"/>
      <c r="H64" s="2521"/>
      <c r="I64" s="2521"/>
      <c r="J64" s="2521"/>
      <c r="K64" s="2521"/>
      <c r="L64" s="2521"/>
      <c r="M64" s="2521"/>
      <c r="N64" s="2521"/>
      <c r="O64" s="2521"/>
      <c r="P64" s="2520"/>
      <c r="Q64" s="2520"/>
      <c r="R64" s="2520"/>
    </row>
    <row r="65" spans="1:57" s="2498" customFormat="1" ht="15" customHeight="1" x14ac:dyDescent="0.1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2530"/>
      <c r="T65" s="2495"/>
      <c r="U65" s="2495"/>
      <c r="V65" s="2495"/>
      <c r="W65" s="2495"/>
      <c r="X65" s="2495"/>
      <c r="Y65" s="2495"/>
      <c r="Z65" s="2495"/>
      <c r="AA65" s="2495"/>
      <c r="AG65" s="2495"/>
      <c r="BA65" s="2495"/>
      <c r="BB65" s="2495"/>
      <c r="BC65" s="2495"/>
      <c r="BD65" s="2495"/>
      <c r="BE65" s="2495"/>
    </row>
    <row r="66" spans="1:57" s="2498" customFormat="1" ht="36.75" customHeight="1" x14ac:dyDescent="0.15">
      <c r="A66" s="2807"/>
      <c r="B66" s="2808"/>
      <c r="C66" s="2809"/>
      <c r="D66" s="2802"/>
      <c r="E66" s="2793" t="s">
        <v>17</v>
      </c>
      <c r="F66" s="2510" t="s">
        <v>18</v>
      </c>
      <c r="G66" s="2510" t="s">
        <v>19</v>
      </c>
      <c r="H66" s="2510" t="s">
        <v>20</v>
      </c>
      <c r="I66" s="2510" t="s">
        <v>21</v>
      </c>
      <c r="J66" s="2510" t="s">
        <v>91</v>
      </c>
      <c r="K66" s="2510" t="s">
        <v>23</v>
      </c>
      <c r="L66" s="2510" t="s">
        <v>92</v>
      </c>
      <c r="M66" s="2510" t="s">
        <v>25</v>
      </c>
      <c r="N66" s="2510" t="s">
        <v>26</v>
      </c>
      <c r="O66" s="2529" t="s">
        <v>27</v>
      </c>
      <c r="P66" s="2507" t="s">
        <v>1</v>
      </c>
      <c r="Q66" s="2794" t="s">
        <v>2</v>
      </c>
      <c r="R66" s="2800"/>
      <c r="S66" s="2530"/>
      <c r="T66" s="2495"/>
      <c r="U66" s="2495"/>
      <c r="V66" s="2495"/>
      <c r="W66" s="2495"/>
      <c r="X66" s="2495"/>
      <c r="Y66" s="2495"/>
      <c r="Z66" s="2495"/>
      <c r="AA66" s="2495"/>
      <c r="AG66" s="2495"/>
      <c r="BA66" s="2495"/>
      <c r="BB66" s="2495"/>
      <c r="BC66" s="2495"/>
      <c r="BD66" s="2495"/>
      <c r="BE66" s="2495"/>
    </row>
    <row r="67" spans="1:57" s="2498" customFormat="1" ht="15.95" customHeight="1" x14ac:dyDescent="0.15">
      <c r="A67" s="2810" t="s">
        <v>93</v>
      </c>
      <c r="B67" s="2811"/>
      <c r="C67" s="2812"/>
      <c r="D67" s="2725">
        <f>SUM(E67:O67)</f>
        <v>0</v>
      </c>
      <c r="E67" s="2640"/>
      <c r="F67" s="2677"/>
      <c r="G67" s="2677"/>
      <c r="H67" s="2641"/>
      <c r="I67" s="2641"/>
      <c r="J67" s="2641"/>
      <c r="K67" s="2641"/>
      <c r="L67" s="2641"/>
      <c r="M67" s="2641"/>
      <c r="N67" s="2656"/>
      <c r="O67" s="2669"/>
      <c r="P67" s="2677"/>
      <c r="Q67" s="2669"/>
      <c r="R67" s="2620"/>
      <c r="S67" s="2756" t="str">
        <f>$BA67&amp;" "&amp;$BB67</f>
        <v xml:space="preserve"> </v>
      </c>
      <c r="T67" s="2495"/>
      <c r="U67" s="2495"/>
      <c r="V67" s="2495"/>
      <c r="W67" s="2495"/>
      <c r="X67" s="2495"/>
      <c r="Y67" s="2502"/>
      <c r="Z67" s="2502"/>
      <c r="AA67" s="2509"/>
      <c r="AG67" s="2495"/>
      <c r="BA67" s="2595" t="str">
        <f>IF($D67&lt;&gt;($P67+$Q67)," El número ingresos según sexo NO puede ser diferente al Total.","")</f>
        <v/>
      </c>
      <c r="BB67" s="2595" t="str">
        <f>IF($M67&lt;$R67," Los Ingresos de 60 años NO puede ser mayor que los Ingresos de 20-64 años.","")</f>
        <v/>
      </c>
      <c r="BD67" s="2759">
        <f t="shared" ref="BD67:BD75" si="18">IF($D67&lt;&gt;($P67+$Q67),1,0)</f>
        <v>0</v>
      </c>
      <c r="BE67" s="2759">
        <f t="shared" ref="BE67:BE75" si="19">IF($M67&lt;$R67,1,0)</f>
        <v>0</v>
      </c>
    </row>
    <row r="68" spans="1:57" s="2498" customFormat="1" ht="22.5" customHeight="1" x14ac:dyDescent="0.15">
      <c r="A68" s="2813" t="s">
        <v>94</v>
      </c>
      <c r="B68" s="2814"/>
      <c r="C68" s="2815"/>
      <c r="D68" s="2707">
        <f t="shared" ref="D68:D75" si="20">SUM(E68:O68)</f>
        <v>0</v>
      </c>
      <c r="E68" s="2627"/>
      <c r="F68" s="2678"/>
      <c r="G68" s="2678"/>
      <c r="H68" s="2628"/>
      <c r="I68" s="2628"/>
      <c r="J68" s="2628"/>
      <c r="K68" s="2628"/>
      <c r="L68" s="2628"/>
      <c r="M68" s="2628"/>
      <c r="N68" s="2629"/>
      <c r="O68" s="2624"/>
      <c r="P68" s="2678"/>
      <c r="Q68" s="2624"/>
      <c r="R68" s="2621"/>
      <c r="S68" s="2756" t="str">
        <f t="shared" ref="S68:S75" si="21">$BA68&amp;" "&amp;$BB68</f>
        <v xml:space="preserve"> </v>
      </c>
      <c r="T68" s="2495"/>
      <c r="U68" s="2495"/>
      <c r="V68" s="2495"/>
      <c r="W68" s="2495"/>
      <c r="X68" s="2495"/>
      <c r="Y68" s="2502"/>
      <c r="Z68" s="2502"/>
      <c r="AA68" s="2509"/>
      <c r="AG68" s="2495"/>
      <c r="BA68" s="2595" t="str">
        <f>IF($D68&lt;&gt;($P68+$Q68)," El número ingresos según sexo NO puede ser diferente al Total.","")</f>
        <v/>
      </c>
      <c r="BB68" s="2595" t="str">
        <f>IF($M68&lt;$R68," Los Ingresos de 60 años NO puede ser mayor que los Ingresos de 20-64 años.","")</f>
        <v/>
      </c>
      <c r="BD68" s="2759">
        <f t="shared" si="18"/>
        <v>0</v>
      </c>
      <c r="BE68" s="2759">
        <f t="shared" si="19"/>
        <v>0</v>
      </c>
    </row>
    <row r="69" spans="1:57" s="2498" customFormat="1" ht="22.5" customHeight="1" x14ac:dyDescent="0.15">
      <c r="A69" s="2820" t="s">
        <v>95</v>
      </c>
      <c r="B69" s="2875"/>
      <c r="C69" s="2821"/>
      <c r="D69" s="2711">
        <f t="shared" si="20"/>
        <v>0</v>
      </c>
      <c r="E69" s="2630"/>
      <c r="F69" s="2680"/>
      <c r="G69" s="2680"/>
      <c r="H69" s="2631"/>
      <c r="I69" s="2631"/>
      <c r="J69" s="2631"/>
      <c r="K69" s="2631"/>
      <c r="L69" s="2631"/>
      <c r="M69" s="2631"/>
      <c r="N69" s="2632"/>
      <c r="O69" s="2633"/>
      <c r="P69" s="2680"/>
      <c r="Q69" s="2633"/>
      <c r="R69" s="2623"/>
      <c r="S69" s="2756" t="str">
        <f t="shared" si="21"/>
        <v xml:space="preserve"> </v>
      </c>
      <c r="T69" s="2495"/>
      <c r="U69" s="2495"/>
      <c r="V69" s="2495"/>
      <c r="W69" s="2495"/>
      <c r="X69" s="2495"/>
      <c r="Y69" s="2502"/>
      <c r="Z69" s="2502"/>
      <c r="AA69" s="2509"/>
      <c r="AG69" s="2495"/>
      <c r="BA69" s="2595" t="str">
        <f>IF($D69&lt;&gt;($P69+$Q69)," El número ingresos según sexo NO puede ser diferente al Total.","")</f>
        <v/>
      </c>
      <c r="BB69" s="2595" t="str">
        <f>IF($M69&lt;$R69," Los Ingresos de 60 años NO puede ser mayor que los Ingresos de 20-64 años.","")</f>
        <v/>
      </c>
      <c r="BD69" s="2759">
        <f t="shared" si="18"/>
        <v>0</v>
      </c>
      <c r="BE69" s="2759">
        <f t="shared" si="19"/>
        <v>0</v>
      </c>
    </row>
    <row r="70" spans="1:57" s="2498" customFormat="1" ht="15.95" customHeight="1" x14ac:dyDescent="0.15">
      <c r="A70" s="2863" t="s">
        <v>96</v>
      </c>
      <c r="B70" s="2864"/>
      <c r="C70" s="2865"/>
      <c r="D70" s="2725">
        <f t="shared" si="20"/>
        <v>0</v>
      </c>
      <c r="E70" s="2640"/>
      <c r="F70" s="2677"/>
      <c r="G70" s="2677"/>
      <c r="H70" s="2641"/>
      <c r="I70" s="2641"/>
      <c r="J70" s="2641"/>
      <c r="K70" s="2641"/>
      <c r="L70" s="2641"/>
      <c r="M70" s="2641"/>
      <c r="N70" s="2656"/>
      <c r="O70" s="2669"/>
      <c r="P70" s="2677"/>
      <c r="Q70" s="2669"/>
      <c r="R70" s="2620"/>
      <c r="S70" s="2756" t="str">
        <f t="shared" si="21"/>
        <v xml:space="preserve"> </v>
      </c>
      <c r="T70" s="2495"/>
      <c r="U70" s="2495"/>
      <c r="V70" s="2495"/>
      <c r="W70" s="2495"/>
      <c r="X70" s="2495"/>
      <c r="Y70" s="2502"/>
      <c r="Z70" s="2502"/>
      <c r="AA70" s="2509"/>
      <c r="AG70" s="2495"/>
      <c r="BA70" s="2595" t="str">
        <f>IF($D70&lt;&gt;($P70+$Q70)," El número altas según sexo NO puede ser diferente al Total.","")</f>
        <v/>
      </c>
      <c r="BB70" s="2595" t="str">
        <f>IF($M70&lt;$R70," Las Altas de 60 años NO puede ser mayor que las Altas de 20-64 años.","")</f>
        <v/>
      </c>
      <c r="BD70" s="2759">
        <f t="shared" si="18"/>
        <v>0</v>
      </c>
      <c r="BE70" s="2759">
        <f t="shared" si="19"/>
        <v>0</v>
      </c>
    </row>
    <row r="71" spans="1:57" s="2498" customFormat="1" ht="15.95" customHeight="1" x14ac:dyDescent="0.15">
      <c r="A71" s="2866" t="s">
        <v>97</v>
      </c>
      <c r="B71" s="2867"/>
      <c r="C71" s="2868"/>
      <c r="D71" s="2707">
        <f t="shared" si="20"/>
        <v>0</v>
      </c>
      <c r="E71" s="2627"/>
      <c r="F71" s="2678"/>
      <c r="G71" s="2678"/>
      <c r="H71" s="2628"/>
      <c r="I71" s="2628"/>
      <c r="J71" s="2628"/>
      <c r="K71" s="2628"/>
      <c r="L71" s="2628"/>
      <c r="M71" s="2628"/>
      <c r="N71" s="2629"/>
      <c r="O71" s="2624"/>
      <c r="P71" s="2678"/>
      <c r="Q71" s="2624"/>
      <c r="R71" s="2621"/>
      <c r="S71" s="2756" t="str">
        <f t="shared" si="21"/>
        <v xml:space="preserve"> </v>
      </c>
      <c r="T71" s="2495"/>
      <c r="U71" s="2495"/>
      <c r="V71" s="2495"/>
      <c r="W71" s="2495"/>
      <c r="X71" s="2495"/>
      <c r="Y71" s="2502"/>
      <c r="Z71" s="2502"/>
      <c r="AA71" s="2509"/>
      <c r="AG71" s="2495"/>
      <c r="BA71" s="2595" t="str">
        <f>IF($D71&lt;&gt;($P71+$Q71)," El número altas según sexo NO puede ser diferente al Total.","")</f>
        <v/>
      </c>
      <c r="BB71" s="2595" t="str">
        <f>IF($M71&lt;$R71," Las Altas de 60 años NO puede ser mayor que las Altas de 20-64 años.","")</f>
        <v/>
      </c>
      <c r="BD71" s="2759">
        <f t="shared" si="18"/>
        <v>0</v>
      </c>
      <c r="BE71" s="2759">
        <f t="shared" si="19"/>
        <v>0</v>
      </c>
    </row>
    <row r="72" spans="1:57" s="2498" customFormat="1" ht="15.95" customHeight="1" x14ac:dyDescent="0.15">
      <c r="A72" s="2869" t="s">
        <v>98</v>
      </c>
      <c r="B72" s="2870"/>
      <c r="C72" s="2871"/>
      <c r="D72" s="2709">
        <f t="shared" si="20"/>
        <v>0</v>
      </c>
      <c r="E72" s="2651"/>
      <c r="F72" s="2696"/>
      <c r="G72" s="2696"/>
      <c r="H72" s="2652"/>
      <c r="I72" s="2652"/>
      <c r="J72" s="2652"/>
      <c r="K72" s="2652"/>
      <c r="L72" s="2652"/>
      <c r="M72" s="2652"/>
      <c r="N72" s="2631"/>
      <c r="O72" s="2624"/>
      <c r="P72" s="2678"/>
      <c r="Q72" s="2625"/>
      <c r="R72" s="2661"/>
      <c r="S72" s="2756" t="str">
        <f>$BA72&amp;" "&amp;$BB72</f>
        <v xml:space="preserve"> </v>
      </c>
      <c r="T72" s="2495"/>
      <c r="U72" s="2495"/>
      <c r="V72" s="2495"/>
      <c r="W72" s="2495"/>
      <c r="X72" s="2495"/>
      <c r="Y72" s="2502"/>
      <c r="Z72" s="2502"/>
      <c r="AA72" s="2509"/>
      <c r="AG72" s="2495"/>
      <c r="BA72" s="2595" t="str">
        <f>IF($D72&lt;&gt;($P72+$Q72)," El número altas según sexo NO puede ser diferente al Total.","")</f>
        <v/>
      </c>
      <c r="BB72" s="2518"/>
      <c r="BD72" s="2759">
        <f>IF($D72&lt;&gt;($P72+$Q72),1,0)</f>
        <v>0</v>
      </c>
      <c r="BE72" s="2772"/>
    </row>
    <row r="73" spans="1:57" s="2498" customFormat="1" ht="15.95" customHeight="1" x14ac:dyDescent="0.15">
      <c r="A73" s="2858" t="s">
        <v>99</v>
      </c>
      <c r="B73" s="2859"/>
      <c r="C73" s="2860"/>
      <c r="D73" s="2667">
        <f t="shared" si="20"/>
        <v>0</v>
      </c>
      <c r="E73" s="2663">
        <f>SUM(E70:E72)</f>
        <v>0</v>
      </c>
      <c r="F73" s="2726">
        <f t="shared" ref="F73:K73" si="22">SUM(F70:F72)</f>
        <v>0</v>
      </c>
      <c r="G73" s="2726">
        <f t="shared" si="22"/>
        <v>0</v>
      </c>
      <c r="H73" s="2664">
        <f t="shared" si="22"/>
        <v>0</v>
      </c>
      <c r="I73" s="2664">
        <f t="shared" si="22"/>
        <v>0</v>
      </c>
      <c r="J73" s="2664">
        <f t="shared" si="22"/>
        <v>0</v>
      </c>
      <c r="K73" s="2664">
        <f t="shared" si="22"/>
        <v>0</v>
      </c>
      <c r="L73" s="2664">
        <f>SUM(L70:L72)+J139+J132</f>
        <v>0</v>
      </c>
      <c r="M73" s="2664">
        <f>SUM(M70:M72)+K139+K148+K132</f>
        <v>0</v>
      </c>
      <c r="N73" s="2664">
        <f>SUM(N70:N72)+L132</f>
        <v>0</v>
      </c>
      <c r="O73" s="2666">
        <f>SUM(O70:O72)</f>
        <v>0</v>
      </c>
      <c r="P73" s="2663">
        <f>SUM(P70:P72)+N132+N139+N148</f>
        <v>0</v>
      </c>
      <c r="Q73" s="2663">
        <f>SUM(Q70:Q72)+O132+O139+O148</f>
        <v>0</v>
      </c>
      <c r="R73" s="2662">
        <f>SUM(R70:R72)+P139+P148+P132</f>
        <v>0</v>
      </c>
      <c r="S73" s="2756" t="str">
        <f t="shared" si="21"/>
        <v xml:space="preserve"> </v>
      </c>
      <c r="T73" s="2495"/>
      <c r="U73" s="2495"/>
      <c r="V73" s="2495"/>
      <c r="W73" s="2495"/>
      <c r="X73" s="2495"/>
      <c r="Y73" s="2502"/>
      <c r="Z73" s="2502"/>
      <c r="AA73" s="2509"/>
      <c r="AG73" s="2495"/>
      <c r="BA73" s="2595" t="str">
        <f>IF($D73&lt;&gt;($P73+$Q73)," El número altas según sexo NO puede ser diferente al Total.","")</f>
        <v/>
      </c>
      <c r="BB73" s="2595" t="str">
        <f>IF($M73&lt;$R73," Las Altas de 60 años NO puede ser mayor que las Altas de 20-64 años.","")</f>
        <v/>
      </c>
      <c r="BD73" s="2759">
        <f t="shared" si="18"/>
        <v>0</v>
      </c>
      <c r="BE73" s="2759">
        <f t="shared" si="19"/>
        <v>0</v>
      </c>
    </row>
    <row r="74" spans="1:57" s="2498" customFormat="1" ht="15.95" customHeight="1" x14ac:dyDescent="0.15">
      <c r="A74" s="2872" t="s">
        <v>100</v>
      </c>
      <c r="B74" s="2873"/>
      <c r="C74" s="2874"/>
      <c r="D74" s="2748">
        <f t="shared" si="20"/>
        <v>0</v>
      </c>
      <c r="E74" s="2697"/>
      <c r="F74" s="2714"/>
      <c r="G74" s="2714"/>
      <c r="H74" s="2698"/>
      <c r="I74" s="2698"/>
      <c r="J74" s="2698"/>
      <c r="K74" s="2698"/>
      <c r="L74" s="2698"/>
      <c r="M74" s="2698"/>
      <c r="N74" s="2681"/>
      <c r="O74" s="2669"/>
      <c r="P74" s="2677"/>
      <c r="Q74" s="2669"/>
      <c r="R74" s="2620"/>
      <c r="S74" s="2756" t="str">
        <f t="shared" si="21"/>
        <v xml:space="preserve"> </v>
      </c>
      <c r="T74" s="2495"/>
      <c r="U74" s="2495"/>
      <c r="V74" s="2495"/>
      <c r="W74" s="2495"/>
      <c r="X74" s="2495"/>
      <c r="Y74" s="2502"/>
      <c r="Z74" s="2502"/>
      <c r="AA74" s="2509"/>
      <c r="AG74" s="2495"/>
      <c r="BA74" s="2595" t="str">
        <f>IF($D74&lt;&gt;($P74+$Q74)," El número EGRESOS según sexo NO puede ser diferente al Total.","")</f>
        <v/>
      </c>
      <c r="BB74" s="2595" t="str">
        <f>IF($M74&lt;$R74," Los Egresos de 60 años NO puede ser mayor que los Egresos de 20-64 años.","")</f>
        <v/>
      </c>
      <c r="BD74" s="2759">
        <f t="shared" si="18"/>
        <v>0</v>
      </c>
      <c r="BE74" s="2759">
        <f t="shared" si="19"/>
        <v>0</v>
      </c>
    </row>
    <row r="75" spans="1:57" s="2498" customFormat="1" ht="15.95" customHeight="1" x14ac:dyDescent="0.15">
      <c r="A75" s="2820" t="s">
        <v>101</v>
      </c>
      <c r="B75" s="2875"/>
      <c r="C75" s="2821"/>
      <c r="D75" s="2711">
        <f t="shared" si="20"/>
        <v>0</v>
      </c>
      <c r="E75" s="2630"/>
      <c r="F75" s="2680"/>
      <c r="G75" s="2680"/>
      <c r="H75" s="2631"/>
      <c r="I75" s="2631"/>
      <c r="J75" s="2631"/>
      <c r="K75" s="2631"/>
      <c r="L75" s="2631"/>
      <c r="M75" s="2631"/>
      <c r="N75" s="2632"/>
      <c r="O75" s="2632"/>
      <c r="P75" s="2630"/>
      <c r="Q75" s="2676"/>
      <c r="R75" s="2623"/>
      <c r="S75" s="2756" t="str">
        <f t="shared" si="21"/>
        <v xml:space="preserve"> </v>
      </c>
      <c r="T75" s="2495"/>
      <c r="U75" s="2495"/>
      <c r="V75" s="2495"/>
      <c r="W75" s="2495"/>
      <c r="X75" s="2495"/>
      <c r="Y75" s="2502"/>
      <c r="Z75" s="2502"/>
      <c r="AA75" s="2509"/>
      <c r="AG75" s="2495"/>
      <c r="BA75" s="2595" t="str">
        <f>IF($D75&lt;&gt;($P75+$Q75)," El número rechazos según sexo NO puede ser diferente al Total.","")</f>
        <v/>
      </c>
      <c r="BB75" s="2595" t="str">
        <f>IF($M75&lt;$R75," Los Rechazos de 60 años NO puede ser mayor que los Rechazos de 20-64 años.","")</f>
        <v/>
      </c>
      <c r="BD75" s="2759">
        <f t="shared" si="18"/>
        <v>0</v>
      </c>
      <c r="BE75" s="2759">
        <f t="shared" si="19"/>
        <v>0</v>
      </c>
    </row>
    <row r="76" spans="1:57" s="2498" customFormat="1" ht="10.5" x14ac:dyDescent="0.15">
      <c r="B76" s="2499"/>
      <c r="C76" s="2499"/>
      <c r="D76" s="2723"/>
      <c r="E76" s="2723"/>
      <c r="F76" s="2723"/>
      <c r="G76" s="2723"/>
      <c r="H76" s="2723"/>
      <c r="I76" s="2723"/>
      <c r="J76" s="2723"/>
      <c r="K76" s="2723"/>
      <c r="L76" s="2724"/>
      <c r="M76" s="2723"/>
      <c r="N76" s="2723"/>
      <c r="O76" s="2723"/>
      <c r="P76" s="2723"/>
      <c r="Q76" s="2723"/>
      <c r="R76" s="2723"/>
      <c r="S76" s="2757"/>
      <c r="T76" s="2495"/>
      <c r="U76" s="2495"/>
      <c r="V76" s="2495"/>
      <c r="W76" s="2495"/>
      <c r="X76" s="2495"/>
      <c r="Y76" s="2502"/>
      <c r="Z76" s="2502"/>
      <c r="AA76" s="2509"/>
      <c r="AG76" s="2495"/>
      <c r="BA76" s="2502"/>
      <c r="BB76" s="2502"/>
      <c r="BC76" s="2495"/>
      <c r="BD76" s="2495"/>
      <c r="BE76" s="2495"/>
    </row>
    <row r="77" spans="1:57" s="2498" customFormat="1" ht="15.95" customHeight="1" x14ac:dyDescent="0.15">
      <c r="A77" s="2876" t="s">
        <v>102</v>
      </c>
      <c r="B77" s="2806"/>
      <c r="C77" s="2596" t="s">
        <v>103</v>
      </c>
      <c r="D77" s="2725">
        <f>SUM(E77:O77)</f>
        <v>0</v>
      </c>
      <c r="E77" s="2640"/>
      <c r="F77" s="2677"/>
      <c r="G77" s="2677"/>
      <c r="H77" s="2641"/>
      <c r="I77" s="2641"/>
      <c r="J77" s="2641"/>
      <c r="K77" s="2642"/>
      <c r="L77" s="2641"/>
      <c r="M77" s="2641"/>
      <c r="N77" s="2656"/>
      <c r="O77" s="2656"/>
      <c r="P77" s="2640"/>
      <c r="Q77" s="2675"/>
      <c r="R77" s="2620"/>
      <c r="S77" s="2756" t="str">
        <f>$BA77&amp;" "&amp;$BB77</f>
        <v xml:space="preserve"> </v>
      </c>
      <c r="T77" s="2495"/>
      <c r="U77" s="2495"/>
      <c r="V77" s="2495"/>
      <c r="W77" s="2495"/>
      <c r="X77" s="2495"/>
      <c r="Y77" s="2502"/>
      <c r="Z77" s="2502"/>
      <c r="AA77" s="2509"/>
      <c r="AG77" s="2495"/>
      <c r="BA77" s="2595" t="str">
        <f>IF($D77&lt;&gt;($P77+$Q77)," El número de Indice CEO o COP según sexo NO puede ser diferente al Total.","")</f>
        <v/>
      </c>
      <c r="BB77" s="2595" t="str">
        <f>IF($M77&lt;$R77," El número de Indice CEO o COP en 60 años NO puede ser mayor que el de 20-64 años.","")</f>
        <v/>
      </c>
      <c r="BD77" s="2759">
        <f>IF($D77&lt;&gt;($P77+$Q77),1,0)</f>
        <v>0</v>
      </c>
      <c r="BE77" s="2759">
        <f>IF($M77&lt;$R77,1,0)</f>
        <v>0</v>
      </c>
    </row>
    <row r="78" spans="1:57" s="2498" customFormat="1" ht="15.95" customHeight="1" x14ac:dyDescent="0.15">
      <c r="A78" s="2877"/>
      <c r="B78" s="2878"/>
      <c r="C78" s="2597" t="s">
        <v>104</v>
      </c>
      <c r="D78" s="2635">
        <f>SUM(E78:O78)</f>
        <v>0</v>
      </c>
      <c r="E78" s="2627"/>
      <c r="F78" s="2678"/>
      <c r="G78" s="2678"/>
      <c r="H78" s="2628"/>
      <c r="I78" s="2628"/>
      <c r="J78" s="2628"/>
      <c r="K78" s="2638"/>
      <c r="L78" s="2628"/>
      <c r="M78" s="2628"/>
      <c r="N78" s="2629"/>
      <c r="O78" s="2629"/>
      <c r="P78" s="2627"/>
      <c r="Q78" s="2645"/>
      <c r="R78" s="2621"/>
      <c r="S78" s="2756" t="str">
        <f>$BA78&amp;" "&amp;$BB78</f>
        <v xml:space="preserve"> </v>
      </c>
      <c r="T78" s="2495"/>
      <c r="U78" s="2495"/>
      <c r="V78" s="2495"/>
      <c r="W78" s="2495"/>
      <c r="X78" s="2495"/>
      <c r="Y78" s="2502"/>
      <c r="Z78" s="2502"/>
      <c r="AA78" s="2509"/>
      <c r="AG78" s="2495"/>
      <c r="BA78" s="2595" t="str">
        <f>IF($D78&lt;&gt;($P78+$Q78)," El número de Indice CEO o COP según sexo NO puede ser diferente al Total.","")</f>
        <v/>
      </c>
      <c r="BB78" s="2595" t="str">
        <f>IF($M78&lt;$R78," El número de Indice CEO o COP en 60 años NO puede ser mayor que el de 20-64 años.","")</f>
        <v/>
      </c>
      <c r="BD78" s="2759">
        <f>IF($D78&lt;&gt;($P78+$Q78),1,0)</f>
        <v>0</v>
      </c>
      <c r="BE78" s="2759">
        <f>IF($M78&lt;$R78,1,0)</f>
        <v>0</v>
      </c>
    </row>
    <row r="79" spans="1:57" s="2498" customFormat="1" ht="15.95" customHeight="1" x14ac:dyDescent="0.15">
      <c r="A79" s="2877"/>
      <c r="B79" s="2878"/>
      <c r="C79" s="2597" t="s">
        <v>105</v>
      </c>
      <c r="D79" s="2635">
        <f>SUM(E79:O79)</f>
        <v>0</v>
      </c>
      <c r="E79" s="2627"/>
      <c r="F79" s="2678"/>
      <c r="G79" s="2678"/>
      <c r="H79" s="2628"/>
      <c r="I79" s="2628"/>
      <c r="J79" s="2628"/>
      <c r="K79" s="2638"/>
      <c r="L79" s="2628"/>
      <c r="M79" s="2628"/>
      <c r="N79" s="2629"/>
      <c r="O79" s="2629"/>
      <c r="P79" s="2627"/>
      <c r="Q79" s="2645"/>
      <c r="R79" s="2621"/>
      <c r="S79" s="2756" t="str">
        <f>$BA79&amp;" "&amp;$BB79</f>
        <v xml:space="preserve"> </v>
      </c>
      <c r="T79" s="2495"/>
      <c r="U79" s="2495"/>
      <c r="V79" s="2495"/>
      <c r="W79" s="2495"/>
      <c r="X79" s="2495"/>
      <c r="Y79" s="2502"/>
      <c r="Z79" s="2502"/>
      <c r="AA79" s="2509"/>
      <c r="AG79" s="2495"/>
      <c r="BA79" s="2595" t="str">
        <f>IF($D79&lt;&gt;($P79+$Q79)," El número de Indice CEO o COP según sexo NO puede ser diferente al Total.","")</f>
        <v/>
      </c>
      <c r="BB79" s="2595" t="str">
        <f>IF($M79&lt;$R79," El número de Indice CEO o COP en 60 años NO puede ser mayor que el de 20-64 años.","")</f>
        <v/>
      </c>
      <c r="BD79" s="2759">
        <f>IF($D79&lt;&gt;($P79+$Q79),1,0)</f>
        <v>0</v>
      </c>
      <c r="BE79" s="2759">
        <f>IF($M79&lt;$R79,1,0)</f>
        <v>0</v>
      </c>
    </row>
    <row r="80" spans="1:57" s="2498" customFormat="1" ht="15.95" customHeight="1" x14ac:dyDescent="0.15">
      <c r="A80" s="2877"/>
      <c r="B80" s="2878"/>
      <c r="C80" s="2598" t="s">
        <v>106</v>
      </c>
      <c r="D80" s="2650">
        <f>SUM(E80:O80)</f>
        <v>0</v>
      </c>
      <c r="E80" s="2651"/>
      <c r="F80" s="2696"/>
      <c r="G80" s="2696"/>
      <c r="H80" s="2652"/>
      <c r="I80" s="2652"/>
      <c r="J80" s="2652"/>
      <c r="K80" s="2695"/>
      <c r="L80" s="2652"/>
      <c r="M80" s="2652"/>
      <c r="N80" s="2653"/>
      <c r="O80" s="2653"/>
      <c r="P80" s="2651"/>
      <c r="Q80" s="2654"/>
      <c r="R80" s="2623"/>
      <c r="S80" s="2756" t="str">
        <f>$BA80&amp;" "&amp;$BB80</f>
        <v xml:space="preserve"> </v>
      </c>
      <c r="T80" s="2495"/>
      <c r="U80" s="2495"/>
      <c r="V80" s="2495"/>
      <c r="W80" s="2495"/>
      <c r="X80" s="2495"/>
      <c r="Y80" s="2502"/>
      <c r="Z80" s="2502"/>
      <c r="AA80" s="2509"/>
      <c r="AG80" s="2495"/>
      <c r="BA80" s="2595" t="str">
        <f>IF($D80&lt;&gt;($P80+$Q80)," El número de Indice CEO o COP según sexo NO puede ser diferente al Total.","")</f>
        <v/>
      </c>
      <c r="BB80" s="2595" t="str">
        <f>IF($M80&lt;$R80," El número de Indice CEO o COP en 60 años NO puede ser mayor que el de 20-64 años.","")</f>
        <v/>
      </c>
      <c r="BD80" s="2759">
        <f>IF($D80&lt;&gt;($P80+$Q80),1,0)</f>
        <v>0</v>
      </c>
      <c r="BE80" s="2759">
        <f>IF($M80&lt;$R80,1,0)</f>
        <v>0</v>
      </c>
    </row>
    <row r="81" spans="1:57" s="2498" customFormat="1" ht="15.95" customHeight="1" x14ac:dyDescent="0.15">
      <c r="A81" s="2807"/>
      <c r="B81" s="2809"/>
      <c r="C81" s="2553" t="s">
        <v>4</v>
      </c>
      <c r="D81" s="2667">
        <f>SUM(E81:O81)</f>
        <v>0</v>
      </c>
      <c r="E81" s="2663">
        <f>SUM(E77:E80)</f>
        <v>0</v>
      </c>
      <c r="F81" s="2726">
        <f t="shared" ref="F81:R81" si="23">SUM(F77:F80)</f>
        <v>0</v>
      </c>
      <c r="G81" s="2726">
        <f t="shared" si="23"/>
        <v>0</v>
      </c>
      <c r="H81" s="2664">
        <f t="shared" si="23"/>
        <v>0</v>
      </c>
      <c r="I81" s="2664">
        <f t="shared" si="23"/>
        <v>0</v>
      </c>
      <c r="J81" s="2664">
        <f t="shared" si="23"/>
        <v>0</v>
      </c>
      <c r="K81" s="2664">
        <f t="shared" si="23"/>
        <v>0</v>
      </c>
      <c r="L81" s="2664">
        <f t="shared" si="23"/>
        <v>0</v>
      </c>
      <c r="M81" s="2664">
        <f t="shared" si="23"/>
        <v>0</v>
      </c>
      <c r="N81" s="2664">
        <f t="shared" si="23"/>
        <v>0</v>
      </c>
      <c r="O81" s="2665">
        <f t="shared" si="23"/>
        <v>0</v>
      </c>
      <c r="P81" s="2663">
        <f t="shared" si="23"/>
        <v>0</v>
      </c>
      <c r="Q81" s="2666">
        <f t="shared" si="23"/>
        <v>0</v>
      </c>
      <c r="R81" s="2662">
        <f t="shared" si="23"/>
        <v>0</v>
      </c>
      <c r="S81" s="2756" t="str">
        <f>$BA81&amp;" "&amp;$BB81</f>
        <v xml:space="preserve"> </v>
      </c>
      <c r="T81" s="2495"/>
      <c r="U81" s="2495"/>
      <c r="V81" s="2495"/>
      <c r="W81" s="2495"/>
      <c r="X81" s="2495"/>
      <c r="Y81" s="2502"/>
      <c r="Z81" s="2502"/>
      <c r="AA81" s="2509"/>
      <c r="AG81" s="2495"/>
      <c r="BA81" s="2595" t="str">
        <f>IF($D81&lt;&gt;($P81+$Q81)," El número de Indice CEO o COP según sexo NO puede ser diferente al Total.","")</f>
        <v/>
      </c>
      <c r="BB81" s="2595" t="str">
        <f>IF($M81&lt;$R81," El número de Indice CEO o COP en 60 años NO puede ser mayor que el de 20-64 años.","")</f>
        <v/>
      </c>
      <c r="BD81" s="2759">
        <f>IF($D81&lt;&gt;($P81+$Q81),1,0)</f>
        <v>0</v>
      </c>
      <c r="BE81" s="2759">
        <f>IF($M81&lt;$R81,1,0)</f>
        <v>0</v>
      </c>
    </row>
    <row r="82" spans="1:57" s="2495" customFormat="1" ht="30" customHeight="1" x14ac:dyDescent="0.2">
      <c r="A82" s="2552" t="s">
        <v>107</v>
      </c>
      <c r="B82" s="2578"/>
      <c r="C82" s="2578"/>
      <c r="D82" s="2579"/>
      <c r="E82" s="2526"/>
      <c r="F82" s="2526"/>
      <c r="G82" s="2526"/>
      <c r="H82" s="2526"/>
      <c r="I82" s="2526"/>
      <c r="J82" s="2526"/>
      <c r="K82" s="2526"/>
      <c r="L82" s="2526"/>
      <c r="M82" s="2526"/>
      <c r="N82" s="2526"/>
      <c r="O82" s="2579"/>
      <c r="P82" s="2579"/>
      <c r="Q82" s="2579"/>
      <c r="R82" s="2580"/>
      <c r="S82" s="2535"/>
    </row>
    <row r="83" spans="1:57" s="2498" customFormat="1" ht="21" x14ac:dyDescent="0.15">
      <c r="A83" s="2858" t="s">
        <v>108</v>
      </c>
      <c r="B83" s="2859"/>
      <c r="C83" s="2860"/>
      <c r="D83" s="2581" t="s">
        <v>109</v>
      </c>
      <c r="E83" s="2599" t="s">
        <v>110</v>
      </c>
      <c r="F83" s="2582" t="s">
        <v>111</v>
      </c>
      <c r="G83" s="2534"/>
      <c r="H83" s="2534"/>
      <c r="I83" s="2534"/>
      <c r="J83" s="2534"/>
      <c r="K83" s="2534"/>
      <c r="L83" s="2534"/>
      <c r="M83" s="2534"/>
      <c r="N83" s="2534"/>
      <c r="O83" s="2534"/>
      <c r="P83" s="2535"/>
      <c r="Q83" s="2535"/>
      <c r="R83" s="2535"/>
      <c r="S83" s="2583"/>
      <c r="T83" s="2495"/>
      <c r="U83" s="2495"/>
      <c r="V83" s="2495"/>
      <c r="W83" s="2495"/>
      <c r="X83" s="2495"/>
      <c r="Y83" s="2495"/>
      <c r="Z83" s="2495"/>
      <c r="AA83" s="2495"/>
      <c r="BA83" s="2495"/>
      <c r="BB83" s="2495"/>
      <c r="BC83" s="2495"/>
      <c r="BD83" s="2495"/>
    </row>
    <row r="84" spans="1:57" s="2498" customFormat="1" ht="10.5" x14ac:dyDescent="0.15">
      <c r="A84" s="2810" t="s">
        <v>112</v>
      </c>
      <c r="B84" s="2811"/>
      <c r="C84" s="2812"/>
      <c r="D84" s="2684"/>
      <c r="E84" s="2684"/>
      <c r="F84" s="2684"/>
      <c r="G84" s="2534"/>
      <c r="H84" s="2534"/>
      <c r="I84" s="2534"/>
      <c r="J84" s="2534"/>
      <c r="K84" s="2534"/>
      <c r="L84" s="2534"/>
      <c r="M84" s="2534"/>
      <c r="N84" s="2534"/>
      <c r="O84" s="2534"/>
      <c r="P84" s="2535"/>
      <c r="Q84" s="2535"/>
      <c r="R84" s="2535"/>
      <c r="S84" s="2583"/>
      <c r="T84" s="2495"/>
      <c r="U84" s="2495"/>
      <c r="V84" s="2495"/>
      <c r="W84" s="2495"/>
      <c r="X84" s="2495"/>
      <c r="Y84" s="2495"/>
      <c r="Z84" s="2495"/>
      <c r="AA84" s="2495"/>
      <c r="BA84" s="2495"/>
      <c r="BB84" s="2495"/>
      <c r="BC84" s="2495"/>
      <c r="BD84" s="2495"/>
    </row>
    <row r="85" spans="1:57" s="2498" customFormat="1" ht="15.75" customHeight="1" x14ac:dyDescent="0.15">
      <c r="A85" s="2879" t="s">
        <v>113</v>
      </c>
      <c r="B85" s="2814" t="s">
        <v>114</v>
      </c>
      <c r="C85" s="2815"/>
      <c r="D85" s="2749"/>
      <c r="E85" s="2749"/>
      <c r="F85" s="2749"/>
      <c r="G85" s="2534"/>
      <c r="H85" s="2534"/>
      <c r="I85" s="2534"/>
      <c r="J85" s="2534"/>
      <c r="K85" s="2534"/>
      <c r="L85" s="2534"/>
      <c r="M85" s="2534"/>
      <c r="N85" s="2534"/>
      <c r="O85" s="2534"/>
      <c r="P85" s="2535"/>
      <c r="Q85" s="2535"/>
      <c r="R85" s="2535"/>
      <c r="S85" s="2583"/>
      <c r="T85" s="2495"/>
      <c r="U85" s="2495"/>
      <c r="V85" s="2495"/>
      <c r="W85" s="2495"/>
      <c r="X85" s="2495"/>
      <c r="Y85" s="2495"/>
      <c r="Z85" s="2495"/>
      <c r="AA85" s="2495"/>
      <c r="BA85" s="2495"/>
      <c r="BB85" s="2495"/>
      <c r="BC85" s="2495"/>
      <c r="BD85" s="2495"/>
    </row>
    <row r="86" spans="1:57" s="2498" customFormat="1" ht="15.75" customHeight="1" x14ac:dyDescent="0.15">
      <c r="A86" s="2880"/>
      <c r="B86" s="2814" t="s">
        <v>115</v>
      </c>
      <c r="C86" s="2815"/>
      <c r="D86" s="2749"/>
      <c r="E86" s="2749"/>
      <c r="F86" s="2749"/>
      <c r="G86" s="2534"/>
      <c r="H86" s="2534"/>
      <c r="I86" s="2534"/>
      <c r="J86" s="2534"/>
      <c r="K86" s="2534"/>
      <c r="L86" s="2534"/>
      <c r="M86" s="2534"/>
      <c r="N86" s="2534"/>
      <c r="O86" s="2534"/>
      <c r="P86" s="2535"/>
      <c r="Q86" s="2535"/>
      <c r="R86" s="2535"/>
      <c r="S86" s="2583"/>
      <c r="T86" s="2495"/>
      <c r="U86" s="2495"/>
      <c r="V86" s="2495"/>
      <c r="W86" s="2495"/>
      <c r="X86" s="2495"/>
      <c r="Y86" s="2495"/>
      <c r="Z86" s="2495"/>
      <c r="AA86" s="2495"/>
      <c r="BA86" s="2495"/>
      <c r="BB86" s="2495"/>
      <c r="BC86" s="2495"/>
      <c r="BD86" s="2495"/>
    </row>
    <row r="87" spans="1:57" s="2498" customFormat="1" ht="10.5" x14ac:dyDescent="0.15">
      <c r="A87" s="2813" t="s">
        <v>116</v>
      </c>
      <c r="B87" s="2814"/>
      <c r="C87" s="2815"/>
      <c r="D87" s="2618"/>
      <c r="E87" s="2750"/>
      <c r="F87" s="2618"/>
      <c r="G87" s="2534"/>
      <c r="H87" s="2534"/>
      <c r="I87" s="2534"/>
      <c r="J87" s="2534"/>
      <c r="K87" s="2534"/>
      <c r="L87" s="2534"/>
      <c r="M87" s="2534"/>
      <c r="N87" s="2534"/>
      <c r="O87" s="2534"/>
      <c r="P87" s="2535"/>
      <c r="Q87" s="2535"/>
      <c r="R87" s="2535"/>
      <c r="S87" s="2583"/>
      <c r="T87" s="2495"/>
      <c r="U87" s="2495"/>
      <c r="V87" s="2495"/>
      <c r="W87" s="2495"/>
      <c r="X87" s="2495"/>
      <c r="Y87" s="2495"/>
      <c r="Z87" s="2495"/>
      <c r="AA87" s="2495"/>
      <c r="BA87" s="2495"/>
      <c r="BB87" s="2495"/>
      <c r="BC87" s="2495"/>
      <c r="BD87" s="2495"/>
    </row>
    <row r="88" spans="1:57" s="2498" customFormat="1" ht="15" customHeight="1" x14ac:dyDescent="0.15">
      <c r="A88" s="2813" t="s">
        <v>117</v>
      </c>
      <c r="B88" s="2814"/>
      <c r="C88" s="2815"/>
      <c r="D88" s="2618"/>
      <c r="E88" s="2750"/>
      <c r="F88" s="2618"/>
      <c r="G88" s="2534"/>
      <c r="H88" s="2534"/>
      <c r="I88" s="2534"/>
      <c r="J88" s="2534"/>
      <c r="K88" s="2534"/>
      <c r="L88" s="2534"/>
      <c r="M88" s="2534"/>
      <c r="N88" s="2534"/>
      <c r="O88" s="2534"/>
      <c r="P88" s="2535"/>
      <c r="Q88" s="2535"/>
      <c r="R88" s="2535"/>
      <c r="S88" s="2583"/>
      <c r="T88" s="2495"/>
      <c r="U88" s="2495"/>
      <c r="V88" s="2495"/>
      <c r="W88" s="2495"/>
      <c r="X88" s="2495"/>
      <c r="Y88" s="2495"/>
      <c r="Z88" s="2495"/>
      <c r="AA88" s="2495"/>
      <c r="BA88" s="2495"/>
      <c r="BB88" s="2495"/>
      <c r="BC88" s="2495"/>
      <c r="BD88" s="2495"/>
    </row>
    <row r="89" spans="1:57" s="2498" customFormat="1" ht="10.5" x14ac:dyDescent="0.15">
      <c r="A89" s="2813" t="s">
        <v>118</v>
      </c>
      <c r="B89" s="2814"/>
      <c r="C89" s="2815"/>
      <c r="D89" s="2618"/>
      <c r="E89" s="2750"/>
      <c r="F89" s="2618"/>
      <c r="G89" s="2534"/>
      <c r="H89" s="2534"/>
      <c r="I89" s="2534"/>
      <c r="J89" s="2534"/>
      <c r="K89" s="2534"/>
      <c r="L89" s="2534"/>
      <c r="M89" s="2534"/>
      <c r="N89" s="2534"/>
      <c r="O89" s="2534"/>
      <c r="P89" s="2535"/>
      <c r="Q89" s="2535"/>
      <c r="R89" s="2535"/>
      <c r="S89" s="2583"/>
      <c r="T89" s="2495"/>
      <c r="U89" s="2495"/>
      <c r="V89" s="2495"/>
      <c r="W89" s="2495"/>
      <c r="X89" s="2495"/>
      <c r="Y89" s="2495"/>
      <c r="Z89" s="2495"/>
      <c r="AA89" s="2495"/>
      <c r="BA89" s="2495"/>
      <c r="BB89" s="2495"/>
      <c r="BC89" s="2495"/>
      <c r="BD89" s="2495"/>
    </row>
    <row r="90" spans="1:57" s="2498" customFormat="1" ht="10.5" x14ac:dyDescent="0.15">
      <c r="A90" s="2824" t="s">
        <v>119</v>
      </c>
      <c r="B90" s="2825"/>
      <c r="C90" s="2826"/>
      <c r="D90" s="2751"/>
      <c r="E90" s="2752"/>
      <c r="F90" s="2751"/>
      <c r="G90" s="2534"/>
      <c r="H90" s="2534"/>
      <c r="I90" s="2534"/>
      <c r="J90" s="2534"/>
      <c r="K90" s="2534"/>
      <c r="L90" s="2534"/>
      <c r="M90" s="2534"/>
      <c r="N90" s="2534"/>
      <c r="O90" s="2534"/>
      <c r="P90" s="2535"/>
      <c r="Q90" s="2535"/>
      <c r="R90" s="2535"/>
      <c r="S90" s="2583"/>
      <c r="T90" s="2495"/>
      <c r="U90" s="2495"/>
      <c r="V90" s="2495"/>
      <c r="W90" s="2495"/>
      <c r="X90" s="2495"/>
      <c r="Y90" s="2495"/>
      <c r="Z90" s="2495"/>
      <c r="AA90" s="2495"/>
      <c r="BA90" s="2495"/>
      <c r="BB90" s="2495"/>
      <c r="BC90" s="2495"/>
      <c r="BD90" s="2495"/>
    </row>
    <row r="91" spans="1:57" s="2498" customFormat="1" ht="10.5" x14ac:dyDescent="0.15">
      <c r="A91" s="2813" t="s">
        <v>120</v>
      </c>
      <c r="B91" s="2814"/>
      <c r="C91" s="2815"/>
      <c r="D91" s="2618"/>
      <c r="E91" s="2750"/>
      <c r="F91" s="2618"/>
      <c r="G91" s="2534"/>
      <c r="H91" s="2534"/>
      <c r="I91" s="2534"/>
      <c r="J91" s="2534"/>
      <c r="K91" s="2534"/>
      <c r="L91" s="2534"/>
      <c r="M91" s="2534"/>
      <c r="N91" s="2534"/>
      <c r="O91" s="2534"/>
      <c r="P91" s="2535"/>
      <c r="Q91" s="2535"/>
      <c r="R91" s="2535"/>
      <c r="S91" s="2583"/>
      <c r="T91" s="2495"/>
      <c r="U91" s="2495"/>
      <c r="V91" s="2495"/>
      <c r="W91" s="2495"/>
      <c r="X91" s="2495"/>
      <c r="Y91" s="2495"/>
      <c r="Z91" s="2495"/>
      <c r="AA91" s="2495"/>
      <c r="BA91" s="2495"/>
      <c r="BB91" s="2495"/>
      <c r="BC91" s="2495"/>
      <c r="BD91" s="2495"/>
    </row>
    <row r="92" spans="1:57" s="2498" customFormat="1" ht="10.5" x14ac:dyDescent="0.15">
      <c r="A92" s="2820" t="s">
        <v>121</v>
      </c>
      <c r="B92" s="2875"/>
      <c r="C92" s="2821"/>
      <c r="D92" s="2619"/>
      <c r="E92" s="2753"/>
      <c r="F92" s="2619"/>
      <c r="G92" s="2534"/>
      <c r="H92" s="2534"/>
      <c r="I92" s="2534"/>
      <c r="J92" s="2534"/>
      <c r="K92" s="2534"/>
      <c r="L92" s="2534"/>
      <c r="M92" s="2534"/>
      <c r="N92" s="2534"/>
      <c r="O92" s="2534"/>
      <c r="P92" s="2535"/>
      <c r="Q92" s="2535"/>
      <c r="R92" s="2535"/>
      <c r="S92" s="2583"/>
      <c r="T92" s="2495"/>
      <c r="U92" s="2495"/>
      <c r="V92" s="2495"/>
      <c r="W92" s="2495"/>
      <c r="X92" s="2495"/>
      <c r="Y92" s="2495"/>
      <c r="Z92" s="2495"/>
      <c r="AA92" s="2495"/>
      <c r="BA92" s="2495"/>
      <c r="BB92" s="2495"/>
      <c r="BC92" s="2495"/>
      <c r="BD92" s="2495"/>
    </row>
    <row r="93" spans="1:57" s="2495" customFormat="1" ht="30" customHeight="1" x14ac:dyDescent="0.2">
      <c r="A93" s="2513" t="s">
        <v>122</v>
      </c>
      <c r="B93" s="2506"/>
      <c r="C93" s="2514"/>
      <c r="D93" s="2506"/>
      <c r="E93" s="2505"/>
      <c r="F93" s="2505"/>
      <c r="G93" s="2505"/>
      <c r="H93" s="2505"/>
      <c r="I93" s="2505"/>
      <c r="J93" s="2505"/>
      <c r="K93" s="2505"/>
      <c r="L93" s="2505"/>
      <c r="M93" s="2505"/>
      <c r="N93" s="2505"/>
      <c r="O93" s="2505"/>
      <c r="P93" s="2505"/>
      <c r="Q93" s="2505"/>
      <c r="R93" s="2504"/>
      <c r="S93" s="2502"/>
    </row>
    <row r="94" spans="1:57" s="2498" customFormat="1" ht="15" customHeight="1" x14ac:dyDescent="0.1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2502"/>
      <c r="I94" s="2502"/>
      <c r="J94" s="2502"/>
      <c r="K94" s="2502"/>
      <c r="L94" s="2502"/>
      <c r="M94" s="2502"/>
      <c r="N94" s="2502"/>
      <c r="O94" s="2502"/>
      <c r="P94" s="2584"/>
      <c r="Q94" s="2502"/>
      <c r="R94" s="2502"/>
      <c r="S94" s="2502"/>
      <c r="T94" s="2495"/>
      <c r="U94" s="2495"/>
      <c r="V94" s="2495"/>
      <c r="W94" s="2495"/>
      <c r="X94" s="2495"/>
      <c r="Y94" s="2495"/>
      <c r="Z94" s="2495"/>
      <c r="AA94" s="2495"/>
      <c r="BA94" s="2495"/>
      <c r="BB94" s="2495"/>
      <c r="BC94" s="2495"/>
      <c r="BD94" s="2495"/>
    </row>
    <row r="95" spans="1:57" s="2498" customFormat="1" ht="19.5" customHeight="1" x14ac:dyDescent="0.15">
      <c r="A95" s="2884"/>
      <c r="B95" s="2885"/>
      <c r="C95" s="2886"/>
      <c r="D95" s="2516" t="s">
        <v>4</v>
      </c>
      <c r="E95" s="2540" t="s">
        <v>1</v>
      </c>
      <c r="F95" s="2541" t="s">
        <v>2</v>
      </c>
      <c r="G95" s="2831"/>
      <c r="H95" s="2502"/>
      <c r="I95" s="2502"/>
      <c r="J95" s="2502"/>
      <c r="K95" s="2502"/>
      <c r="L95" s="2502"/>
      <c r="M95" s="2502"/>
      <c r="N95" s="2502"/>
      <c r="O95" s="2502"/>
      <c r="P95" s="2584"/>
      <c r="Q95" s="2502"/>
      <c r="R95" s="2502"/>
      <c r="S95" s="2502"/>
      <c r="T95" s="2495"/>
      <c r="U95" s="2495"/>
      <c r="V95" s="2495"/>
      <c r="W95" s="2495"/>
      <c r="X95" s="2495"/>
      <c r="Y95" s="2495"/>
      <c r="Z95" s="2495"/>
      <c r="AA95" s="2495"/>
      <c r="BA95" s="2495"/>
      <c r="BB95" s="2495"/>
      <c r="BC95" s="2495"/>
      <c r="BD95" s="2495"/>
    </row>
    <row r="96" spans="1:57" s="2498" customFormat="1" ht="15.95" customHeight="1" x14ac:dyDescent="0.15">
      <c r="A96" s="2852" t="s">
        <v>126</v>
      </c>
      <c r="B96" s="2854" t="s">
        <v>127</v>
      </c>
      <c r="C96" s="2855"/>
      <c r="D96" s="2670">
        <f>SUM(E96:F96)</f>
        <v>0</v>
      </c>
      <c r="E96" s="2671"/>
      <c r="F96" s="2673"/>
      <c r="G96" s="2621"/>
      <c r="H96" s="2758" t="str">
        <f>$BA96&amp;""&amp;$BB96&amp;""</f>
        <v/>
      </c>
      <c r="I96" s="2502"/>
      <c r="J96" s="2502"/>
      <c r="K96" s="2502"/>
      <c r="L96" s="2502"/>
      <c r="M96" s="2502"/>
      <c r="N96" s="2502"/>
      <c r="O96" s="2502"/>
      <c r="P96" s="2584"/>
      <c r="Q96" s="2502"/>
      <c r="R96" s="2502"/>
      <c r="S96" s="2502"/>
      <c r="T96" s="2495"/>
      <c r="U96" s="2495"/>
      <c r="V96" s="2495"/>
      <c r="W96" s="2495"/>
      <c r="X96" s="2495"/>
      <c r="Y96" s="2495"/>
      <c r="Z96" s="2495"/>
      <c r="AA96" s="2495"/>
      <c r="BA96" s="2532" t="str">
        <f>IF(D96+D97&lt;=D19+D20,"","Las Consultas de Urgencia realizadas en Extensión Horaria NO PUEDE ser mayor que el Total de Consultas de Urgencia de la Sección A. ")</f>
        <v/>
      </c>
      <c r="BB96" s="2532" t="str">
        <f>IF(D96+D97&lt;=D63,"","Las Actividades Recuperativas realizadas en Extensión Horaria NO PUEDE ser mayor que el Total de Actividades de la Sección B. ")</f>
        <v/>
      </c>
      <c r="BC96" s="2495"/>
      <c r="BD96" s="2764">
        <f>IF(D96+D97&lt;=D19+D20,0,1)</f>
        <v>0</v>
      </c>
      <c r="BE96" s="2764">
        <f>IF(D96+D97&lt;=D63,0,1)</f>
        <v>0</v>
      </c>
    </row>
    <row r="97" spans="1:58" s="2498" customFormat="1" ht="15.95" customHeight="1" x14ac:dyDescent="0.15">
      <c r="A97" s="2853"/>
      <c r="B97" s="2856" t="s">
        <v>128</v>
      </c>
      <c r="C97" s="2857"/>
      <c r="D97" s="2636">
        <f>SUM(E97:F97)</f>
        <v>0</v>
      </c>
      <c r="E97" s="2630"/>
      <c r="F97" s="2633"/>
      <c r="G97" s="2623"/>
      <c r="H97" s="2758"/>
      <c r="I97" s="2502"/>
      <c r="J97" s="2502"/>
      <c r="K97" s="2502"/>
      <c r="L97" s="2502"/>
      <c r="M97" s="2502"/>
      <c r="N97" s="2502"/>
      <c r="O97" s="2502"/>
      <c r="P97" s="2584"/>
      <c r="Q97" s="2502"/>
      <c r="R97" s="2502"/>
      <c r="S97" s="2502"/>
      <c r="T97" s="2495"/>
      <c r="U97" s="2495"/>
      <c r="V97" s="2495"/>
      <c r="W97" s="2495"/>
      <c r="X97" s="2495"/>
      <c r="Y97" s="2495"/>
      <c r="Z97" s="2495"/>
      <c r="AA97" s="2495"/>
      <c r="BA97" s="2495"/>
      <c r="BB97" s="2495"/>
      <c r="BC97" s="2495"/>
      <c r="BD97" s="2495"/>
    </row>
    <row r="98" spans="1:58" s="2495" customFormat="1" ht="30" customHeight="1" x14ac:dyDescent="0.2">
      <c r="A98" s="2551" t="s">
        <v>129</v>
      </c>
      <c r="B98" s="2564"/>
      <c r="C98" s="2564"/>
      <c r="D98" s="2564"/>
      <c r="E98" s="2512"/>
      <c r="F98" s="2512"/>
      <c r="G98" s="2512"/>
      <c r="H98" s="2512"/>
      <c r="I98" s="2512"/>
      <c r="J98" s="2512"/>
      <c r="K98" s="2512"/>
      <c r="L98" s="2512"/>
      <c r="M98" s="2512"/>
      <c r="N98" s="2512"/>
      <c r="O98" s="2512"/>
      <c r="P98" s="2512"/>
      <c r="Q98" s="2512"/>
      <c r="R98" s="2542"/>
      <c r="S98" s="2508"/>
    </row>
    <row r="99" spans="1:58" s="2498" customFormat="1" ht="15" customHeight="1" x14ac:dyDescent="0.1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2508"/>
      <c r="R99" s="2538"/>
      <c r="S99" s="2495"/>
      <c r="T99" s="2495"/>
      <c r="U99" s="2495"/>
      <c r="V99" s="2495"/>
      <c r="W99" s="2495"/>
      <c r="X99" s="2495"/>
      <c r="Y99" s="2495"/>
      <c r="Z99" s="2495"/>
      <c r="AA99" s="2495"/>
      <c r="BA99" s="2495"/>
      <c r="BB99" s="2495"/>
      <c r="BC99" s="2495"/>
      <c r="BD99" s="2495"/>
    </row>
    <row r="100" spans="1:58" s="2498" customFormat="1" ht="34.5" customHeight="1" x14ac:dyDescent="0.15">
      <c r="A100" s="2807"/>
      <c r="B100" s="2808"/>
      <c r="C100" s="2809"/>
      <c r="D100" s="2831"/>
      <c r="E100" s="2507" t="s">
        <v>33</v>
      </c>
      <c r="F100" s="2510" t="s">
        <v>34</v>
      </c>
      <c r="G100" s="2510" t="s">
        <v>35</v>
      </c>
      <c r="H100" s="2510" t="s">
        <v>22</v>
      </c>
      <c r="I100" s="2510" t="s">
        <v>23</v>
      </c>
      <c r="J100" s="2510" t="s">
        <v>24</v>
      </c>
      <c r="K100" s="2510" t="s">
        <v>25</v>
      </c>
      <c r="L100" s="2510" t="s">
        <v>26</v>
      </c>
      <c r="M100" s="2529" t="s">
        <v>27</v>
      </c>
      <c r="N100" s="2831"/>
      <c r="O100" s="2800"/>
      <c r="P100" s="2800"/>
      <c r="Q100" s="2585"/>
      <c r="R100" s="2569"/>
      <c r="S100" s="2495"/>
      <c r="T100" s="2495"/>
      <c r="U100" s="2495"/>
      <c r="V100" s="2495"/>
      <c r="W100" s="2495"/>
      <c r="X100" s="2495"/>
      <c r="Y100" s="2495"/>
      <c r="Z100" s="2495"/>
      <c r="AA100" s="2495"/>
      <c r="BA100" s="2495"/>
      <c r="BB100" s="2495"/>
      <c r="BC100" s="2495"/>
      <c r="BD100" s="2495"/>
    </row>
    <row r="101" spans="1:58" s="2498" customFormat="1" ht="15.95" customHeight="1" x14ac:dyDescent="0.15">
      <c r="A101" s="2861" t="s">
        <v>131</v>
      </c>
      <c r="B101" s="2862"/>
      <c r="C101" s="2862"/>
      <c r="D101" s="2634">
        <f>SUM(E101:M101)</f>
        <v>131</v>
      </c>
      <c r="E101" s="2640">
        <v>7</v>
      </c>
      <c r="F101" s="2641">
        <v>3</v>
      </c>
      <c r="G101" s="2641">
        <v>3</v>
      </c>
      <c r="H101" s="2641">
        <v>4</v>
      </c>
      <c r="I101" s="2641">
        <v>12</v>
      </c>
      <c r="J101" s="2641">
        <v>9</v>
      </c>
      <c r="K101" s="2641">
        <v>65</v>
      </c>
      <c r="L101" s="2641">
        <v>9</v>
      </c>
      <c r="M101" s="2669">
        <v>19</v>
      </c>
      <c r="N101" s="2620">
        <v>131</v>
      </c>
      <c r="O101" s="2620"/>
      <c r="P101" s="2716"/>
      <c r="Q101" s="2756" t="str">
        <f>$BA101&amp;" "&amp;$BB101&amp;" "&amp;$BC101</f>
        <v xml:space="preserve">  </v>
      </c>
      <c r="R101" s="2546"/>
      <c r="S101" s="2495"/>
      <c r="T101" s="2495"/>
      <c r="U101" s="2495"/>
      <c r="V101" s="2495"/>
      <c r="W101" s="2509"/>
      <c r="X101" s="2509"/>
      <c r="Y101" s="2502"/>
      <c r="Z101" s="2502"/>
      <c r="AA101" s="2502"/>
      <c r="BA101" s="2532" t="str">
        <f t="shared" ref="BA101:BA128" si="24">IF($D101=0,"",IF($N101="",IF($D101="",""," No olvide escribir la columna Beneficiarios."),""))</f>
        <v/>
      </c>
      <c r="BB101" s="2532" t="str">
        <f>IF($D101&lt;$N101," El número de Beneficiarios NO puede ser mayor que el Total.","")</f>
        <v/>
      </c>
      <c r="BC101" s="2595" t="str">
        <f>IF($K101&lt;$O101," Las actividades de 60 años NO puede ser mayor que el de 20-64 años.","")</f>
        <v/>
      </c>
      <c r="BD101" s="2764">
        <f t="shared" ref="BD101:BD128" si="25">IF($K101&lt;$O101,1,0)</f>
        <v>0</v>
      </c>
      <c r="BE101" s="2764">
        <f t="shared" ref="BE101:BE128" si="26">IF($D101&lt;$N101,1,0)</f>
        <v>0</v>
      </c>
      <c r="BF101" s="2764">
        <f>IF($D101=0,"",IF($N101="",IF($D101="","",1),0))</f>
        <v>0</v>
      </c>
    </row>
    <row r="102" spans="1:58" s="2498" customFormat="1" ht="15.95" customHeight="1" x14ac:dyDescent="0.15">
      <c r="A102" s="2844" t="s">
        <v>133</v>
      </c>
      <c r="B102" s="2844"/>
      <c r="C102" s="2844"/>
      <c r="D102" s="2635">
        <f t="shared" ref="D102:D124" si="27">SUM(E102:M102)</f>
        <v>66</v>
      </c>
      <c r="E102" s="2627">
        <v>4</v>
      </c>
      <c r="F102" s="2628">
        <v>3</v>
      </c>
      <c r="G102" s="2652">
        <v>2</v>
      </c>
      <c r="H102" s="2628"/>
      <c r="I102" s="2628">
        <v>10</v>
      </c>
      <c r="J102" s="2652">
        <v>4</v>
      </c>
      <c r="K102" s="2628">
        <v>36</v>
      </c>
      <c r="L102" s="2628">
        <v>6</v>
      </c>
      <c r="M102" s="2624">
        <v>1</v>
      </c>
      <c r="N102" s="2622">
        <v>66</v>
      </c>
      <c r="O102" s="2622"/>
      <c r="P102" s="2718"/>
      <c r="Q102" s="2756" t="str">
        <f t="shared" ref="Q102:Q124" si="28">$BA102&amp;" "&amp;$BB102&amp;" "&amp;$BC102</f>
        <v xml:space="preserve">  </v>
      </c>
      <c r="R102" s="2546"/>
      <c r="S102" s="2495"/>
      <c r="T102" s="2495"/>
      <c r="U102" s="2495"/>
      <c r="V102" s="2495"/>
      <c r="W102" s="2509"/>
      <c r="X102" s="2509"/>
      <c r="Y102" s="2502"/>
      <c r="Z102" s="2502"/>
      <c r="AA102" s="2502"/>
      <c r="BA102" s="2532" t="str">
        <f t="shared" si="24"/>
        <v/>
      </c>
      <c r="BB102" s="2532" t="str">
        <f t="shared" ref="BB102:BB128" si="29">IF($D102&lt;$N102," El número de Beneficiarios NO puede ser mayor que el Total.","")</f>
        <v/>
      </c>
      <c r="BC102" s="2595" t="str">
        <f t="shared" ref="BC102:BC128" si="30">IF($K102&lt;$O102," Las actividades de 60 años NO puede ser mayor que el de 20-64 años.","")</f>
        <v/>
      </c>
      <c r="BD102" s="2764">
        <f t="shared" si="25"/>
        <v>0</v>
      </c>
      <c r="BE102" s="2764">
        <f t="shared" si="26"/>
        <v>0</v>
      </c>
      <c r="BF102" s="2764">
        <f t="shared" ref="BF102:BF128" si="31">IF($D102=0,"",IF($N102="",IF($D102="","",1),0))</f>
        <v>0</v>
      </c>
    </row>
    <row r="103" spans="1:58" s="2498" customFormat="1" ht="15.95" customHeight="1" x14ac:dyDescent="0.15">
      <c r="A103" s="2844" t="s">
        <v>134</v>
      </c>
      <c r="B103" s="2844"/>
      <c r="C103" s="2844"/>
      <c r="D103" s="2754"/>
      <c r="E103" s="2637"/>
      <c r="F103" s="2713"/>
      <c r="G103" s="2713"/>
      <c r="H103" s="2713"/>
      <c r="I103" s="2713"/>
      <c r="J103" s="2638"/>
      <c r="K103" s="2715"/>
      <c r="L103" s="2638"/>
      <c r="M103" s="2713"/>
      <c r="N103" s="2754"/>
      <c r="O103" s="2657"/>
      <c r="P103" s="2657"/>
      <c r="Q103" s="2756" t="str">
        <f t="shared" si="28"/>
        <v xml:space="preserve">  </v>
      </c>
      <c r="R103" s="2546"/>
      <c r="S103" s="2495"/>
      <c r="T103" s="2495"/>
      <c r="U103" s="2495"/>
      <c r="V103" s="2495"/>
      <c r="W103" s="2509"/>
      <c r="X103" s="2509"/>
      <c r="Y103" s="2502"/>
      <c r="Z103" s="2502"/>
      <c r="AA103" s="2502"/>
      <c r="BA103" s="2527"/>
      <c r="BB103" s="2527"/>
      <c r="BC103" s="2518"/>
      <c r="BD103" s="2518"/>
      <c r="BE103" s="2518"/>
      <c r="BF103" s="2518"/>
    </row>
    <row r="104" spans="1:58" s="2498" customFormat="1" ht="15.95" customHeight="1" x14ac:dyDescent="0.15">
      <c r="A104" s="2844" t="s">
        <v>135</v>
      </c>
      <c r="B104" s="2844"/>
      <c r="C104" s="2844"/>
      <c r="D104" s="2754"/>
      <c r="E104" s="2637"/>
      <c r="F104" s="2713"/>
      <c r="G104" s="2713"/>
      <c r="H104" s="2713"/>
      <c r="I104" s="2713"/>
      <c r="J104" s="2638"/>
      <c r="K104" s="2715"/>
      <c r="L104" s="2638"/>
      <c r="M104" s="2713"/>
      <c r="N104" s="2754"/>
      <c r="O104" s="2657"/>
      <c r="P104" s="2657"/>
      <c r="Q104" s="2756" t="str">
        <f t="shared" si="28"/>
        <v xml:space="preserve">  </v>
      </c>
      <c r="R104" s="2546"/>
      <c r="S104" s="2495"/>
      <c r="T104" s="2495"/>
      <c r="U104" s="2495"/>
      <c r="V104" s="2495"/>
      <c r="W104" s="2509"/>
      <c r="X104" s="2509"/>
      <c r="Y104" s="2502"/>
      <c r="Z104" s="2502"/>
      <c r="AA104" s="2502"/>
      <c r="BA104" s="2527"/>
      <c r="BB104" s="2527"/>
      <c r="BC104" s="2518"/>
      <c r="BD104" s="2518"/>
      <c r="BE104" s="2518"/>
      <c r="BF104" s="2518"/>
    </row>
    <row r="105" spans="1:58" s="2498" customFormat="1" ht="15.95" customHeight="1" x14ac:dyDescent="0.15">
      <c r="A105" s="2813" t="s">
        <v>136</v>
      </c>
      <c r="B105" s="2814"/>
      <c r="C105" s="2815"/>
      <c r="D105" s="2635">
        <f t="shared" si="27"/>
        <v>233</v>
      </c>
      <c r="E105" s="2627">
        <v>20</v>
      </c>
      <c r="F105" s="2628">
        <v>16</v>
      </c>
      <c r="G105" s="2672">
        <v>18</v>
      </c>
      <c r="H105" s="2628">
        <v>2</v>
      </c>
      <c r="I105" s="2628">
        <v>16</v>
      </c>
      <c r="J105" s="2672">
        <v>4</v>
      </c>
      <c r="K105" s="2628">
        <v>131</v>
      </c>
      <c r="L105" s="2628">
        <v>26</v>
      </c>
      <c r="M105" s="2624"/>
      <c r="N105" s="2626">
        <v>233</v>
      </c>
      <c r="O105" s="2626"/>
      <c r="P105" s="2733"/>
      <c r="Q105" s="2756" t="str">
        <f t="shared" si="28"/>
        <v xml:space="preserve">  </v>
      </c>
      <c r="R105" s="2546"/>
      <c r="S105" s="2495"/>
      <c r="T105" s="2495"/>
      <c r="U105" s="2495"/>
      <c r="V105" s="2495"/>
      <c r="W105" s="2509"/>
      <c r="X105" s="2509"/>
      <c r="Y105" s="2502"/>
      <c r="Z105" s="2502"/>
      <c r="AA105" s="2502"/>
      <c r="BA105" s="2532" t="str">
        <f t="shared" si="24"/>
        <v/>
      </c>
      <c r="BB105" s="2532" t="str">
        <f t="shared" si="29"/>
        <v/>
      </c>
      <c r="BC105" s="2595" t="str">
        <f t="shared" si="30"/>
        <v/>
      </c>
      <c r="BD105" s="2764">
        <f t="shared" si="25"/>
        <v>0</v>
      </c>
      <c r="BE105" s="2764">
        <f t="shared" si="26"/>
        <v>0</v>
      </c>
      <c r="BF105" s="2764">
        <f t="shared" si="31"/>
        <v>0</v>
      </c>
    </row>
    <row r="106" spans="1:58" s="2498" customFormat="1" ht="15.95" customHeight="1" x14ac:dyDescent="0.15">
      <c r="A106" s="2844" t="s">
        <v>137</v>
      </c>
      <c r="B106" s="2844"/>
      <c r="C106" s="2844"/>
      <c r="D106" s="2635">
        <f t="shared" si="27"/>
        <v>0</v>
      </c>
      <c r="E106" s="2627"/>
      <c r="F106" s="2628"/>
      <c r="G106" s="2628"/>
      <c r="H106" s="2628"/>
      <c r="I106" s="2628"/>
      <c r="J106" s="2628"/>
      <c r="K106" s="2628"/>
      <c r="L106" s="2628"/>
      <c r="M106" s="2624"/>
      <c r="N106" s="2621"/>
      <c r="O106" s="2621"/>
      <c r="P106" s="2717"/>
      <c r="Q106" s="2756" t="str">
        <f t="shared" si="28"/>
        <v xml:space="preserve">  </v>
      </c>
      <c r="R106" s="2546"/>
      <c r="S106" s="2495"/>
      <c r="T106" s="2495"/>
      <c r="U106" s="2495"/>
      <c r="V106" s="2495"/>
      <c r="W106" s="2509"/>
      <c r="X106" s="2509"/>
      <c r="Y106" s="2502"/>
      <c r="Z106" s="2502"/>
      <c r="AA106" s="2502"/>
      <c r="BA106" s="2532" t="str">
        <f t="shared" si="24"/>
        <v/>
      </c>
      <c r="BB106" s="2532" t="str">
        <f t="shared" si="29"/>
        <v/>
      </c>
      <c r="BC106" s="2595" t="str">
        <f t="shared" si="30"/>
        <v/>
      </c>
      <c r="BD106" s="2764">
        <f t="shared" si="25"/>
        <v>0</v>
      </c>
      <c r="BE106" s="2764">
        <f t="shared" si="26"/>
        <v>0</v>
      </c>
      <c r="BF106" s="2764" t="str">
        <f t="shared" si="31"/>
        <v/>
      </c>
    </row>
    <row r="107" spans="1:58" s="2498" customFormat="1" ht="15.95" customHeight="1" x14ac:dyDescent="0.15">
      <c r="A107" s="2844" t="s">
        <v>138</v>
      </c>
      <c r="B107" s="2844"/>
      <c r="C107" s="2844"/>
      <c r="D107" s="2635">
        <f t="shared" si="27"/>
        <v>58</v>
      </c>
      <c r="E107" s="2627"/>
      <c r="F107" s="2628">
        <v>1</v>
      </c>
      <c r="G107" s="2628"/>
      <c r="H107" s="2628"/>
      <c r="I107" s="2628">
        <v>5</v>
      </c>
      <c r="J107" s="2628">
        <v>5</v>
      </c>
      <c r="K107" s="2628">
        <v>20</v>
      </c>
      <c r="L107" s="2628"/>
      <c r="M107" s="2624">
        <v>27</v>
      </c>
      <c r="N107" s="2621">
        <v>58</v>
      </c>
      <c r="O107" s="2657"/>
      <c r="P107" s="2717"/>
      <c r="Q107" s="2756" t="str">
        <f>$BA107&amp;" "&amp;$BB107&amp;" "&amp;$BC107</f>
        <v xml:space="preserve">  </v>
      </c>
      <c r="R107" s="2546"/>
      <c r="S107" s="2495"/>
      <c r="T107" s="2495"/>
      <c r="U107" s="2495"/>
      <c r="V107" s="2495"/>
      <c r="W107" s="2509"/>
      <c r="X107" s="2509"/>
      <c r="Y107" s="2502"/>
      <c r="Z107" s="2502"/>
      <c r="AA107" s="2502"/>
      <c r="BA107" s="2532" t="str">
        <f t="shared" si="24"/>
        <v/>
      </c>
      <c r="BB107" s="2532" t="str">
        <f>IF($D107&lt;$N107," El número de Beneficiarios NO puede ser mayor que el Total.","")</f>
        <v/>
      </c>
      <c r="BC107" s="2518"/>
      <c r="BD107" s="2518"/>
      <c r="BE107" s="2764">
        <f>IF($D107&lt;$N107,1,0)</f>
        <v>0</v>
      </c>
      <c r="BF107" s="2764">
        <f>IF($D107=0,"",IF($N107="",IF($D107="","",1),0))</f>
        <v>0</v>
      </c>
    </row>
    <row r="108" spans="1:58" s="2498" customFormat="1" ht="15.95" customHeight="1" x14ac:dyDescent="0.15">
      <c r="A108" s="2844" t="s">
        <v>139</v>
      </c>
      <c r="B108" s="2844"/>
      <c r="C108" s="2844"/>
      <c r="D108" s="2635">
        <f t="shared" si="27"/>
        <v>181</v>
      </c>
      <c r="E108" s="2637"/>
      <c r="F108" s="2638"/>
      <c r="G108" s="2638"/>
      <c r="H108" s="2628"/>
      <c r="I108" s="2628"/>
      <c r="J108" s="2628">
        <v>3</v>
      </c>
      <c r="K108" s="2628">
        <v>154</v>
      </c>
      <c r="L108" s="2628">
        <v>20</v>
      </c>
      <c r="M108" s="2624">
        <v>4</v>
      </c>
      <c r="N108" s="2621">
        <v>181</v>
      </c>
      <c r="O108" s="2621">
        <v>9</v>
      </c>
      <c r="P108" s="2717"/>
      <c r="Q108" s="2756" t="str">
        <f t="shared" si="28"/>
        <v xml:space="preserve">  </v>
      </c>
      <c r="R108" s="2546"/>
      <c r="S108" s="2495"/>
      <c r="T108" s="2495"/>
      <c r="U108" s="2495"/>
      <c r="V108" s="2495"/>
      <c r="W108" s="2509"/>
      <c r="X108" s="2509"/>
      <c r="Y108" s="2502"/>
      <c r="Z108" s="2502"/>
      <c r="AA108" s="2502"/>
      <c r="BA108" s="2532" t="str">
        <f t="shared" si="24"/>
        <v/>
      </c>
      <c r="BB108" s="2532" t="str">
        <f t="shared" si="29"/>
        <v/>
      </c>
      <c r="BC108" s="2595" t="str">
        <f t="shared" si="30"/>
        <v/>
      </c>
      <c r="BD108" s="2764">
        <f t="shared" si="25"/>
        <v>0</v>
      </c>
      <c r="BE108" s="2764">
        <f t="shared" si="26"/>
        <v>0</v>
      </c>
      <c r="BF108" s="2764">
        <f t="shared" si="31"/>
        <v>0</v>
      </c>
    </row>
    <row r="109" spans="1:58" s="2498" customFormat="1" ht="15.95" customHeight="1" x14ac:dyDescent="0.15">
      <c r="A109" s="2844" t="s">
        <v>140</v>
      </c>
      <c r="B109" s="2844"/>
      <c r="C109" s="2844"/>
      <c r="D109" s="2635">
        <f t="shared" si="27"/>
        <v>0</v>
      </c>
      <c r="E109" s="2637"/>
      <c r="F109" s="2638"/>
      <c r="G109" s="2638"/>
      <c r="H109" s="2628"/>
      <c r="I109" s="2628"/>
      <c r="J109" s="2628"/>
      <c r="K109" s="2628"/>
      <c r="L109" s="2628"/>
      <c r="M109" s="2624"/>
      <c r="N109" s="2621"/>
      <c r="O109" s="2621"/>
      <c r="P109" s="2717"/>
      <c r="Q109" s="2756" t="str">
        <f t="shared" si="28"/>
        <v xml:space="preserve">  </v>
      </c>
      <c r="R109" s="2546"/>
      <c r="S109" s="2495"/>
      <c r="T109" s="2495"/>
      <c r="U109" s="2495"/>
      <c r="V109" s="2495"/>
      <c r="W109" s="2509"/>
      <c r="X109" s="2509"/>
      <c r="Y109" s="2502"/>
      <c r="Z109" s="2502"/>
      <c r="AA109" s="2502"/>
      <c r="BA109" s="2532" t="str">
        <f t="shared" si="24"/>
        <v/>
      </c>
      <c r="BB109" s="2532" t="str">
        <f t="shared" si="29"/>
        <v/>
      </c>
      <c r="BC109" s="2595" t="str">
        <f t="shared" si="30"/>
        <v/>
      </c>
      <c r="BD109" s="2764">
        <f t="shared" si="25"/>
        <v>0</v>
      </c>
      <c r="BE109" s="2764">
        <f t="shared" si="26"/>
        <v>0</v>
      </c>
      <c r="BF109" s="2764" t="str">
        <f t="shared" si="31"/>
        <v/>
      </c>
    </row>
    <row r="110" spans="1:58" s="2498" customFormat="1" ht="15.95" customHeight="1" x14ac:dyDescent="0.15">
      <c r="A110" s="2844" t="s">
        <v>141</v>
      </c>
      <c r="B110" s="2844"/>
      <c r="C110" s="2844"/>
      <c r="D110" s="2635">
        <f t="shared" si="27"/>
        <v>4</v>
      </c>
      <c r="E110" s="2637"/>
      <c r="F110" s="2638"/>
      <c r="G110" s="2638"/>
      <c r="H110" s="2638"/>
      <c r="I110" s="2638"/>
      <c r="J110" s="2628"/>
      <c r="K110" s="2628">
        <v>2</v>
      </c>
      <c r="L110" s="2628">
        <v>2</v>
      </c>
      <c r="M110" s="2624"/>
      <c r="N110" s="2621">
        <v>4</v>
      </c>
      <c r="O110" s="2621"/>
      <c r="P110" s="2717"/>
      <c r="Q110" s="2756" t="str">
        <f t="shared" si="28"/>
        <v xml:space="preserve">  </v>
      </c>
      <c r="R110" s="2546"/>
      <c r="S110" s="2495"/>
      <c r="T110" s="2495"/>
      <c r="U110" s="2495"/>
      <c r="V110" s="2495"/>
      <c r="W110" s="2509"/>
      <c r="X110" s="2509"/>
      <c r="Y110" s="2502"/>
      <c r="Z110" s="2502"/>
      <c r="AA110" s="2502"/>
      <c r="BA110" s="2532" t="str">
        <f t="shared" si="24"/>
        <v/>
      </c>
      <c r="BB110" s="2532" t="str">
        <f t="shared" si="29"/>
        <v/>
      </c>
      <c r="BC110" s="2595" t="str">
        <f t="shared" si="30"/>
        <v/>
      </c>
      <c r="BD110" s="2764">
        <f t="shared" si="25"/>
        <v>0</v>
      </c>
      <c r="BE110" s="2764">
        <f t="shared" si="26"/>
        <v>0</v>
      </c>
      <c r="BF110" s="2764">
        <f t="shared" si="31"/>
        <v>0</v>
      </c>
    </row>
    <row r="111" spans="1:58" s="2498" customFormat="1" ht="15.95" customHeight="1" x14ac:dyDescent="0.15">
      <c r="A111" s="2844" t="s">
        <v>142</v>
      </c>
      <c r="B111" s="2844"/>
      <c r="C111" s="2844"/>
      <c r="D111" s="2635">
        <f t="shared" si="27"/>
        <v>7</v>
      </c>
      <c r="E111" s="2637"/>
      <c r="F111" s="2638"/>
      <c r="G111" s="2628"/>
      <c r="H111" s="2628"/>
      <c r="I111" s="2628"/>
      <c r="J111" s="2628">
        <v>2</v>
      </c>
      <c r="K111" s="2628">
        <v>4</v>
      </c>
      <c r="L111" s="2628"/>
      <c r="M111" s="2624">
        <v>1</v>
      </c>
      <c r="N111" s="2621">
        <v>7</v>
      </c>
      <c r="O111" s="2621"/>
      <c r="P111" s="2717"/>
      <c r="Q111" s="2756" t="str">
        <f t="shared" si="28"/>
        <v xml:space="preserve">  </v>
      </c>
      <c r="R111" s="2546"/>
      <c r="S111" s="2495"/>
      <c r="T111" s="2495"/>
      <c r="U111" s="2495"/>
      <c r="V111" s="2495"/>
      <c r="W111" s="2509"/>
      <c r="X111" s="2509"/>
      <c r="Y111" s="2502"/>
      <c r="Z111" s="2502"/>
      <c r="AA111" s="2502"/>
      <c r="BA111" s="2532" t="str">
        <f t="shared" si="24"/>
        <v/>
      </c>
      <c r="BB111" s="2532" t="str">
        <f t="shared" si="29"/>
        <v/>
      </c>
      <c r="BC111" s="2595" t="str">
        <f t="shared" si="30"/>
        <v/>
      </c>
      <c r="BD111" s="2764">
        <f t="shared" si="25"/>
        <v>0</v>
      </c>
      <c r="BE111" s="2764">
        <f t="shared" si="26"/>
        <v>0</v>
      </c>
      <c r="BF111" s="2764">
        <f t="shared" si="31"/>
        <v>0</v>
      </c>
    </row>
    <row r="112" spans="1:58" s="2498" customFormat="1" ht="22.5" customHeight="1" x14ac:dyDescent="0.15">
      <c r="A112" s="2844" t="s">
        <v>143</v>
      </c>
      <c r="B112" s="2844"/>
      <c r="C112" s="2844"/>
      <c r="D112" s="2635">
        <f t="shared" si="27"/>
        <v>0</v>
      </c>
      <c r="E112" s="2627"/>
      <c r="F112" s="2638"/>
      <c r="G112" s="2638"/>
      <c r="H112" s="2638"/>
      <c r="I112" s="2628"/>
      <c r="J112" s="2638"/>
      <c r="K112" s="2638"/>
      <c r="L112" s="2638"/>
      <c r="M112" s="2639"/>
      <c r="N112" s="2621"/>
      <c r="O112" s="2657"/>
      <c r="P112" s="2717"/>
      <c r="Q112" s="2756" t="str">
        <f>$BA112&amp;" "&amp;$BB112&amp;" "&amp;$BC112</f>
        <v xml:space="preserve">  </v>
      </c>
      <c r="R112" s="2546"/>
      <c r="S112" s="2495"/>
      <c r="T112" s="2495"/>
      <c r="U112" s="2495"/>
      <c r="V112" s="2495"/>
      <c r="W112" s="2509"/>
      <c r="X112" s="2509"/>
      <c r="Y112" s="2502"/>
      <c r="Z112" s="2502"/>
      <c r="AA112" s="2502"/>
      <c r="BA112" s="2532" t="str">
        <f>IF($D112=0,"",IF($N112="",IF($D112="",""," No olvide escribir la columna Beneficiarios."),""))</f>
        <v/>
      </c>
      <c r="BB112" s="2532" t="str">
        <f>IF($D112&lt;$N112," El número de Beneficiarios NO puede ser mayor que el Total.","")</f>
        <v/>
      </c>
      <c r="BC112" s="2518"/>
      <c r="BD112" s="2518"/>
      <c r="BE112" s="2764">
        <f>IF($D112&lt;$N112,1,0)</f>
        <v>0</v>
      </c>
      <c r="BF112" s="2764" t="str">
        <f>IF($D112=0,"",IF($N112="",IF($D112="","",1),0))</f>
        <v/>
      </c>
    </row>
    <row r="113" spans="1:58" s="2498" customFormat="1" ht="15.95" customHeight="1" x14ac:dyDescent="0.15">
      <c r="A113" s="2844" t="s">
        <v>144</v>
      </c>
      <c r="B113" s="2844"/>
      <c r="C113" s="2844"/>
      <c r="D113" s="2635">
        <f t="shared" si="27"/>
        <v>0</v>
      </c>
      <c r="E113" s="2627"/>
      <c r="F113" s="2638"/>
      <c r="G113" s="2638"/>
      <c r="H113" s="2638"/>
      <c r="I113" s="2628"/>
      <c r="J113" s="2638"/>
      <c r="K113" s="2638"/>
      <c r="L113" s="2638"/>
      <c r="M113" s="2639"/>
      <c r="N113" s="2621"/>
      <c r="O113" s="2657"/>
      <c r="P113" s="2717"/>
      <c r="Q113" s="2756" t="str">
        <f t="shared" si="28"/>
        <v xml:space="preserve">  </v>
      </c>
      <c r="R113" s="2546"/>
      <c r="S113" s="2495"/>
      <c r="T113" s="2495"/>
      <c r="U113" s="2495"/>
      <c r="V113" s="2495"/>
      <c r="W113" s="2509"/>
      <c r="X113" s="2509"/>
      <c r="Y113" s="2502"/>
      <c r="Z113" s="2502"/>
      <c r="AA113" s="2502"/>
      <c r="BA113" s="2532" t="str">
        <f>IF($D113=0,"",IF($N113="",IF($D113="",""," No olvide escribir la columna Beneficiarios."),""))</f>
        <v/>
      </c>
      <c r="BB113" s="2532" t="str">
        <f>IF($D113&lt;$N113," El número de Beneficiarios NO puede ser mayor que el Total.","")</f>
        <v/>
      </c>
      <c r="BC113" s="2518"/>
      <c r="BD113" s="2518"/>
      <c r="BE113" s="2764">
        <f t="shared" si="26"/>
        <v>0</v>
      </c>
      <c r="BF113" s="2764" t="str">
        <f t="shared" si="31"/>
        <v/>
      </c>
    </row>
    <row r="114" spans="1:58" s="2498" customFormat="1" ht="15.95" customHeight="1" x14ac:dyDescent="0.15">
      <c r="A114" s="2844" t="s">
        <v>145</v>
      </c>
      <c r="B114" s="2844"/>
      <c r="C114" s="2844"/>
      <c r="D114" s="2635">
        <f t="shared" si="27"/>
        <v>307</v>
      </c>
      <c r="E114" s="2627"/>
      <c r="F114" s="2628"/>
      <c r="G114" s="2628"/>
      <c r="H114" s="2628">
        <v>35</v>
      </c>
      <c r="I114" s="2628">
        <v>112</v>
      </c>
      <c r="J114" s="2628">
        <v>158</v>
      </c>
      <c r="K114" s="2628">
        <v>2</v>
      </c>
      <c r="L114" s="2638"/>
      <c r="M114" s="2639"/>
      <c r="N114" s="2621">
        <v>307</v>
      </c>
      <c r="O114" s="2621"/>
      <c r="P114" s="2717"/>
      <c r="Q114" s="2756" t="str">
        <f t="shared" si="28"/>
        <v xml:space="preserve">  </v>
      </c>
      <c r="R114" s="2546"/>
      <c r="S114" s="2495"/>
      <c r="T114" s="2495"/>
      <c r="U114" s="2495"/>
      <c r="V114" s="2495"/>
      <c r="W114" s="2509"/>
      <c r="X114" s="2509"/>
      <c r="Y114" s="2502"/>
      <c r="Z114" s="2502"/>
      <c r="AA114" s="2502"/>
      <c r="BA114" s="2532" t="str">
        <f t="shared" si="24"/>
        <v/>
      </c>
      <c r="BB114" s="2532" t="str">
        <f t="shared" si="29"/>
        <v/>
      </c>
      <c r="BC114" s="2595" t="str">
        <f t="shared" si="30"/>
        <v/>
      </c>
      <c r="BD114" s="2764">
        <f t="shared" si="25"/>
        <v>0</v>
      </c>
      <c r="BE114" s="2764">
        <f t="shared" si="26"/>
        <v>0</v>
      </c>
      <c r="BF114" s="2764">
        <f t="shared" si="31"/>
        <v>0</v>
      </c>
    </row>
    <row r="115" spans="1:58" s="2498" customFormat="1" ht="15.95" customHeight="1" x14ac:dyDescent="0.15">
      <c r="A115" s="2844" t="s">
        <v>146</v>
      </c>
      <c r="B115" s="2844"/>
      <c r="C115" s="2844"/>
      <c r="D115" s="2635">
        <f t="shared" si="27"/>
        <v>3</v>
      </c>
      <c r="E115" s="2627"/>
      <c r="F115" s="2628"/>
      <c r="G115" s="2628"/>
      <c r="H115" s="2628">
        <v>1</v>
      </c>
      <c r="I115" s="2628"/>
      <c r="J115" s="2628">
        <v>2</v>
      </c>
      <c r="K115" s="2628"/>
      <c r="L115" s="2638"/>
      <c r="M115" s="2639"/>
      <c r="N115" s="2621">
        <v>3</v>
      </c>
      <c r="O115" s="2621"/>
      <c r="P115" s="2717"/>
      <c r="Q115" s="2756" t="str">
        <f t="shared" si="28"/>
        <v xml:space="preserve">  </v>
      </c>
      <c r="R115" s="2546"/>
      <c r="S115" s="2495"/>
      <c r="T115" s="2495"/>
      <c r="U115" s="2495"/>
      <c r="V115" s="2495"/>
      <c r="W115" s="2509"/>
      <c r="X115" s="2509"/>
      <c r="Y115" s="2502"/>
      <c r="Z115" s="2502"/>
      <c r="AA115" s="2502"/>
      <c r="BA115" s="2532" t="str">
        <f t="shared" si="24"/>
        <v/>
      </c>
      <c r="BB115" s="2532" t="str">
        <f t="shared" si="29"/>
        <v/>
      </c>
      <c r="BC115" s="2595" t="str">
        <f t="shared" si="30"/>
        <v/>
      </c>
      <c r="BD115" s="2764">
        <f t="shared" si="25"/>
        <v>0</v>
      </c>
      <c r="BE115" s="2764">
        <f t="shared" si="26"/>
        <v>0</v>
      </c>
      <c r="BF115" s="2764">
        <f t="shared" si="31"/>
        <v>0</v>
      </c>
    </row>
    <row r="116" spans="1:58" s="2498" customFormat="1" ht="15.95" customHeight="1" x14ac:dyDescent="0.15">
      <c r="A116" s="2845" t="s">
        <v>147</v>
      </c>
      <c r="B116" s="2846"/>
      <c r="C116" s="2847"/>
      <c r="D116" s="2635">
        <f t="shared" si="27"/>
        <v>0</v>
      </c>
      <c r="E116" s="2637"/>
      <c r="F116" s="2638"/>
      <c r="G116" s="2638"/>
      <c r="H116" s="2628"/>
      <c r="I116" s="2628"/>
      <c r="J116" s="2628"/>
      <c r="K116" s="2628"/>
      <c r="L116" s="2628"/>
      <c r="M116" s="2624"/>
      <c r="N116" s="2621"/>
      <c r="O116" s="2621"/>
      <c r="P116" s="2717"/>
      <c r="Q116" s="2756" t="str">
        <f t="shared" si="28"/>
        <v xml:space="preserve">  </v>
      </c>
      <c r="R116" s="2546"/>
      <c r="S116" s="2495"/>
      <c r="T116" s="2495"/>
      <c r="U116" s="2495"/>
      <c r="V116" s="2495"/>
      <c r="W116" s="2509"/>
      <c r="X116" s="2509"/>
      <c r="Y116" s="2502"/>
      <c r="Z116" s="2502"/>
      <c r="AA116" s="2502"/>
      <c r="BA116" s="2532" t="str">
        <f t="shared" si="24"/>
        <v/>
      </c>
      <c r="BB116" s="2532" t="str">
        <f t="shared" si="29"/>
        <v/>
      </c>
      <c r="BC116" s="2595" t="str">
        <f t="shared" si="30"/>
        <v/>
      </c>
      <c r="BD116" s="2764">
        <f t="shared" si="25"/>
        <v>0</v>
      </c>
      <c r="BE116" s="2764">
        <f t="shared" si="26"/>
        <v>0</v>
      </c>
      <c r="BF116" s="2764" t="str">
        <f t="shared" si="31"/>
        <v/>
      </c>
    </row>
    <row r="117" spans="1:58" s="2498" customFormat="1" ht="15.95" customHeight="1" x14ac:dyDescent="0.15">
      <c r="A117" s="2844" t="s">
        <v>148</v>
      </c>
      <c r="B117" s="2844"/>
      <c r="C117" s="2844"/>
      <c r="D117" s="2635">
        <f t="shared" si="27"/>
        <v>31</v>
      </c>
      <c r="E117" s="2637"/>
      <c r="F117" s="2638"/>
      <c r="G117" s="2638"/>
      <c r="H117" s="2628"/>
      <c r="I117" s="2628"/>
      <c r="J117" s="2628"/>
      <c r="K117" s="2628">
        <v>15</v>
      </c>
      <c r="L117" s="2628">
        <v>16</v>
      </c>
      <c r="M117" s="2624"/>
      <c r="N117" s="2621">
        <v>31</v>
      </c>
      <c r="O117" s="2621"/>
      <c r="P117" s="2717"/>
      <c r="Q117" s="2756" t="str">
        <f t="shared" si="28"/>
        <v xml:space="preserve">  </v>
      </c>
      <c r="R117" s="2546"/>
      <c r="S117" s="2495"/>
      <c r="T117" s="2495"/>
      <c r="U117" s="2495"/>
      <c r="V117" s="2495"/>
      <c r="W117" s="2509"/>
      <c r="X117" s="2509"/>
      <c r="Y117" s="2502"/>
      <c r="Z117" s="2502"/>
      <c r="AA117" s="2502"/>
      <c r="BA117" s="2532" t="str">
        <f t="shared" si="24"/>
        <v/>
      </c>
      <c r="BB117" s="2532" t="str">
        <f t="shared" si="29"/>
        <v/>
      </c>
      <c r="BC117" s="2595" t="str">
        <f t="shared" si="30"/>
        <v/>
      </c>
      <c r="BD117" s="2764">
        <f t="shared" si="25"/>
        <v>0</v>
      </c>
      <c r="BE117" s="2764">
        <f t="shared" si="26"/>
        <v>0</v>
      </c>
      <c r="BF117" s="2764">
        <f t="shared" si="31"/>
        <v>0</v>
      </c>
    </row>
    <row r="118" spans="1:58" s="2498" customFormat="1" ht="15.95" customHeight="1" x14ac:dyDescent="0.15">
      <c r="A118" s="2844" t="s">
        <v>81</v>
      </c>
      <c r="B118" s="2844"/>
      <c r="C118" s="2844"/>
      <c r="D118" s="2635">
        <f t="shared" si="27"/>
        <v>3</v>
      </c>
      <c r="E118" s="2637"/>
      <c r="F118" s="2638"/>
      <c r="G118" s="2638"/>
      <c r="H118" s="2638"/>
      <c r="I118" s="2638"/>
      <c r="J118" s="2628"/>
      <c r="K118" s="2628">
        <v>3</v>
      </c>
      <c r="L118" s="2628"/>
      <c r="M118" s="2624"/>
      <c r="N118" s="2621">
        <v>3</v>
      </c>
      <c r="O118" s="2657"/>
      <c r="P118" s="2717"/>
      <c r="Q118" s="2756" t="str">
        <f>$BA118&amp;" "&amp;$BB118&amp;" "&amp;$BC118</f>
        <v xml:space="preserve">  </v>
      </c>
      <c r="R118" s="2546"/>
      <c r="S118" s="2495"/>
      <c r="T118" s="2495"/>
      <c r="U118" s="2495"/>
      <c r="V118" s="2495"/>
      <c r="W118" s="2509"/>
      <c r="X118" s="2509"/>
      <c r="Y118" s="2502"/>
      <c r="Z118" s="2502"/>
      <c r="AA118" s="2502"/>
      <c r="BA118" s="2532" t="str">
        <f>IF($D118=0,"",IF($N118="",IF($D118="",""," No olvide escribir la columna Beneficiarios."),""))</f>
        <v/>
      </c>
      <c r="BB118" s="2532" t="str">
        <f>IF($D118&lt;$N118," El número de Beneficiarios NO puede ser mayor que el Total.","")</f>
        <v/>
      </c>
      <c r="BC118" s="2518"/>
      <c r="BD118" s="2518"/>
      <c r="BE118" s="2764">
        <f>IF($D118&lt;$N118,1,0)</f>
        <v>0</v>
      </c>
      <c r="BF118" s="2764">
        <f>IF($D118=0,"",IF($N118="",IF($D118="","",1),0))</f>
        <v>0</v>
      </c>
    </row>
    <row r="119" spans="1:58" s="2498" customFormat="1" ht="15.95" customHeight="1" x14ac:dyDescent="0.15">
      <c r="A119" s="2844" t="s">
        <v>149</v>
      </c>
      <c r="B119" s="2844"/>
      <c r="C119" s="2844"/>
      <c r="D119" s="2635">
        <f t="shared" si="27"/>
        <v>5</v>
      </c>
      <c r="E119" s="2627"/>
      <c r="F119" s="2628"/>
      <c r="G119" s="2628"/>
      <c r="H119" s="2628"/>
      <c r="I119" s="2628"/>
      <c r="J119" s="2628"/>
      <c r="K119" s="2628">
        <v>4</v>
      </c>
      <c r="L119" s="2628">
        <v>1</v>
      </c>
      <c r="M119" s="2624"/>
      <c r="N119" s="2621">
        <v>5</v>
      </c>
      <c r="O119" s="2621"/>
      <c r="P119" s="2717"/>
      <c r="Q119" s="2756" t="str">
        <f t="shared" si="28"/>
        <v xml:space="preserve">  </v>
      </c>
      <c r="R119" s="2546"/>
      <c r="S119" s="2495"/>
      <c r="T119" s="2495"/>
      <c r="U119" s="2495"/>
      <c r="V119" s="2495"/>
      <c r="W119" s="2509"/>
      <c r="X119" s="2509"/>
      <c r="Y119" s="2502"/>
      <c r="Z119" s="2502"/>
      <c r="AA119" s="2502"/>
      <c r="BA119" s="2532" t="str">
        <f t="shared" si="24"/>
        <v/>
      </c>
      <c r="BB119" s="2532" t="str">
        <f t="shared" si="29"/>
        <v/>
      </c>
      <c r="BC119" s="2595" t="str">
        <f>IF($K119&lt;$O119," Las actividades de 60 años NO puede ser mayor que el de 20-64 años.","")</f>
        <v/>
      </c>
      <c r="BD119" s="2764">
        <f t="shared" si="25"/>
        <v>0</v>
      </c>
      <c r="BE119" s="2764">
        <f t="shared" si="26"/>
        <v>0</v>
      </c>
      <c r="BF119" s="2764">
        <f t="shared" si="31"/>
        <v>0</v>
      </c>
    </row>
    <row r="120" spans="1:58" s="2498" customFormat="1" ht="15.95" customHeight="1" x14ac:dyDescent="0.15">
      <c r="A120" s="2844" t="s">
        <v>150</v>
      </c>
      <c r="B120" s="2844"/>
      <c r="C120" s="2844"/>
      <c r="D120" s="2635">
        <f t="shared" si="27"/>
        <v>22</v>
      </c>
      <c r="E120" s="2627">
        <v>2</v>
      </c>
      <c r="F120" s="2628"/>
      <c r="G120" s="2628"/>
      <c r="H120" s="2628"/>
      <c r="I120" s="2628">
        <v>4</v>
      </c>
      <c r="J120" s="2628">
        <v>3</v>
      </c>
      <c r="K120" s="2628">
        <v>11</v>
      </c>
      <c r="L120" s="2628">
        <v>2</v>
      </c>
      <c r="M120" s="2624"/>
      <c r="N120" s="2621">
        <v>22</v>
      </c>
      <c r="O120" s="2621">
        <v>4</v>
      </c>
      <c r="P120" s="2717"/>
      <c r="Q120" s="2756" t="str">
        <f t="shared" si="28"/>
        <v xml:space="preserve">  </v>
      </c>
      <c r="R120" s="2546"/>
      <c r="S120" s="2495"/>
      <c r="T120" s="2495"/>
      <c r="U120" s="2495"/>
      <c r="V120" s="2495"/>
      <c r="W120" s="2509"/>
      <c r="X120" s="2509"/>
      <c r="Y120" s="2502"/>
      <c r="Z120" s="2502"/>
      <c r="AA120" s="2502"/>
      <c r="BA120" s="2532" t="str">
        <f t="shared" si="24"/>
        <v/>
      </c>
      <c r="BB120" s="2532" t="str">
        <f t="shared" si="29"/>
        <v/>
      </c>
      <c r="BC120" s="2595" t="str">
        <f>IF($K120&lt;$O120," Las actividades de 60 años NO puede ser mayor que el de 20-64 años.","")</f>
        <v/>
      </c>
      <c r="BD120" s="2764">
        <f t="shared" si="25"/>
        <v>0</v>
      </c>
      <c r="BE120" s="2764">
        <f t="shared" si="26"/>
        <v>0</v>
      </c>
      <c r="BF120" s="2764">
        <f t="shared" si="31"/>
        <v>0</v>
      </c>
    </row>
    <row r="121" spans="1:58" s="2498" customFormat="1" ht="15.95" customHeight="1" x14ac:dyDescent="0.15">
      <c r="A121" s="2844" t="s">
        <v>151</v>
      </c>
      <c r="B121" s="2844"/>
      <c r="C121" s="2844"/>
      <c r="D121" s="2635">
        <f t="shared" si="27"/>
        <v>52</v>
      </c>
      <c r="E121" s="2627">
        <v>3</v>
      </c>
      <c r="F121" s="2628">
        <v>2</v>
      </c>
      <c r="G121" s="2628">
        <v>1</v>
      </c>
      <c r="H121" s="2628"/>
      <c r="I121" s="2628">
        <v>6</v>
      </c>
      <c r="J121" s="2628">
        <v>4</v>
      </c>
      <c r="K121" s="2628">
        <v>30</v>
      </c>
      <c r="L121" s="2628">
        <v>6</v>
      </c>
      <c r="M121" s="2624"/>
      <c r="N121" s="2621">
        <v>52</v>
      </c>
      <c r="O121" s="2621"/>
      <c r="P121" s="2717"/>
      <c r="Q121" s="2756" t="str">
        <f t="shared" si="28"/>
        <v xml:space="preserve">  </v>
      </c>
      <c r="R121" s="2546"/>
      <c r="S121" s="2495"/>
      <c r="T121" s="2495"/>
      <c r="U121" s="2495"/>
      <c r="V121" s="2495"/>
      <c r="W121" s="2509"/>
      <c r="X121" s="2509"/>
      <c r="Y121" s="2502"/>
      <c r="Z121" s="2502"/>
      <c r="AA121" s="2502"/>
      <c r="BA121" s="2532" t="str">
        <f t="shared" si="24"/>
        <v/>
      </c>
      <c r="BB121" s="2532" t="str">
        <f>IF($D121&lt;$N121," El número de Beneficiarios NO puede ser mayor que el Total.","")</f>
        <v/>
      </c>
      <c r="BC121" s="2595" t="str">
        <f>IF($K121&lt;$O121," Las actividades de 60 años NO puede ser mayor que el de 20-64 años.","")</f>
        <v/>
      </c>
      <c r="BD121" s="2764">
        <f t="shared" si="25"/>
        <v>0</v>
      </c>
      <c r="BE121" s="2764">
        <f t="shared" si="26"/>
        <v>0</v>
      </c>
      <c r="BF121" s="2764">
        <f t="shared" si="31"/>
        <v>0</v>
      </c>
    </row>
    <row r="122" spans="1:58" s="2498" customFormat="1" ht="15.95" customHeight="1" x14ac:dyDescent="0.15">
      <c r="A122" s="2844" t="s">
        <v>152</v>
      </c>
      <c r="B122" s="2844"/>
      <c r="C122" s="2844"/>
      <c r="D122" s="2635">
        <f t="shared" si="27"/>
        <v>9</v>
      </c>
      <c r="E122" s="2627"/>
      <c r="F122" s="2628"/>
      <c r="G122" s="2628"/>
      <c r="H122" s="2628"/>
      <c r="I122" s="2628"/>
      <c r="J122" s="2628"/>
      <c r="K122" s="2628">
        <v>9</v>
      </c>
      <c r="L122" s="2628"/>
      <c r="M122" s="2624"/>
      <c r="N122" s="2621">
        <v>9</v>
      </c>
      <c r="O122" s="2621"/>
      <c r="P122" s="2717"/>
      <c r="Q122" s="2756" t="str">
        <f t="shared" si="28"/>
        <v xml:space="preserve">  </v>
      </c>
      <c r="R122" s="2546"/>
      <c r="S122" s="2495"/>
      <c r="T122" s="2495"/>
      <c r="U122" s="2495"/>
      <c r="V122" s="2495"/>
      <c r="W122" s="2509"/>
      <c r="X122" s="2509"/>
      <c r="Y122" s="2502"/>
      <c r="Z122" s="2502"/>
      <c r="AA122" s="2502"/>
      <c r="BA122" s="2532" t="str">
        <f>IF($D122=0,"",IF($N122="",IF($D122="",""," No olvide escribir la columna Beneficiarios."),""))</f>
        <v/>
      </c>
      <c r="BB122" s="2532" t="str">
        <f t="shared" si="29"/>
        <v/>
      </c>
      <c r="BC122" s="2595" t="str">
        <f>IF($K122&lt;$O122," Las actividades de 60 años NO puede ser mayor que el de 20-64 años.","")</f>
        <v/>
      </c>
      <c r="BD122" s="2764">
        <f t="shared" si="25"/>
        <v>0</v>
      </c>
      <c r="BE122" s="2764">
        <f t="shared" si="26"/>
        <v>0</v>
      </c>
      <c r="BF122" s="2764">
        <f t="shared" si="31"/>
        <v>0</v>
      </c>
    </row>
    <row r="123" spans="1:58" s="2498" customFormat="1" ht="15.95" customHeight="1" x14ac:dyDescent="0.15">
      <c r="A123" s="2850" t="s">
        <v>153</v>
      </c>
      <c r="B123" s="2850"/>
      <c r="C123" s="2850"/>
      <c r="D123" s="2635">
        <f t="shared" si="27"/>
        <v>0</v>
      </c>
      <c r="E123" s="2631"/>
      <c r="F123" s="2631"/>
      <c r="G123" s="2631"/>
      <c r="H123" s="2631"/>
      <c r="I123" s="2631"/>
      <c r="J123" s="2631"/>
      <c r="K123" s="2631"/>
      <c r="L123" s="2631"/>
      <c r="M123" s="2633"/>
      <c r="N123" s="2621"/>
      <c r="O123" s="2621"/>
      <c r="P123" s="2717"/>
      <c r="Q123" s="2756" t="str">
        <f t="shared" si="28"/>
        <v xml:space="preserve">  </v>
      </c>
      <c r="R123" s="2546"/>
      <c r="S123" s="2495"/>
      <c r="T123" s="2495"/>
      <c r="U123" s="2495"/>
      <c r="V123" s="2495"/>
      <c r="W123" s="2509"/>
      <c r="X123" s="2509"/>
      <c r="Y123" s="2502"/>
      <c r="Z123" s="2502"/>
      <c r="AA123" s="2502"/>
      <c r="BA123" s="2532" t="str">
        <f t="shared" si="24"/>
        <v/>
      </c>
      <c r="BB123" s="2532" t="str">
        <f t="shared" si="29"/>
        <v/>
      </c>
      <c r="BC123" s="2595" t="str">
        <f>IF($K123&lt;$O123," Las actividades de 60 años NO puede ser mayor que el de 20-64 años.","")</f>
        <v/>
      </c>
      <c r="BD123" s="2764">
        <f t="shared" si="25"/>
        <v>0</v>
      </c>
      <c r="BE123" s="2764">
        <f t="shared" si="26"/>
        <v>0</v>
      </c>
      <c r="BF123" s="2764" t="str">
        <f t="shared" si="31"/>
        <v/>
      </c>
    </row>
    <row r="124" spans="1:58" s="2498" customFormat="1" ht="15.95" customHeight="1" x14ac:dyDescent="0.15">
      <c r="A124" s="2797" t="s">
        <v>154</v>
      </c>
      <c r="B124" s="2803"/>
      <c r="C124" s="2798"/>
      <c r="D124" s="2662">
        <f t="shared" si="27"/>
        <v>1112</v>
      </c>
      <c r="E124" s="2726">
        <f>SUM(E101:E123)</f>
        <v>36</v>
      </c>
      <c r="F124" s="2664">
        <f t="shared" ref="F124:P124" si="32">SUM(F101:F123)</f>
        <v>25</v>
      </c>
      <c r="G124" s="2664">
        <f t="shared" si="32"/>
        <v>24</v>
      </c>
      <c r="H124" s="2664">
        <f t="shared" si="32"/>
        <v>42</v>
      </c>
      <c r="I124" s="2664">
        <f t="shared" si="32"/>
        <v>165</v>
      </c>
      <c r="J124" s="2664">
        <f t="shared" si="32"/>
        <v>194</v>
      </c>
      <c r="K124" s="2664">
        <f t="shared" si="32"/>
        <v>486</v>
      </c>
      <c r="L124" s="2664">
        <f t="shared" si="32"/>
        <v>88</v>
      </c>
      <c r="M124" s="2665">
        <f t="shared" si="32"/>
        <v>52</v>
      </c>
      <c r="N124" s="2662">
        <f t="shared" si="32"/>
        <v>1112</v>
      </c>
      <c r="O124" s="2667">
        <f t="shared" si="32"/>
        <v>13</v>
      </c>
      <c r="P124" s="2667">
        <f t="shared" si="32"/>
        <v>0</v>
      </c>
      <c r="Q124" s="2756" t="str">
        <f t="shared" si="28"/>
        <v xml:space="preserve">  </v>
      </c>
      <c r="R124" s="2546"/>
      <c r="S124" s="2495"/>
      <c r="T124" s="2495"/>
      <c r="U124" s="2495"/>
      <c r="V124" s="2495"/>
      <c r="W124" s="2502"/>
      <c r="X124" s="2509"/>
      <c r="Y124" s="2509"/>
      <c r="Z124" s="2502"/>
      <c r="AA124" s="2502"/>
      <c r="BA124" s="2532" t="str">
        <f t="shared" si="24"/>
        <v/>
      </c>
      <c r="BB124" s="2532" t="str">
        <f t="shared" si="29"/>
        <v/>
      </c>
      <c r="BC124" s="2595" t="str">
        <f t="shared" si="30"/>
        <v/>
      </c>
      <c r="BD124" s="2764">
        <f t="shared" si="25"/>
        <v>0</v>
      </c>
      <c r="BE124" s="2764">
        <f t="shared" si="26"/>
        <v>0</v>
      </c>
      <c r="BF124" s="2764">
        <f t="shared" si="31"/>
        <v>0</v>
      </c>
    </row>
    <row r="125" spans="1:58" s="2498" customFormat="1" ht="15.95" customHeight="1" x14ac:dyDescent="0.15">
      <c r="A125" s="2851" t="s">
        <v>155</v>
      </c>
      <c r="B125" s="2851"/>
      <c r="C125" s="2851"/>
      <c r="D125" s="2574"/>
      <c r="E125" s="2574"/>
      <c r="F125" s="2600"/>
      <c r="G125" s="2600"/>
      <c r="H125" s="2600"/>
      <c r="I125" s="2600"/>
      <c r="J125" s="2600"/>
      <c r="K125" s="2600"/>
      <c r="L125" s="2600"/>
      <c r="M125" s="2600"/>
      <c r="N125" s="2600"/>
      <c r="O125" s="2600"/>
      <c r="P125" s="2600"/>
      <c r="Q125" s="2539"/>
      <c r="R125" s="2538"/>
      <c r="S125" s="2495"/>
      <c r="T125" s="2495"/>
      <c r="U125" s="2495"/>
      <c r="V125" s="2495"/>
      <c r="W125" s="2495"/>
      <c r="X125" s="2495"/>
      <c r="Y125" s="2495"/>
      <c r="Z125" s="2495"/>
      <c r="AA125" s="2495"/>
      <c r="BA125" s="2495"/>
      <c r="BB125" s="2495"/>
      <c r="BC125" s="2495"/>
      <c r="BD125" s="2495"/>
    </row>
    <row r="126" spans="1:58" s="2498" customFormat="1" ht="15.95" customHeight="1" x14ac:dyDescent="0.15">
      <c r="A126" s="2810" t="s">
        <v>156</v>
      </c>
      <c r="B126" s="2811"/>
      <c r="C126" s="2812"/>
      <c r="D126" s="2634">
        <f>SUM(E126:M126)</f>
        <v>617</v>
      </c>
      <c r="E126" s="2677">
        <v>35</v>
      </c>
      <c r="F126" s="2641">
        <v>49</v>
      </c>
      <c r="G126" s="2641">
        <v>14</v>
      </c>
      <c r="H126" s="2641">
        <v>6</v>
      </c>
      <c r="I126" s="2641">
        <v>60</v>
      </c>
      <c r="J126" s="2641">
        <v>40</v>
      </c>
      <c r="K126" s="2641">
        <v>349</v>
      </c>
      <c r="L126" s="2641">
        <v>22</v>
      </c>
      <c r="M126" s="2669">
        <v>42</v>
      </c>
      <c r="N126" s="2675">
        <v>617</v>
      </c>
      <c r="O126" s="2620">
        <v>21</v>
      </c>
      <c r="P126" s="2716"/>
      <c r="Q126" s="2756" t="str">
        <f>$BA126&amp;" "&amp;$BB126&amp;""&amp;$BC126</f>
        <v xml:space="preserve"> </v>
      </c>
      <c r="R126" s="2546"/>
      <c r="S126" s="2495"/>
      <c r="T126" s="2495"/>
      <c r="U126" s="2495"/>
      <c r="V126" s="2495"/>
      <c r="W126" s="2509"/>
      <c r="X126" s="2509"/>
      <c r="Y126" s="2502"/>
      <c r="Z126" s="2502"/>
      <c r="AA126" s="2502"/>
      <c r="BA126" s="2532" t="str">
        <f t="shared" si="24"/>
        <v/>
      </c>
      <c r="BB126" s="2532" t="str">
        <f t="shared" si="29"/>
        <v/>
      </c>
      <c r="BC126" s="2595" t="str">
        <f t="shared" si="30"/>
        <v/>
      </c>
      <c r="BD126" s="2764">
        <f t="shared" si="25"/>
        <v>0</v>
      </c>
      <c r="BE126" s="2764">
        <f t="shared" si="26"/>
        <v>0</v>
      </c>
      <c r="BF126" s="2764">
        <f t="shared" si="31"/>
        <v>0</v>
      </c>
    </row>
    <row r="127" spans="1:58" s="2498" customFormat="1" ht="15.95" customHeight="1" x14ac:dyDescent="0.15">
      <c r="A127" s="2813" t="s">
        <v>157</v>
      </c>
      <c r="B127" s="2814"/>
      <c r="C127" s="2815"/>
      <c r="D127" s="2635">
        <f>SUM(E127:M127)</f>
        <v>0</v>
      </c>
      <c r="E127" s="2678"/>
      <c r="F127" s="2628"/>
      <c r="G127" s="2628"/>
      <c r="H127" s="2628"/>
      <c r="I127" s="2628"/>
      <c r="J127" s="2628"/>
      <c r="K127" s="2628"/>
      <c r="L127" s="2628"/>
      <c r="M127" s="2624"/>
      <c r="N127" s="2645"/>
      <c r="O127" s="2621"/>
      <c r="P127" s="2717"/>
      <c r="Q127" s="2756" t="str">
        <f>$BA127&amp;" "&amp;$BB127&amp;""&amp;$BC127</f>
        <v xml:space="preserve"> </v>
      </c>
      <c r="R127" s="2546"/>
      <c r="S127" s="2495"/>
      <c r="T127" s="2495"/>
      <c r="U127" s="2495"/>
      <c r="V127" s="2495"/>
      <c r="W127" s="2515"/>
      <c r="X127" s="2515"/>
      <c r="Y127" s="2502"/>
      <c r="Z127" s="2502"/>
      <c r="AA127" s="2502"/>
      <c r="BA127" s="2532" t="str">
        <f t="shared" si="24"/>
        <v/>
      </c>
      <c r="BB127" s="2532" t="str">
        <f t="shared" si="29"/>
        <v/>
      </c>
      <c r="BC127" s="2595" t="str">
        <f t="shared" si="30"/>
        <v/>
      </c>
      <c r="BD127" s="2764">
        <f t="shared" si="25"/>
        <v>0</v>
      </c>
      <c r="BE127" s="2764">
        <f t="shared" si="26"/>
        <v>0</v>
      </c>
      <c r="BF127" s="2764" t="str">
        <f t="shared" si="31"/>
        <v/>
      </c>
    </row>
    <row r="128" spans="1:58" s="2498" customFormat="1" ht="15.95" customHeight="1" x14ac:dyDescent="0.15">
      <c r="A128" s="2797" t="s">
        <v>154</v>
      </c>
      <c r="B128" s="2803"/>
      <c r="C128" s="2798"/>
      <c r="D128" s="2662">
        <f>SUM(E128:M128)</f>
        <v>617</v>
      </c>
      <c r="E128" s="2726">
        <f>SUM(E126:E127)</f>
        <v>35</v>
      </c>
      <c r="F128" s="2664">
        <f t="shared" ref="F128:P128" si="33">SUM(F126:F127)</f>
        <v>49</v>
      </c>
      <c r="G128" s="2664">
        <f t="shared" si="33"/>
        <v>14</v>
      </c>
      <c r="H128" s="2664">
        <f t="shared" si="33"/>
        <v>6</v>
      </c>
      <c r="I128" s="2664">
        <f t="shared" si="33"/>
        <v>60</v>
      </c>
      <c r="J128" s="2664">
        <f t="shared" si="33"/>
        <v>40</v>
      </c>
      <c r="K128" s="2664">
        <f t="shared" si="33"/>
        <v>349</v>
      </c>
      <c r="L128" s="2664">
        <f t="shared" si="33"/>
        <v>22</v>
      </c>
      <c r="M128" s="2665">
        <f t="shared" si="33"/>
        <v>42</v>
      </c>
      <c r="N128" s="2662">
        <f t="shared" si="33"/>
        <v>617</v>
      </c>
      <c r="O128" s="2667">
        <f t="shared" si="33"/>
        <v>21</v>
      </c>
      <c r="P128" s="2667">
        <f t="shared" si="33"/>
        <v>0</v>
      </c>
      <c r="Q128" s="2756" t="str">
        <f>$BA128&amp;" "&amp;$BB128&amp;""&amp;$BC128</f>
        <v xml:space="preserve"> </v>
      </c>
      <c r="R128" s="2546"/>
      <c r="S128" s="2495"/>
      <c r="T128" s="2495"/>
      <c r="U128" s="2495"/>
      <c r="V128" s="2495"/>
      <c r="W128" s="2502"/>
      <c r="X128" s="2515"/>
      <c r="Y128" s="2515"/>
      <c r="Z128" s="2502"/>
      <c r="AA128" s="2502"/>
      <c r="BA128" s="2532" t="str">
        <f t="shared" si="24"/>
        <v/>
      </c>
      <c r="BB128" s="2532" t="str">
        <f t="shared" si="29"/>
        <v/>
      </c>
      <c r="BC128" s="2595" t="str">
        <f t="shared" si="30"/>
        <v/>
      </c>
      <c r="BD128" s="2764">
        <f t="shared" si="25"/>
        <v>0</v>
      </c>
      <c r="BE128" s="2764">
        <f t="shared" si="26"/>
        <v>0</v>
      </c>
      <c r="BF128" s="2764">
        <f t="shared" si="31"/>
        <v>0</v>
      </c>
    </row>
    <row r="129" spans="1:57" s="2495" customFormat="1" ht="30" customHeight="1" x14ac:dyDescent="0.2">
      <c r="A129" s="2551" t="s">
        <v>158</v>
      </c>
      <c r="B129" s="2564"/>
      <c r="C129" s="2564"/>
      <c r="D129" s="2586"/>
      <c r="E129" s="2526"/>
      <c r="F129" s="2526"/>
      <c r="G129" s="2526"/>
      <c r="H129" s="2526"/>
      <c r="I129" s="2526"/>
      <c r="J129" s="2526"/>
      <c r="K129" s="2526"/>
      <c r="L129" s="2526"/>
      <c r="M129" s="2526"/>
      <c r="N129" s="2526"/>
      <c r="O129" s="2526"/>
      <c r="P129" s="2512"/>
      <c r="Q129" s="2512"/>
      <c r="R129" s="2542"/>
      <c r="S129" s="2508"/>
    </row>
    <row r="130" spans="1:57" s="2498" customFormat="1" ht="15" customHeight="1" x14ac:dyDescent="0.1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2495"/>
      <c r="S130" s="2495"/>
      <c r="T130" s="2495"/>
      <c r="U130" s="2495"/>
      <c r="V130" s="2495"/>
      <c r="W130" s="2495"/>
      <c r="X130" s="2495"/>
      <c r="Y130" s="2495"/>
      <c r="Z130" s="2495"/>
      <c r="AA130" s="2495"/>
      <c r="BA130" s="2495"/>
      <c r="BB130" s="2495"/>
      <c r="BC130" s="2495"/>
      <c r="BD130" s="2495"/>
    </row>
    <row r="131" spans="1:57" s="2498" customFormat="1" ht="45.75" customHeight="1" x14ac:dyDescent="0.15">
      <c r="A131" s="2807"/>
      <c r="B131" s="2808"/>
      <c r="C131" s="2809"/>
      <c r="D131" s="2831"/>
      <c r="E131" s="2793" t="s">
        <v>33</v>
      </c>
      <c r="F131" s="2510" t="s">
        <v>34</v>
      </c>
      <c r="G131" s="2510" t="s">
        <v>35</v>
      </c>
      <c r="H131" s="2510" t="s">
        <v>22</v>
      </c>
      <c r="I131" s="2510" t="s">
        <v>23</v>
      </c>
      <c r="J131" s="2510" t="s">
        <v>24</v>
      </c>
      <c r="K131" s="2510" t="s">
        <v>25</v>
      </c>
      <c r="L131" s="2510" t="s">
        <v>26</v>
      </c>
      <c r="M131" s="2529" t="s">
        <v>27</v>
      </c>
      <c r="N131" s="2507" t="s">
        <v>1</v>
      </c>
      <c r="O131" s="2529" t="s">
        <v>2</v>
      </c>
      <c r="P131" s="2800"/>
      <c r="Q131" s="2849"/>
      <c r="R131" s="2495"/>
      <c r="S131" s="2495"/>
      <c r="T131" s="2495"/>
      <c r="U131" s="2495"/>
      <c r="V131" s="2495"/>
      <c r="W131" s="2495"/>
      <c r="X131" s="2495"/>
      <c r="Y131" s="2495"/>
      <c r="Z131" s="2495"/>
      <c r="AA131" s="2495"/>
      <c r="BA131" s="2495"/>
      <c r="BB131" s="2495"/>
      <c r="BC131" s="2495"/>
      <c r="BD131" s="2495"/>
    </row>
    <row r="132" spans="1:57" s="2498" customFormat="1" ht="15.95" customHeight="1" x14ac:dyDescent="0.15">
      <c r="A132" s="2799" t="s">
        <v>160</v>
      </c>
      <c r="B132" s="2799" t="s">
        <v>161</v>
      </c>
      <c r="C132" s="2587" t="s">
        <v>162</v>
      </c>
      <c r="D132" s="2634">
        <f>SUM(J132:L132)</f>
        <v>0</v>
      </c>
      <c r="E132" s="2655"/>
      <c r="F132" s="2642"/>
      <c r="G132" s="2642"/>
      <c r="H132" s="2642"/>
      <c r="I132" s="2642"/>
      <c r="J132" s="2641"/>
      <c r="K132" s="2641"/>
      <c r="L132" s="2641"/>
      <c r="M132" s="2643"/>
      <c r="N132" s="2640"/>
      <c r="O132" s="2669"/>
      <c r="P132" s="2620"/>
      <c r="Q132" s="2716"/>
      <c r="R132" s="2756" t="str">
        <f>$BA132&amp;" "&amp;$BB132</f>
        <v xml:space="preserve"> </v>
      </c>
      <c r="S132" s="2495"/>
      <c r="T132" s="2495"/>
      <c r="U132" s="2495"/>
      <c r="V132" s="2495"/>
      <c r="W132" s="2502"/>
      <c r="X132" s="2509"/>
      <c r="Y132" s="2509"/>
      <c r="Z132" s="2502"/>
      <c r="AA132" s="2502"/>
      <c r="BA132" s="2595" t="str">
        <f>IF($D132&lt;&gt;($N132+$O132)," El número altas de pacientes según sexo NO puede ser diferente al Total.","")</f>
        <v/>
      </c>
      <c r="BB132" s="2595" t="str">
        <f>IF($K132&lt;$P132," El número altas de pacientes 60 años NO puede ser mayor que el de 20-64 años.","")</f>
        <v/>
      </c>
      <c r="BD132" s="2759">
        <f>IF($D132&lt;&gt;($N132+$O132),1,0)</f>
        <v>0</v>
      </c>
      <c r="BE132" s="2759">
        <f>IF($K132&lt;$P132,1,0)</f>
        <v>0</v>
      </c>
    </row>
    <row r="133" spans="1:57" s="2498" customFormat="1" ht="15.95" customHeight="1" x14ac:dyDescent="0.15">
      <c r="A133" s="2816"/>
      <c r="B133" s="2800"/>
      <c r="C133" s="2524" t="s">
        <v>163</v>
      </c>
      <c r="D133" s="2636">
        <f>SUM(J133:L133)</f>
        <v>0</v>
      </c>
      <c r="E133" s="2658"/>
      <c r="F133" s="2659"/>
      <c r="G133" s="2659"/>
      <c r="H133" s="2659"/>
      <c r="I133" s="2659"/>
      <c r="J133" s="2631"/>
      <c r="K133" s="2631"/>
      <c r="L133" s="2631"/>
      <c r="M133" s="2660"/>
      <c r="N133" s="2786"/>
      <c r="O133" s="2785"/>
      <c r="P133" s="2621"/>
      <c r="Q133" s="2727"/>
      <c r="R133" s="2756" t="str">
        <f>$BB133</f>
        <v/>
      </c>
      <c r="S133" s="2495"/>
      <c r="T133" s="2495"/>
      <c r="U133" s="2495"/>
      <c r="V133" s="2495"/>
      <c r="W133" s="2502"/>
      <c r="X133" s="2509"/>
      <c r="Y133" s="2509"/>
      <c r="Z133" s="2502"/>
      <c r="AA133" s="2502"/>
      <c r="BA133" s="2518"/>
      <c r="BB133" s="2595" t="str">
        <f>IF($K133&lt;$P133,"  El número de altas por prótesis 60 años NO puede ser mayor que el de 20-64 años.","")</f>
        <v/>
      </c>
      <c r="BD133" s="2772"/>
      <c r="BE133" s="2759">
        <f>IF($K133&lt;$P133,1,0)</f>
        <v>0</v>
      </c>
    </row>
    <row r="134" spans="1:57" s="2498" customFormat="1" ht="15.95" customHeight="1" x14ac:dyDescent="0.15">
      <c r="A134" s="2816"/>
      <c r="B134" s="2799" t="s">
        <v>164</v>
      </c>
      <c r="C134" s="2587" t="s">
        <v>162</v>
      </c>
      <c r="D134" s="2634">
        <f>SUM(J134:L134)</f>
        <v>0</v>
      </c>
      <c r="E134" s="2655"/>
      <c r="F134" s="2642"/>
      <c r="G134" s="2642"/>
      <c r="H134" s="2642"/>
      <c r="I134" s="2642"/>
      <c r="J134" s="2641"/>
      <c r="K134" s="2641"/>
      <c r="L134" s="2641"/>
      <c r="M134" s="2643"/>
      <c r="N134" s="2640"/>
      <c r="O134" s="2669"/>
      <c r="P134" s="2669"/>
      <c r="Q134" s="2716"/>
      <c r="R134" s="2756" t="str">
        <f>$BA134&amp;" "&amp;$BB134</f>
        <v xml:space="preserve"> </v>
      </c>
      <c r="S134" s="2495"/>
      <c r="T134" s="2495"/>
      <c r="U134" s="2495"/>
      <c r="V134" s="2495"/>
      <c r="W134" s="2502"/>
      <c r="X134" s="2509"/>
      <c r="Y134" s="2509"/>
      <c r="Z134" s="2502"/>
      <c r="AA134" s="2502"/>
      <c r="BA134" s="2595" t="str">
        <f>IF($D134&lt;&gt;($N134+$O134)," El número de pacientes según sexo NO puede ser diferente al Total.","")</f>
        <v/>
      </c>
      <c r="BB134" s="2595" t="str">
        <f>IF($K134&lt;$P134,"  El número de pacientes con rehabilitación 60 años NO puede ser mayor que el de 20-64 años.","")</f>
        <v/>
      </c>
      <c r="BD134" s="2759">
        <f t="shared" ref="BD134:BD151" si="34">IF($D134&lt;&gt;($N134+$O134),1,0)</f>
        <v>0</v>
      </c>
      <c r="BE134" s="2759">
        <f>IF($K134&lt;$P134,1,0)</f>
        <v>0</v>
      </c>
    </row>
    <row r="135" spans="1:57" s="2498" customFormat="1" ht="15.95" customHeight="1" x14ac:dyDescent="0.15">
      <c r="A135" s="2800"/>
      <c r="B135" s="2800"/>
      <c r="C135" s="2525" t="s">
        <v>163</v>
      </c>
      <c r="D135" s="2636">
        <f>SUM(J135:L135)</f>
        <v>0</v>
      </c>
      <c r="E135" s="2658"/>
      <c r="F135" s="2659"/>
      <c r="G135" s="2659"/>
      <c r="H135" s="2659"/>
      <c r="I135" s="2659"/>
      <c r="J135" s="2631"/>
      <c r="K135" s="2631"/>
      <c r="L135" s="2631"/>
      <c r="M135" s="2660"/>
      <c r="N135" s="2786"/>
      <c r="O135" s="2785"/>
      <c r="P135" s="2633"/>
      <c r="Q135" s="2727"/>
      <c r="R135" s="2756" t="str">
        <f>$BB135</f>
        <v/>
      </c>
      <c r="S135" s="2495"/>
      <c r="T135" s="2495"/>
      <c r="U135" s="2495"/>
      <c r="V135" s="2495"/>
      <c r="W135" s="2502"/>
      <c r="X135" s="2509"/>
      <c r="Y135" s="2509"/>
      <c r="Z135" s="2502"/>
      <c r="AA135" s="2502"/>
      <c r="BA135" s="2518"/>
      <c r="BB135" s="2595" t="str">
        <f>IF($K135&lt;$P135,"  El número de prótesis 60 años NO puede ser mayor que el de 20-64 años.","")</f>
        <v/>
      </c>
      <c r="BD135" s="2772"/>
      <c r="BE135" s="2759">
        <f>IF($K135&lt;$P135,1,0)</f>
        <v>0</v>
      </c>
    </row>
    <row r="136" spans="1:57" s="2498" customFormat="1" ht="15.95" customHeight="1" x14ac:dyDescent="0.15">
      <c r="A136" s="2799" t="s">
        <v>165</v>
      </c>
      <c r="B136" s="2810" t="s">
        <v>166</v>
      </c>
      <c r="C136" s="2835"/>
      <c r="D136" s="2644"/>
      <c r="E136" s="2655"/>
      <c r="F136" s="2642"/>
      <c r="G136" s="2642"/>
      <c r="H136" s="2642"/>
      <c r="I136" s="2642"/>
      <c r="J136" s="2642"/>
      <c r="K136" s="2642"/>
      <c r="L136" s="2642"/>
      <c r="M136" s="2643"/>
      <c r="N136" s="2655"/>
      <c r="O136" s="2643"/>
      <c r="P136" s="2644"/>
      <c r="Q136" s="2644"/>
      <c r="R136" s="2756" t="str">
        <f>$BA136&amp;" "&amp;$BB136</f>
        <v xml:space="preserve"> </v>
      </c>
      <c r="S136" s="2495"/>
      <c r="T136" s="2495"/>
      <c r="U136" s="2495"/>
      <c r="V136" s="2495"/>
      <c r="W136" s="2502"/>
      <c r="X136" s="2502"/>
      <c r="Y136" s="2509"/>
      <c r="Z136" s="2502"/>
      <c r="AA136" s="2502"/>
      <c r="BA136" s="2518"/>
      <c r="BB136" s="2518"/>
      <c r="BD136" s="2772"/>
      <c r="BE136" s="2772"/>
    </row>
    <row r="137" spans="1:57" s="2498" customFormat="1" ht="15.95" customHeight="1" x14ac:dyDescent="0.15">
      <c r="A137" s="2816"/>
      <c r="B137" s="2813" t="s">
        <v>167</v>
      </c>
      <c r="C137" s="2836"/>
      <c r="D137" s="2635">
        <f t="shared" ref="D137:D147" si="35">SUM(J137:K137)</f>
        <v>0</v>
      </c>
      <c r="E137" s="2637"/>
      <c r="F137" s="2638"/>
      <c r="G137" s="2638"/>
      <c r="H137" s="2638"/>
      <c r="I137" s="2638"/>
      <c r="J137" s="2628"/>
      <c r="K137" s="2628"/>
      <c r="L137" s="2638"/>
      <c r="M137" s="2639"/>
      <c r="N137" s="2627"/>
      <c r="O137" s="2624"/>
      <c r="P137" s="2621"/>
      <c r="Q137" s="2717"/>
      <c r="R137" s="2756" t="str">
        <f>$BB137</f>
        <v/>
      </c>
      <c r="S137" s="2495"/>
      <c r="T137" s="2495"/>
      <c r="U137" s="2495"/>
      <c r="V137" s="2495"/>
      <c r="W137" s="2502"/>
      <c r="X137" s="2502"/>
      <c r="Y137" s="2509"/>
      <c r="Z137" s="2502"/>
      <c r="AA137" s="2502"/>
      <c r="BA137" s="2518"/>
      <c r="BB137" s="2595" t="str">
        <f>IF($K137&lt;$P137," Las prótesis removibles de 60 años NO puede ser mayor que el de 20-64 años.","")</f>
        <v/>
      </c>
      <c r="BD137" s="2772"/>
      <c r="BE137" s="2759">
        <f>IF($K137&lt;$P137,1,0)</f>
        <v>0</v>
      </c>
    </row>
    <row r="138" spans="1:57" s="2498" customFormat="1" ht="15.95" customHeight="1" x14ac:dyDescent="0.15">
      <c r="A138" s="2816"/>
      <c r="B138" s="2824" t="s">
        <v>168</v>
      </c>
      <c r="C138" s="2837"/>
      <c r="D138" s="2650">
        <f t="shared" si="35"/>
        <v>0</v>
      </c>
      <c r="E138" s="2647"/>
      <c r="F138" s="2695"/>
      <c r="G138" s="2695"/>
      <c r="H138" s="2695"/>
      <c r="I138" s="2695"/>
      <c r="J138" s="2652"/>
      <c r="K138" s="2652"/>
      <c r="L138" s="2695"/>
      <c r="M138" s="2648"/>
      <c r="N138" s="2651"/>
      <c r="O138" s="2625"/>
      <c r="P138" s="2622"/>
      <c r="Q138" s="2718"/>
      <c r="R138" s="2756" t="str">
        <f t="shared" ref="R138:R151" si="36">$BA138&amp;" "&amp;$BB138</f>
        <v xml:space="preserve"> </v>
      </c>
      <c r="S138" s="2495"/>
      <c r="T138" s="2495"/>
      <c r="U138" s="2495"/>
      <c r="V138" s="2495"/>
      <c r="W138" s="2502"/>
      <c r="X138" s="2502"/>
      <c r="Y138" s="2509"/>
      <c r="Z138" s="2502"/>
      <c r="AA138" s="2502"/>
      <c r="BA138" s="2595" t="str">
        <f>IF($D138&lt;&gt;($N138+$O138)," El número reparación de prótesis según sexo NO puede ser diferente al Total.","")</f>
        <v/>
      </c>
      <c r="BB138" s="2595" t="str">
        <f>IF($K138&lt;$P138," La reparación de prótesis de 60 años NO puede ser mayor que el de 20-64 años.","")</f>
        <v/>
      </c>
      <c r="BD138" s="2759">
        <f t="shared" si="34"/>
        <v>0</v>
      </c>
      <c r="BE138" s="2759">
        <f t="shared" ref="BE138:BE152" si="37">IF($K138&lt;$P138,1,0)</f>
        <v>0</v>
      </c>
    </row>
    <row r="139" spans="1:57" s="2498" customFormat="1" ht="15.95" customHeight="1" x14ac:dyDescent="0.15">
      <c r="A139" s="2816"/>
      <c r="B139" s="2799" t="s">
        <v>161</v>
      </c>
      <c r="C139" s="2601" t="s">
        <v>4</v>
      </c>
      <c r="D139" s="2662">
        <f t="shared" si="35"/>
        <v>0</v>
      </c>
      <c r="E139" s="2688"/>
      <c r="F139" s="2689"/>
      <c r="G139" s="2689"/>
      <c r="H139" s="2689"/>
      <c r="I139" s="2728"/>
      <c r="J139" s="2664">
        <f>SUM(J140:J143)</f>
        <v>0</v>
      </c>
      <c r="K139" s="2664">
        <f>SUM(K140:K143)</f>
        <v>0</v>
      </c>
      <c r="L139" s="2729"/>
      <c r="M139" s="2687"/>
      <c r="N139" s="2663">
        <f>SUM(N140:N143)</f>
        <v>0</v>
      </c>
      <c r="O139" s="2666">
        <f>SUM(O140:O143)</f>
        <v>0</v>
      </c>
      <c r="P139" s="2662">
        <f>SUM(P140:P143)</f>
        <v>0</v>
      </c>
      <c r="Q139" s="2662">
        <f>SUM(Q140:Q143)</f>
        <v>0</v>
      </c>
      <c r="R139" s="2756" t="str">
        <f t="shared" si="36"/>
        <v xml:space="preserve"> </v>
      </c>
      <c r="S139" s="2495"/>
      <c r="T139" s="2495"/>
      <c r="U139" s="2495"/>
      <c r="V139" s="2495"/>
      <c r="W139" s="2502"/>
      <c r="X139" s="2502"/>
      <c r="Y139" s="2509"/>
      <c r="Z139" s="2502"/>
      <c r="AA139" s="2502"/>
      <c r="BA139" s="2595" t="str">
        <f>IF($D139&lt;&gt;($N139+$O139)," El número altas según sexo NO puede ser diferente al Total.","")</f>
        <v/>
      </c>
      <c r="BB139" s="2595" t="str">
        <f>IF($K139&lt;$P139," Las Altas de 60 años NO puede ser mayor que el de 20-64 años.","")</f>
        <v/>
      </c>
      <c r="BD139" s="2759">
        <f t="shared" si="34"/>
        <v>0</v>
      </c>
      <c r="BE139" s="2759">
        <f t="shared" si="37"/>
        <v>0</v>
      </c>
    </row>
    <row r="140" spans="1:57" s="2498" customFormat="1" ht="15.95" customHeight="1" x14ac:dyDescent="0.15">
      <c r="A140" s="2816"/>
      <c r="B140" s="2816"/>
      <c r="C140" s="2588" t="s">
        <v>169</v>
      </c>
      <c r="D140" s="2702">
        <f t="shared" si="35"/>
        <v>0</v>
      </c>
      <c r="E140" s="2730"/>
      <c r="F140" s="2731"/>
      <c r="G140" s="2731"/>
      <c r="H140" s="2731"/>
      <c r="I140" s="2731"/>
      <c r="J140" s="2672"/>
      <c r="K140" s="2672"/>
      <c r="L140" s="2731"/>
      <c r="M140" s="2732"/>
      <c r="N140" s="2671"/>
      <c r="O140" s="2673"/>
      <c r="P140" s="2626"/>
      <c r="Q140" s="2733"/>
      <c r="R140" s="2756" t="str">
        <f t="shared" si="36"/>
        <v xml:space="preserve"> </v>
      </c>
      <c r="S140" s="2495"/>
      <c r="T140" s="2495"/>
      <c r="U140" s="2495"/>
      <c r="V140" s="2495"/>
      <c r="W140" s="2502"/>
      <c r="X140" s="2502"/>
      <c r="Y140" s="2509"/>
      <c r="Z140" s="2502"/>
      <c r="AA140" s="2502"/>
      <c r="BA140" s="2595" t="str">
        <f>IF($D140&lt;&gt;($N140+$O140)," El número de altas según sexo NO puede ser diferente al Total.","")</f>
        <v/>
      </c>
      <c r="BB140" s="2595" t="str">
        <f>IF($K140&lt;$P140," Las Altas de 60 años NO puede ser mayor que el de 20-64 años.","")</f>
        <v/>
      </c>
      <c r="BD140" s="2759">
        <f t="shared" si="34"/>
        <v>0</v>
      </c>
      <c r="BE140" s="2759">
        <f t="shared" si="37"/>
        <v>0</v>
      </c>
    </row>
    <row r="141" spans="1:57" s="2498" customFormat="1" ht="15.95" customHeight="1" x14ac:dyDescent="0.15">
      <c r="A141" s="2816"/>
      <c r="B141" s="2816"/>
      <c r="C141" s="2533" t="s">
        <v>170</v>
      </c>
      <c r="D141" s="2635">
        <f t="shared" si="35"/>
        <v>0</v>
      </c>
      <c r="E141" s="2637"/>
      <c r="F141" s="2638"/>
      <c r="G141" s="2638"/>
      <c r="H141" s="2638"/>
      <c r="I141" s="2638"/>
      <c r="J141" s="2628"/>
      <c r="K141" s="2628"/>
      <c r="L141" s="2638"/>
      <c r="M141" s="2639"/>
      <c r="N141" s="2627"/>
      <c r="O141" s="2624"/>
      <c r="P141" s="2621"/>
      <c r="Q141" s="2717"/>
      <c r="R141" s="2756" t="str">
        <f t="shared" si="36"/>
        <v xml:space="preserve"> </v>
      </c>
      <c r="S141" s="2495"/>
      <c r="T141" s="2495"/>
      <c r="U141" s="2495"/>
      <c r="V141" s="2495"/>
      <c r="W141" s="2502"/>
      <c r="X141" s="2502"/>
      <c r="Y141" s="2509"/>
      <c r="Z141" s="2502"/>
      <c r="AA141" s="2502"/>
      <c r="BA141" s="2595" t="str">
        <f>IF($D141&lt;&gt;($N141+$O141)," El número de altas según sexo NO puede ser diferente al Total.","")</f>
        <v/>
      </c>
      <c r="BB141" s="2595" t="str">
        <f>IF($K141&lt;$P141," Las Altas de 60 años NO puede ser mayor que el de 20-64 años.","")</f>
        <v/>
      </c>
      <c r="BD141" s="2759">
        <f t="shared" si="34"/>
        <v>0</v>
      </c>
      <c r="BE141" s="2759">
        <f t="shared" si="37"/>
        <v>0</v>
      </c>
    </row>
    <row r="142" spans="1:57" s="2498" customFormat="1" ht="15.95" customHeight="1" x14ac:dyDescent="0.15">
      <c r="A142" s="2816"/>
      <c r="B142" s="2816"/>
      <c r="C142" s="2547" t="s">
        <v>171</v>
      </c>
      <c r="D142" s="2650">
        <f t="shared" si="35"/>
        <v>0</v>
      </c>
      <c r="E142" s="2647"/>
      <c r="F142" s="2695"/>
      <c r="G142" s="2695"/>
      <c r="H142" s="2695"/>
      <c r="I142" s="2695"/>
      <c r="J142" s="2652"/>
      <c r="K142" s="2652"/>
      <c r="L142" s="2695"/>
      <c r="M142" s="2648"/>
      <c r="N142" s="2651"/>
      <c r="O142" s="2625"/>
      <c r="P142" s="2654"/>
      <c r="Q142" s="2718"/>
      <c r="R142" s="2756" t="str">
        <f t="shared" si="36"/>
        <v xml:space="preserve"> </v>
      </c>
      <c r="S142" s="2495"/>
      <c r="T142" s="2495"/>
      <c r="U142" s="2495"/>
      <c r="V142" s="2495"/>
      <c r="W142" s="2502"/>
      <c r="X142" s="2502"/>
      <c r="Y142" s="2509"/>
      <c r="Z142" s="2502"/>
      <c r="AA142" s="2502"/>
      <c r="BA142" s="2595" t="str">
        <f>IF($D142&lt;&gt;($N142+$O142)," El número de altas según sexo NO puede ser diferente al Total.","")</f>
        <v/>
      </c>
      <c r="BB142" s="2595" t="str">
        <f>IF($K142&lt;$P142," Las Altas de 60 años NO puede ser mayor que el de 20-64 años.","")</f>
        <v/>
      </c>
      <c r="BD142" s="2759">
        <f t="shared" si="34"/>
        <v>0</v>
      </c>
      <c r="BE142" s="2759">
        <f t="shared" si="37"/>
        <v>0</v>
      </c>
    </row>
    <row r="143" spans="1:57" s="2498" customFormat="1" ht="15.95" customHeight="1" x14ac:dyDescent="0.15">
      <c r="A143" s="2800"/>
      <c r="B143" s="2800"/>
      <c r="C143" s="2548" t="s">
        <v>172</v>
      </c>
      <c r="D143" s="2636">
        <f t="shared" si="35"/>
        <v>0</v>
      </c>
      <c r="E143" s="2658"/>
      <c r="F143" s="2659"/>
      <c r="G143" s="2659"/>
      <c r="H143" s="2659"/>
      <c r="I143" s="2659"/>
      <c r="J143" s="2631"/>
      <c r="K143" s="2631"/>
      <c r="L143" s="2659"/>
      <c r="M143" s="2660"/>
      <c r="N143" s="2630"/>
      <c r="O143" s="2633"/>
      <c r="P143" s="2676"/>
      <c r="Q143" s="2727"/>
      <c r="R143" s="2756" t="str">
        <f t="shared" si="36"/>
        <v xml:space="preserve"> </v>
      </c>
      <c r="S143" s="2495"/>
      <c r="T143" s="2495"/>
      <c r="U143" s="2495"/>
      <c r="V143" s="2495"/>
      <c r="W143" s="2502"/>
      <c r="X143" s="2502"/>
      <c r="Y143" s="2509"/>
      <c r="Z143" s="2502"/>
      <c r="AA143" s="2502"/>
      <c r="BA143" s="2595" t="str">
        <f>IF($D143&lt;&gt;($N143+$O143)," El número de altas según sexo NO puede ser diferente al Total.","")</f>
        <v/>
      </c>
      <c r="BB143" s="2595" t="str">
        <f>IF($K143&lt;$P143," Las Altas de 60 años NO puede ser mayor que el de 20-64 años.","")</f>
        <v/>
      </c>
      <c r="BD143" s="2759">
        <f t="shared" si="34"/>
        <v>0</v>
      </c>
      <c r="BE143" s="2759">
        <f t="shared" si="37"/>
        <v>0</v>
      </c>
    </row>
    <row r="144" spans="1:57" s="2498" customFormat="1" ht="15.95" customHeight="1" x14ac:dyDescent="0.15">
      <c r="A144" s="2799" t="s">
        <v>173</v>
      </c>
      <c r="B144" s="2799" t="s">
        <v>166</v>
      </c>
      <c r="C144" s="2522" t="s">
        <v>162</v>
      </c>
      <c r="D144" s="2702">
        <f t="shared" si="35"/>
        <v>0</v>
      </c>
      <c r="E144" s="2730"/>
      <c r="F144" s="2731"/>
      <c r="G144" s="2731"/>
      <c r="H144" s="2731"/>
      <c r="I144" s="2731"/>
      <c r="J144" s="2672"/>
      <c r="K144" s="2672"/>
      <c r="L144" s="2731"/>
      <c r="M144" s="2732"/>
      <c r="N144" s="2671"/>
      <c r="O144" s="2673"/>
      <c r="P144" s="2773"/>
      <c r="Q144" s="2733"/>
      <c r="R144" s="2756" t="str">
        <f t="shared" si="36"/>
        <v xml:space="preserve"> </v>
      </c>
      <c r="S144" s="2495"/>
      <c r="T144" s="2495"/>
      <c r="U144" s="2495"/>
      <c r="V144" s="2495"/>
      <c r="W144" s="2502"/>
      <c r="X144" s="2502"/>
      <c r="Y144" s="2509"/>
      <c r="Z144" s="2502"/>
      <c r="AA144" s="2502"/>
      <c r="BA144" s="2595" t="str">
        <f>IF($D144&lt;&gt;($N144+$O144)," El número de pacientes según sexo NO puede ser diferente al Total.","")</f>
        <v/>
      </c>
      <c r="BB144" s="2595" t="str">
        <f>IF($K144&lt;$P144," Los pacientes en tratamientos de endodoncia de 60 años NO puede ser mayor que el de 20-64 años.","")</f>
        <v/>
      </c>
      <c r="BD144" s="2759">
        <f t="shared" si="34"/>
        <v>0</v>
      </c>
      <c r="BE144" s="2759">
        <f t="shared" si="37"/>
        <v>0</v>
      </c>
    </row>
    <row r="145" spans="1:57" s="2498" customFormat="1" ht="15.95" customHeight="1" x14ac:dyDescent="0.15">
      <c r="A145" s="2839"/>
      <c r="B145" s="2800"/>
      <c r="C145" s="2524" t="s">
        <v>174</v>
      </c>
      <c r="D145" s="2650">
        <f t="shared" si="35"/>
        <v>0</v>
      </c>
      <c r="E145" s="2647"/>
      <c r="F145" s="2695"/>
      <c r="G145" s="2695"/>
      <c r="H145" s="2695"/>
      <c r="I145" s="2695"/>
      <c r="J145" s="2652"/>
      <c r="K145" s="2631"/>
      <c r="L145" s="2695"/>
      <c r="M145" s="2648"/>
      <c r="N145" s="2781"/>
      <c r="O145" s="2782"/>
      <c r="P145" s="2735"/>
      <c r="Q145" s="2718"/>
      <c r="R145" s="2756" t="str">
        <f>$BB145</f>
        <v/>
      </c>
      <c r="S145" s="2495"/>
      <c r="T145" s="2495"/>
      <c r="U145" s="2495"/>
      <c r="V145" s="2495"/>
      <c r="W145" s="2502"/>
      <c r="X145" s="2502"/>
      <c r="Y145" s="2509"/>
      <c r="Z145" s="2502"/>
      <c r="AA145" s="2502"/>
      <c r="BA145" s="2518"/>
      <c r="BB145" s="2595" t="str">
        <f>IF($K145&lt;$P145," El nº de piezas de tratamiento de endodoncia en 60 años NO puede ser mayor que el de 20-64 años.","")</f>
        <v/>
      </c>
      <c r="BD145" s="2772"/>
      <c r="BE145" s="2759">
        <f t="shared" si="37"/>
        <v>0</v>
      </c>
    </row>
    <row r="146" spans="1:57" s="2498" customFormat="1" ht="15.95" customHeight="1" x14ac:dyDescent="0.15">
      <c r="A146" s="2839"/>
      <c r="B146" s="2799" t="s">
        <v>167</v>
      </c>
      <c r="C146" s="2587" t="s">
        <v>162</v>
      </c>
      <c r="D146" s="2634">
        <f t="shared" si="35"/>
        <v>0</v>
      </c>
      <c r="E146" s="2655"/>
      <c r="F146" s="2642"/>
      <c r="G146" s="2642"/>
      <c r="H146" s="2642"/>
      <c r="I146" s="2642"/>
      <c r="J146" s="2641"/>
      <c r="K146" s="2672"/>
      <c r="L146" s="2642"/>
      <c r="M146" s="2643"/>
      <c r="N146" s="2640"/>
      <c r="O146" s="2669"/>
      <c r="P146" s="2773"/>
      <c r="Q146" s="2716"/>
      <c r="R146" s="2756" t="str">
        <f t="shared" si="36"/>
        <v xml:space="preserve"> </v>
      </c>
      <c r="S146" s="2495"/>
      <c r="T146" s="2495"/>
      <c r="U146" s="2495"/>
      <c r="V146" s="2495"/>
      <c r="W146" s="2502"/>
      <c r="X146" s="2502"/>
      <c r="Y146" s="2509"/>
      <c r="Z146" s="2502"/>
      <c r="AA146" s="2502"/>
      <c r="BA146" s="2595" t="str">
        <f>IF($D146&lt;&gt;($N146+$O146)," El número de pacientes según sexo NO puede ser diferente al Total.","")</f>
        <v/>
      </c>
      <c r="BB146" s="2595" t="str">
        <f>IF($K146&lt;$P146," Los pacientes con prótesis removible de 60 años NO puede ser mayor que el de 20-64 años.","")</f>
        <v/>
      </c>
      <c r="BD146" s="2759">
        <f t="shared" si="34"/>
        <v>0</v>
      </c>
      <c r="BE146" s="2759">
        <f t="shared" si="37"/>
        <v>0</v>
      </c>
    </row>
    <row r="147" spans="1:57" s="2498" customFormat="1" ht="15.95" customHeight="1" x14ac:dyDescent="0.15">
      <c r="A147" s="2831"/>
      <c r="B147" s="2800"/>
      <c r="C147" s="2525" t="s">
        <v>163</v>
      </c>
      <c r="D147" s="2636">
        <f t="shared" si="35"/>
        <v>0</v>
      </c>
      <c r="E147" s="2658"/>
      <c r="F147" s="2659"/>
      <c r="G147" s="2659"/>
      <c r="H147" s="2659"/>
      <c r="I147" s="2659"/>
      <c r="J147" s="2631"/>
      <c r="K147" s="2631"/>
      <c r="L147" s="2659"/>
      <c r="M147" s="2660"/>
      <c r="N147" s="2781"/>
      <c r="O147" s="2782"/>
      <c r="P147" s="2735"/>
      <c r="Q147" s="2727"/>
      <c r="R147" s="2756" t="str">
        <f>$BB147</f>
        <v/>
      </c>
      <c r="S147" s="2495"/>
      <c r="T147" s="2495"/>
      <c r="U147" s="2495"/>
      <c r="V147" s="2495"/>
      <c r="W147" s="2502"/>
      <c r="X147" s="2502"/>
      <c r="Y147" s="2509"/>
      <c r="Z147" s="2502"/>
      <c r="AA147" s="2502"/>
      <c r="BA147" s="2518"/>
      <c r="BB147" s="2595" t="str">
        <f>IF($K147&lt;$P147," El nº de prótesis en 60 años NO puede ser mayor que el de 20-64 años.","")</f>
        <v/>
      </c>
      <c r="BD147" s="2772"/>
      <c r="BE147" s="2759">
        <f t="shared" si="37"/>
        <v>0</v>
      </c>
    </row>
    <row r="148" spans="1:57" s="2498" customFormat="1" ht="15.95" customHeight="1" x14ac:dyDescent="0.15">
      <c r="A148" s="2838" t="s">
        <v>175</v>
      </c>
      <c r="B148" s="2840" t="s">
        <v>161</v>
      </c>
      <c r="C148" s="2841"/>
      <c r="D148" s="2668">
        <f>+K148</f>
        <v>0</v>
      </c>
      <c r="E148" s="2701"/>
      <c r="F148" s="2706"/>
      <c r="G148" s="2706"/>
      <c r="H148" s="2706"/>
      <c r="I148" s="2706"/>
      <c r="J148" s="2712"/>
      <c r="K148" s="2664">
        <f>(P148)</f>
        <v>0</v>
      </c>
      <c r="L148" s="2780"/>
      <c r="M148" s="2706"/>
      <c r="N148" s="2697"/>
      <c r="O148" s="2682"/>
      <c r="P148" s="2737"/>
      <c r="Q148" s="2734"/>
      <c r="R148" s="2756" t="str">
        <f t="shared" si="36"/>
        <v xml:space="preserve"> </v>
      </c>
      <c r="S148" s="2495"/>
      <c r="T148" s="2495"/>
      <c r="U148" s="2495"/>
      <c r="V148" s="2495"/>
      <c r="W148" s="2502"/>
      <c r="X148" s="2502"/>
      <c r="Y148" s="2509"/>
      <c r="Z148" s="2502"/>
      <c r="AA148" s="2502"/>
      <c r="BA148" s="2595" t="str">
        <f>IF($D148&lt;&gt;($N148+$O148)," El número de altas según sexo NO puede ser diferente al Total.","")</f>
        <v/>
      </c>
      <c r="BB148" s="2595" t="str">
        <f>IF($K148&lt;$P148," Las Altas de 60 años NO puede ser mayor que el de 20-64 años.","")</f>
        <v/>
      </c>
      <c r="BD148" s="2759">
        <f t="shared" si="34"/>
        <v>0</v>
      </c>
      <c r="BE148" s="2759">
        <f t="shared" si="37"/>
        <v>0</v>
      </c>
    </row>
    <row r="149" spans="1:57" s="2498" customFormat="1" ht="15.95" customHeight="1" x14ac:dyDescent="0.15">
      <c r="A149" s="2839"/>
      <c r="B149" s="2842" t="s">
        <v>166</v>
      </c>
      <c r="C149" s="2587" t="s">
        <v>162</v>
      </c>
      <c r="D149" s="2634">
        <f>+K149</f>
        <v>0</v>
      </c>
      <c r="E149" s="2655"/>
      <c r="F149" s="2642"/>
      <c r="G149" s="2642"/>
      <c r="H149" s="2642"/>
      <c r="I149" s="2642"/>
      <c r="J149" s="2642"/>
      <c r="K149" s="2686">
        <f>(P149)</f>
        <v>0</v>
      </c>
      <c r="L149" s="2642"/>
      <c r="M149" s="2643"/>
      <c r="N149" s="2677"/>
      <c r="O149" s="2669"/>
      <c r="P149" s="2675"/>
      <c r="Q149" s="2716"/>
      <c r="R149" s="2756" t="str">
        <f t="shared" si="36"/>
        <v xml:space="preserve"> </v>
      </c>
      <c r="S149" s="2495"/>
      <c r="T149" s="2495"/>
      <c r="U149" s="2495"/>
      <c r="V149" s="2495"/>
      <c r="W149" s="2502"/>
      <c r="X149" s="2502"/>
      <c r="Y149" s="2509"/>
      <c r="Z149" s="2502"/>
      <c r="AA149" s="2502"/>
      <c r="BA149" s="2595" t="str">
        <f>IF($D149&lt;&gt;($N149+$O149)," El número de pacientes según sexo NO puede ser diferente al Total.","")</f>
        <v/>
      </c>
      <c r="BB149" s="2595" t="str">
        <f>IF($K149&lt;$P149," Los pacientes en tratamientos de endodoncia de 60 años NO puede ser mayor que el de 20-64 años.","")</f>
        <v/>
      </c>
      <c r="BD149" s="2759">
        <f t="shared" si="34"/>
        <v>0</v>
      </c>
      <c r="BE149" s="2759">
        <f t="shared" si="37"/>
        <v>0</v>
      </c>
    </row>
    <row r="150" spans="1:57" s="2498" customFormat="1" ht="15.95" customHeight="1" x14ac:dyDescent="0.15">
      <c r="A150" s="2839"/>
      <c r="B150" s="2843"/>
      <c r="C150" s="2525" t="s">
        <v>174</v>
      </c>
      <c r="D150" s="2636">
        <f>+K150</f>
        <v>0</v>
      </c>
      <c r="E150" s="2658"/>
      <c r="F150" s="2659"/>
      <c r="G150" s="2659"/>
      <c r="H150" s="2659"/>
      <c r="I150" s="2659"/>
      <c r="J150" s="2659"/>
      <c r="K150" s="2708">
        <f>(P150)</f>
        <v>0</v>
      </c>
      <c r="L150" s="2659"/>
      <c r="M150" s="2660"/>
      <c r="N150" s="2783"/>
      <c r="O150" s="2782"/>
      <c r="P150" s="2676"/>
      <c r="Q150" s="2727"/>
      <c r="R150" s="2756" t="str">
        <f>$BB150</f>
        <v/>
      </c>
      <c r="S150" s="2495"/>
      <c r="T150" s="2495"/>
      <c r="U150" s="2495"/>
      <c r="V150" s="2495"/>
      <c r="W150" s="2502"/>
      <c r="X150" s="2502"/>
      <c r="Y150" s="2509"/>
      <c r="Z150" s="2502"/>
      <c r="AA150" s="2502"/>
      <c r="BA150" s="2518"/>
      <c r="BB150" s="2595" t="str">
        <f>IF($K150&lt;$P150," El nº de piezas de tratamiento de endodoncia en 60 años NO puede ser mayor que el de 20-64 años.","")</f>
        <v/>
      </c>
      <c r="BD150" s="2772"/>
      <c r="BE150" s="2759">
        <f t="shared" si="37"/>
        <v>0</v>
      </c>
    </row>
    <row r="151" spans="1:57" s="2498" customFormat="1" ht="15.95" customHeight="1" x14ac:dyDescent="0.15">
      <c r="A151" s="2839"/>
      <c r="B151" s="2842" t="s">
        <v>167</v>
      </c>
      <c r="C151" s="2587" t="s">
        <v>162</v>
      </c>
      <c r="D151" s="2634">
        <f>+K151</f>
        <v>0</v>
      </c>
      <c r="E151" s="2655"/>
      <c r="F151" s="2642"/>
      <c r="G151" s="2642"/>
      <c r="H151" s="2642"/>
      <c r="I151" s="2642"/>
      <c r="J151" s="2642"/>
      <c r="K151" s="2705">
        <f>(P151)</f>
        <v>0</v>
      </c>
      <c r="L151" s="2642"/>
      <c r="M151" s="2643"/>
      <c r="N151" s="2677"/>
      <c r="O151" s="2669"/>
      <c r="P151" s="2675"/>
      <c r="Q151" s="2716"/>
      <c r="R151" s="2756" t="str">
        <f t="shared" si="36"/>
        <v xml:space="preserve"> </v>
      </c>
      <c r="S151" s="2495"/>
      <c r="T151" s="2495"/>
      <c r="U151" s="2495"/>
      <c r="V151" s="2495"/>
      <c r="W151" s="2502"/>
      <c r="X151" s="2502"/>
      <c r="Y151" s="2509"/>
      <c r="Z151" s="2502"/>
      <c r="AA151" s="2502"/>
      <c r="BA151" s="2595" t="str">
        <f>IF($D151&lt;&gt;($N151+$O151)," El número de pacientes según sexo NO puede ser diferente al Total.","")</f>
        <v/>
      </c>
      <c r="BB151" s="2595" t="str">
        <f>IF($K151&lt;$P151," Los pacientes con prótesis removible de 60 años NO puede ser mayor que el de 20-64 años.","")</f>
        <v/>
      </c>
      <c r="BD151" s="2759">
        <f t="shared" si="34"/>
        <v>0</v>
      </c>
      <c r="BE151" s="2759">
        <f t="shared" si="37"/>
        <v>0</v>
      </c>
    </row>
    <row r="152" spans="1:57" s="2498" customFormat="1" ht="15.95" customHeight="1" x14ac:dyDescent="0.15">
      <c r="A152" s="2831"/>
      <c r="B152" s="2843"/>
      <c r="C152" s="2525" t="s">
        <v>163</v>
      </c>
      <c r="D152" s="2636">
        <f>+K152</f>
        <v>0</v>
      </c>
      <c r="E152" s="2658"/>
      <c r="F152" s="2659"/>
      <c r="G152" s="2659"/>
      <c r="H152" s="2659"/>
      <c r="I152" s="2659"/>
      <c r="J152" s="2659"/>
      <c r="K152" s="2710">
        <f>(P152)</f>
        <v>0</v>
      </c>
      <c r="L152" s="2659"/>
      <c r="M152" s="2660"/>
      <c r="N152" s="2784"/>
      <c r="O152" s="2785"/>
      <c r="P152" s="2676"/>
      <c r="Q152" s="2727"/>
      <c r="R152" s="2756" t="str">
        <f>$BB152</f>
        <v/>
      </c>
      <c r="S152" s="2495"/>
      <c r="T152" s="2495"/>
      <c r="U152" s="2495"/>
      <c r="V152" s="2495"/>
      <c r="W152" s="2502"/>
      <c r="X152" s="2502"/>
      <c r="Y152" s="2509"/>
      <c r="Z152" s="2502"/>
      <c r="AA152" s="2502"/>
      <c r="BA152" s="2518"/>
      <c r="BB152" s="2595" t="str">
        <f>IF($K152&lt;$P152," El nº de prótesis en 60 años NO puede ser mayor que el de 20-64 años.","")</f>
        <v/>
      </c>
      <c r="BD152" s="2772"/>
      <c r="BE152" s="2759">
        <f t="shared" si="37"/>
        <v>0</v>
      </c>
    </row>
    <row r="153" spans="1:57" s="2495" customFormat="1" ht="30" customHeight="1" x14ac:dyDescent="0.2">
      <c r="A153" s="2551" t="s">
        <v>176</v>
      </c>
      <c r="B153" s="2543"/>
      <c r="C153" s="2564"/>
      <c r="D153" s="2526"/>
      <c r="E153" s="2526"/>
      <c r="F153" s="2589"/>
      <c r="G153" s="2589"/>
      <c r="H153" s="2589"/>
      <c r="I153" s="2589"/>
      <c r="J153" s="2589"/>
      <c r="K153" s="2589"/>
      <c r="L153" s="2589"/>
      <c r="M153" s="2589"/>
      <c r="N153" s="2589"/>
      <c r="O153" s="2589"/>
      <c r="P153" s="2589"/>
      <c r="Q153" s="2590"/>
      <c r="R153" s="2590"/>
      <c r="S153" s="2538"/>
    </row>
    <row r="154" spans="1:57" s="2498" customFormat="1" ht="15" customHeight="1" x14ac:dyDescent="0.2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2538"/>
      <c r="J154" s="2508"/>
      <c r="K154" s="2508"/>
      <c r="L154" s="2521"/>
      <c r="M154" s="2521"/>
      <c r="N154" s="2521"/>
      <c r="O154" s="2521"/>
      <c r="P154" s="2521"/>
      <c r="Q154" s="2521"/>
      <c r="R154" s="2521"/>
      <c r="S154" s="2495"/>
      <c r="T154" s="2495"/>
      <c r="U154" s="2495"/>
      <c r="V154" s="2495"/>
      <c r="W154" s="2495"/>
      <c r="X154" s="2495"/>
      <c r="Y154" s="2495"/>
      <c r="Z154" s="2495"/>
      <c r="AA154" s="2495"/>
      <c r="BA154" s="2495"/>
      <c r="BB154" s="2495"/>
      <c r="BC154" s="2495"/>
      <c r="BD154" s="2495"/>
    </row>
    <row r="155" spans="1:57" s="2498" customFormat="1" ht="15" x14ac:dyDescent="0.2">
      <c r="A155" s="2807"/>
      <c r="B155" s="2808"/>
      <c r="C155" s="2809"/>
      <c r="D155" s="2831"/>
      <c r="E155" s="2793" t="s">
        <v>178</v>
      </c>
      <c r="F155" s="2510" t="s">
        <v>179</v>
      </c>
      <c r="G155" s="2510" t="s">
        <v>92</v>
      </c>
      <c r="H155" s="2529" t="s">
        <v>180</v>
      </c>
      <c r="I155" s="2538"/>
      <c r="J155" s="2508"/>
      <c r="K155" s="2508"/>
      <c r="L155" s="2521"/>
      <c r="M155" s="2521"/>
      <c r="N155" s="2521"/>
      <c r="O155" s="2521"/>
      <c r="P155" s="2521"/>
      <c r="Q155" s="2521"/>
      <c r="R155" s="2521"/>
      <c r="S155" s="2495"/>
      <c r="T155" s="2495"/>
      <c r="U155" s="2495"/>
      <c r="V155" s="2495"/>
      <c r="W155" s="2495"/>
      <c r="X155" s="2495"/>
      <c r="Y155" s="2495"/>
      <c r="Z155" s="2495"/>
      <c r="AA155" s="2495"/>
      <c r="BA155" s="2495"/>
      <c r="BB155" s="2495"/>
      <c r="BC155" s="2495"/>
      <c r="BD155" s="2495"/>
    </row>
    <row r="156" spans="1:57" s="2498" customFormat="1" ht="15.95" customHeight="1" x14ac:dyDescent="0.2">
      <c r="A156" s="2832" t="s">
        <v>181</v>
      </c>
      <c r="B156" s="2833"/>
      <c r="C156" s="2834"/>
      <c r="D156" s="2634">
        <f>SUM(E156:H156)</f>
        <v>0</v>
      </c>
      <c r="E156" s="2640"/>
      <c r="F156" s="2641"/>
      <c r="G156" s="2641"/>
      <c r="H156" s="2669"/>
      <c r="I156" s="2774" t="str">
        <f>BA156</f>
        <v/>
      </c>
      <c r="J156" s="2508"/>
      <c r="K156" s="2508"/>
      <c r="L156" s="2521"/>
      <c r="M156" s="2521"/>
      <c r="N156" s="2521"/>
      <c r="O156" s="2521"/>
      <c r="P156" s="2521"/>
      <c r="Q156" s="2521"/>
      <c r="R156" s="2521"/>
      <c r="S156" s="2495"/>
      <c r="T156" s="2495"/>
      <c r="U156" s="2495"/>
      <c r="V156" s="2495"/>
      <c r="W156" s="2495"/>
      <c r="X156" s="2495"/>
      <c r="Y156" s="2495"/>
      <c r="Z156" s="2495"/>
      <c r="AA156" s="2495"/>
      <c r="BA156" s="2595" t="str">
        <f>IF(D156&lt;&gt;SUM(E156:H156)," NO ALTERE LAS FÓRMULAS, la suma de las edades no está alculando el total de la sección. ","")</f>
        <v/>
      </c>
      <c r="BB156" s="2495"/>
      <c r="BC156" s="2495"/>
      <c r="BD156" s="2759">
        <f>IF(D156&lt;&gt;SUM(E156:H156),1,0)</f>
        <v>0</v>
      </c>
    </row>
    <row r="157" spans="1:57" s="2498" customFormat="1" ht="15.95" customHeight="1" x14ac:dyDescent="0.2">
      <c r="A157" s="2827" t="s">
        <v>182</v>
      </c>
      <c r="B157" s="2828"/>
      <c r="C157" s="2829"/>
      <c r="D157" s="2636">
        <f>SUM(E157:H157)</f>
        <v>0</v>
      </c>
      <c r="E157" s="2630"/>
      <c r="F157" s="2631"/>
      <c r="G157" s="2631"/>
      <c r="H157" s="2633"/>
      <c r="I157" s="2774" t="str">
        <f>BA157</f>
        <v/>
      </c>
      <c r="J157" s="2508"/>
      <c r="K157" s="2508"/>
      <c r="L157" s="2521"/>
      <c r="M157" s="2521"/>
      <c r="N157" s="2521"/>
      <c r="O157" s="2521"/>
      <c r="P157" s="2521"/>
      <c r="Q157" s="2521"/>
      <c r="R157" s="2521"/>
      <c r="S157" s="2495"/>
      <c r="T157" s="2495"/>
      <c r="U157" s="2495"/>
      <c r="V157" s="2495"/>
      <c r="W157" s="2495"/>
      <c r="X157" s="2495"/>
      <c r="Y157" s="2495"/>
      <c r="Z157" s="2495"/>
      <c r="AA157" s="2495"/>
      <c r="BA157" s="2595" t="str">
        <f>IF(D157&lt;&gt;SUM(E157:H157)," NO ALTERE LAS FÓRMULAS, la suma de las edades no está alculando el total de la sección. ","")</f>
        <v/>
      </c>
      <c r="BB157" s="2495"/>
      <c r="BC157" s="2495"/>
      <c r="BD157" s="2759">
        <f>IF(D157&lt;&gt;SUM(E157:H157),1,0)</f>
        <v>0</v>
      </c>
    </row>
    <row r="158" spans="1:57" s="2495" customFormat="1" ht="30" customHeight="1" x14ac:dyDescent="0.2">
      <c r="A158" s="2552" t="s">
        <v>183</v>
      </c>
      <c r="B158" s="2564"/>
      <c r="C158" s="2564"/>
      <c r="D158" s="2512"/>
      <c r="E158" s="2512"/>
      <c r="F158" s="2512"/>
      <c r="G158" s="2512"/>
      <c r="H158" s="2512"/>
      <c r="I158" s="2512"/>
      <c r="J158" s="2512"/>
      <c r="K158" s="2512"/>
      <c r="L158" s="2512"/>
      <c r="M158" s="2512"/>
      <c r="N158" s="2512"/>
      <c r="O158" s="2512"/>
      <c r="P158" s="2512"/>
      <c r="Q158" s="2512"/>
      <c r="R158" s="2542"/>
    </row>
    <row r="159" spans="1:57" s="2498" customFormat="1" ht="15" customHeight="1" x14ac:dyDescent="0.1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2511"/>
      <c r="R159" s="2511"/>
      <c r="S159" s="2495"/>
      <c r="T159" s="2495"/>
      <c r="U159" s="2495"/>
      <c r="V159" s="2495"/>
      <c r="W159" s="2495"/>
      <c r="X159" s="2495"/>
      <c r="Y159" s="2495"/>
      <c r="Z159" s="2495"/>
      <c r="AA159" s="2495"/>
      <c r="BA159" s="2495"/>
      <c r="BB159" s="2495"/>
      <c r="BC159" s="2495"/>
      <c r="BD159" s="2495"/>
    </row>
    <row r="160" spans="1:57" s="2498" customFormat="1" ht="37.5" customHeight="1" x14ac:dyDescent="0.15">
      <c r="A160" s="2807"/>
      <c r="B160" s="2808"/>
      <c r="C160" s="2809"/>
      <c r="D160" s="2802"/>
      <c r="E160" s="2793" t="s">
        <v>178</v>
      </c>
      <c r="F160" s="2510" t="s">
        <v>21</v>
      </c>
      <c r="G160" s="2510" t="s">
        <v>185</v>
      </c>
      <c r="H160" s="2510" t="s">
        <v>91</v>
      </c>
      <c r="I160" s="2510" t="s">
        <v>186</v>
      </c>
      <c r="J160" s="2510" t="s">
        <v>92</v>
      </c>
      <c r="K160" s="2510" t="s">
        <v>25</v>
      </c>
      <c r="L160" s="2510" t="s">
        <v>26</v>
      </c>
      <c r="M160" s="2529" t="s">
        <v>27</v>
      </c>
      <c r="N160" s="2793" t="s">
        <v>1</v>
      </c>
      <c r="O160" s="2792" t="s">
        <v>2</v>
      </c>
      <c r="P160" s="2830"/>
      <c r="Q160" s="2511"/>
      <c r="R160" s="2511"/>
      <c r="S160" s="2495"/>
      <c r="T160" s="2495"/>
      <c r="U160" s="2495"/>
      <c r="V160" s="2495"/>
      <c r="W160" s="2495"/>
      <c r="X160" s="2495"/>
      <c r="Y160" s="2495"/>
      <c r="Z160" s="2495"/>
      <c r="AA160" s="2495"/>
      <c r="BA160" s="2495"/>
      <c r="BB160" s="2495"/>
      <c r="BC160" s="2495"/>
      <c r="BD160" s="2495"/>
    </row>
    <row r="161" spans="1:57" s="2498" customFormat="1" ht="15.95" customHeight="1" x14ac:dyDescent="0.2">
      <c r="A161" s="2799" t="s">
        <v>187</v>
      </c>
      <c r="B161" s="2810" t="s">
        <v>188</v>
      </c>
      <c r="C161" s="2812"/>
      <c r="D161" s="2634">
        <f>SUM(E161:M161)</f>
        <v>28</v>
      </c>
      <c r="E161" s="2640">
        <v>1</v>
      </c>
      <c r="F161" s="2641">
        <v>2</v>
      </c>
      <c r="G161" s="2641"/>
      <c r="H161" s="2641"/>
      <c r="I161" s="2641">
        <v>1</v>
      </c>
      <c r="J161" s="2641">
        <v>3</v>
      </c>
      <c r="K161" s="2641">
        <v>17</v>
      </c>
      <c r="L161" s="2641">
        <v>4</v>
      </c>
      <c r="M161" s="2669"/>
      <c r="N161" s="2692">
        <v>15</v>
      </c>
      <c r="O161" s="2620">
        <v>13</v>
      </c>
      <c r="P161" s="2675"/>
      <c r="Q161" s="2756" t="str">
        <f>$BA161&amp;" "&amp;$BB161</f>
        <v xml:space="preserve"> </v>
      </c>
      <c r="R161" s="2521"/>
      <c r="S161" s="2495"/>
      <c r="T161" s="2495"/>
      <c r="U161" s="2495"/>
      <c r="V161" s="2502"/>
      <c r="W161" s="2502"/>
      <c r="X161" s="2502"/>
      <c r="Y161" s="2502"/>
      <c r="Z161" s="2502"/>
      <c r="AA161" s="2502"/>
      <c r="BA161" s="2595" t="str">
        <f>IF($D161&lt;&gt;($N161+$O161)," El número consultas según sexo NO puede ser diferente al Total.","")</f>
        <v/>
      </c>
      <c r="BB161" s="2595" t="str">
        <f t="shared" ref="BB161:BB166" si="38">IF($K161&lt;$P161," Las consultas de 60 años NO puede ser mayor que el de 20-64 años.","")</f>
        <v/>
      </c>
      <c r="BD161" s="2759">
        <f t="shared" ref="BD161:BD179" si="39">IF($D161&lt;&gt;($N161+$O161),1,0)</f>
        <v>0</v>
      </c>
      <c r="BE161" s="2759">
        <f t="shared" ref="BE161:BE166" si="40">IF($K161&lt;$P161,1,0)</f>
        <v>0</v>
      </c>
    </row>
    <row r="162" spans="1:57" s="2498" customFormat="1" ht="15.95" customHeight="1" x14ac:dyDescent="0.2">
      <c r="A162" s="2800"/>
      <c r="B162" s="2820" t="s">
        <v>189</v>
      </c>
      <c r="C162" s="2821"/>
      <c r="D162" s="2636">
        <f t="shared" ref="D162:D180" si="41">SUM(E162:M162)</f>
        <v>17</v>
      </c>
      <c r="E162" s="2630">
        <v>3</v>
      </c>
      <c r="F162" s="2631"/>
      <c r="G162" s="2631"/>
      <c r="H162" s="2631"/>
      <c r="I162" s="2631">
        <v>1</v>
      </c>
      <c r="J162" s="2631">
        <v>3</v>
      </c>
      <c r="K162" s="2631">
        <v>10</v>
      </c>
      <c r="L162" s="2631"/>
      <c r="M162" s="2633"/>
      <c r="N162" s="2735">
        <v>8</v>
      </c>
      <c r="O162" s="2623">
        <v>9</v>
      </c>
      <c r="P162" s="2676">
        <v>1</v>
      </c>
      <c r="Q162" s="2756" t="str">
        <f t="shared" ref="Q162:Q180" si="42">$BA162&amp;" "&amp;$BB162</f>
        <v xml:space="preserve"> </v>
      </c>
      <c r="R162" s="2521"/>
      <c r="S162" s="2495"/>
      <c r="T162" s="2495"/>
      <c r="U162" s="2495"/>
      <c r="V162" s="2502"/>
      <c r="W162" s="2502"/>
      <c r="X162" s="2502"/>
      <c r="Y162" s="2502"/>
      <c r="Z162" s="2502"/>
      <c r="AA162" s="2502"/>
      <c r="BA162" s="2595" t="str">
        <f t="shared" ref="BA162:BA180" si="43">IF($D162&lt;&gt;($N162+$O162)," El número consultas según sexo NO puede ser diferente al Total.","")</f>
        <v/>
      </c>
      <c r="BB162" s="2595" t="str">
        <f t="shared" si="38"/>
        <v/>
      </c>
      <c r="BD162" s="2759">
        <f t="shared" si="39"/>
        <v>0</v>
      </c>
      <c r="BE162" s="2759">
        <f t="shared" si="40"/>
        <v>0</v>
      </c>
    </row>
    <row r="163" spans="1:57" s="2498" customFormat="1" ht="15.95" customHeight="1" x14ac:dyDescent="0.2">
      <c r="A163" s="2799" t="s">
        <v>190</v>
      </c>
      <c r="B163" s="2822" t="s">
        <v>188</v>
      </c>
      <c r="C163" s="2823"/>
      <c r="D163" s="2702">
        <f t="shared" si="41"/>
        <v>24</v>
      </c>
      <c r="E163" s="2699">
        <v>2</v>
      </c>
      <c r="F163" s="2700"/>
      <c r="G163" s="2700">
        <v>1</v>
      </c>
      <c r="H163" s="2700"/>
      <c r="I163" s="2700">
        <v>5</v>
      </c>
      <c r="J163" s="2700">
        <v>1</v>
      </c>
      <c r="K163" s="2700">
        <v>13</v>
      </c>
      <c r="L163" s="2700">
        <v>2</v>
      </c>
      <c r="M163" s="2683"/>
      <c r="N163" s="2736">
        <v>10</v>
      </c>
      <c r="O163" s="2626">
        <v>14</v>
      </c>
      <c r="P163" s="2685">
        <v>1</v>
      </c>
      <c r="Q163" s="2756" t="str">
        <f t="shared" si="42"/>
        <v xml:space="preserve"> </v>
      </c>
      <c r="R163" s="2521"/>
      <c r="S163" s="2495"/>
      <c r="T163" s="2495"/>
      <c r="U163" s="2495"/>
      <c r="V163" s="2502"/>
      <c r="W163" s="2502"/>
      <c r="X163" s="2502"/>
      <c r="Y163" s="2502"/>
      <c r="Z163" s="2502"/>
      <c r="AA163" s="2502"/>
      <c r="BA163" s="2595" t="str">
        <f t="shared" si="43"/>
        <v/>
      </c>
      <c r="BB163" s="2595" t="str">
        <f t="shared" si="38"/>
        <v/>
      </c>
      <c r="BD163" s="2759">
        <f t="shared" si="39"/>
        <v>0</v>
      </c>
      <c r="BE163" s="2759">
        <f t="shared" si="40"/>
        <v>0</v>
      </c>
    </row>
    <row r="164" spans="1:57" s="2498" customFormat="1" ht="15.95" customHeight="1" x14ac:dyDescent="0.2">
      <c r="A164" s="2800"/>
      <c r="B164" s="2824" t="s">
        <v>189</v>
      </c>
      <c r="C164" s="2826"/>
      <c r="D164" s="2650">
        <f t="shared" si="41"/>
        <v>5</v>
      </c>
      <c r="E164" s="2651"/>
      <c r="F164" s="2652"/>
      <c r="G164" s="2652"/>
      <c r="H164" s="2652"/>
      <c r="I164" s="2652">
        <v>2</v>
      </c>
      <c r="J164" s="2652"/>
      <c r="K164" s="2652">
        <v>2</v>
      </c>
      <c r="L164" s="2652">
        <v>1</v>
      </c>
      <c r="M164" s="2625"/>
      <c r="N164" s="2694">
        <v>1</v>
      </c>
      <c r="O164" s="2622">
        <v>4</v>
      </c>
      <c r="P164" s="2654"/>
      <c r="Q164" s="2756" t="str">
        <f t="shared" si="42"/>
        <v xml:space="preserve"> </v>
      </c>
      <c r="R164" s="2521"/>
      <c r="S164" s="2495"/>
      <c r="T164" s="2495"/>
      <c r="U164" s="2495"/>
      <c r="V164" s="2502"/>
      <c r="W164" s="2502"/>
      <c r="X164" s="2502"/>
      <c r="Y164" s="2502"/>
      <c r="Z164" s="2502"/>
      <c r="AA164" s="2502"/>
      <c r="BA164" s="2595" t="str">
        <f t="shared" si="43"/>
        <v/>
      </c>
      <c r="BB164" s="2595" t="str">
        <f t="shared" si="38"/>
        <v/>
      </c>
      <c r="BD164" s="2759">
        <f t="shared" si="39"/>
        <v>0</v>
      </c>
      <c r="BE164" s="2759">
        <f t="shared" si="40"/>
        <v>0</v>
      </c>
    </row>
    <row r="165" spans="1:57" s="2498" customFormat="1" ht="15.95" customHeight="1" x14ac:dyDescent="0.2">
      <c r="A165" s="2799" t="s">
        <v>112</v>
      </c>
      <c r="B165" s="2810" t="s">
        <v>188</v>
      </c>
      <c r="C165" s="2812"/>
      <c r="D165" s="2634">
        <f t="shared" si="41"/>
        <v>47</v>
      </c>
      <c r="E165" s="2697"/>
      <c r="F165" s="2698"/>
      <c r="G165" s="2698"/>
      <c r="H165" s="2698"/>
      <c r="I165" s="2698">
        <v>1</v>
      </c>
      <c r="J165" s="2698">
        <v>4</v>
      </c>
      <c r="K165" s="2698">
        <v>24</v>
      </c>
      <c r="L165" s="2698"/>
      <c r="M165" s="2682">
        <v>18</v>
      </c>
      <c r="N165" s="2737">
        <v>8</v>
      </c>
      <c r="O165" s="2620">
        <v>39</v>
      </c>
      <c r="P165" s="2675">
        <v>1</v>
      </c>
      <c r="Q165" s="2756" t="str">
        <f t="shared" si="42"/>
        <v xml:space="preserve"> </v>
      </c>
      <c r="R165" s="2521"/>
      <c r="S165" s="2495"/>
      <c r="T165" s="2495"/>
      <c r="U165" s="2495"/>
      <c r="V165" s="2502"/>
      <c r="W165" s="2502"/>
      <c r="X165" s="2502"/>
      <c r="Y165" s="2502"/>
      <c r="Z165" s="2502"/>
      <c r="AA165" s="2502"/>
      <c r="BA165" s="2595" t="str">
        <f t="shared" si="43"/>
        <v/>
      </c>
      <c r="BB165" s="2595" t="str">
        <f t="shared" si="38"/>
        <v/>
      </c>
      <c r="BD165" s="2759">
        <f t="shared" si="39"/>
        <v>0</v>
      </c>
      <c r="BE165" s="2759">
        <f t="shared" si="40"/>
        <v>0</v>
      </c>
    </row>
    <row r="166" spans="1:57" s="2498" customFormat="1" ht="15.95" customHeight="1" x14ac:dyDescent="0.2">
      <c r="A166" s="2800"/>
      <c r="B166" s="2820" t="s">
        <v>189</v>
      </c>
      <c r="C166" s="2821"/>
      <c r="D166" s="2636">
        <f t="shared" si="41"/>
        <v>34</v>
      </c>
      <c r="E166" s="2630"/>
      <c r="F166" s="2631"/>
      <c r="G166" s="2631"/>
      <c r="H166" s="2631"/>
      <c r="I166" s="2631"/>
      <c r="J166" s="2631">
        <v>4</v>
      </c>
      <c r="K166" s="2631">
        <v>14</v>
      </c>
      <c r="L166" s="2631"/>
      <c r="M166" s="2633">
        <v>16</v>
      </c>
      <c r="N166" s="2735">
        <v>6</v>
      </c>
      <c r="O166" s="2623">
        <v>28</v>
      </c>
      <c r="P166" s="2676">
        <v>1</v>
      </c>
      <c r="Q166" s="2756" t="str">
        <f t="shared" si="42"/>
        <v xml:space="preserve"> </v>
      </c>
      <c r="R166" s="2521"/>
      <c r="S166" s="2495"/>
      <c r="T166" s="2495"/>
      <c r="U166" s="2495"/>
      <c r="V166" s="2502"/>
      <c r="W166" s="2502"/>
      <c r="X166" s="2502"/>
      <c r="Y166" s="2502"/>
      <c r="Z166" s="2502"/>
      <c r="AA166" s="2502"/>
      <c r="BA166" s="2595" t="str">
        <f t="shared" si="43"/>
        <v/>
      </c>
      <c r="BB166" s="2595" t="str">
        <f t="shared" si="38"/>
        <v/>
      </c>
      <c r="BD166" s="2759">
        <f t="shared" si="39"/>
        <v>0</v>
      </c>
      <c r="BE166" s="2759">
        <f t="shared" si="40"/>
        <v>0</v>
      </c>
    </row>
    <row r="167" spans="1:57" s="2498" customFormat="1" ht="15.95" customHeight="1" x14ac:dyDescent="0.2">
      <c r="A167" s="2799" t="s">
        <v>117</v>
      </c>
      <c r="B167" s="2822" t="s">
        <v>188</v>
      </c>
      <c r="C167" s="2823"/>
      <c r="D167" s="2702">
        <f t="shared" si="41"/>
        <v>24</v>
      </c>
      <c r="E167" s="2699">
        <v>4</v>
      </c>
      <c r="F167" s="2700">
        <v>4</v>
      </c>
      <c r="G167" s="2700">
        <v>5</v>
      </c>
      <c r="H167" s="2700">
        <v>2</v>
      </c>
      <c r="I167" s="2700">
        <v>9</v>
      </c>
      <c r="J167" s="2738"/>
      <c r="K167" s="2738"/>
      <c r="L167" s="2738"/>
      <c r="M167" s="2739"/>
      <c r="N167" s="2737">
        <v>12</v>
      </c>
      <c r="O167" s="2626">
        <v>12</v>
      </c>
      <c r="P167" s="2740"/>
      <c r="Q167" s="2756" t="str">
        <f>$BA167</f>
        <v/>
      </c>
      <c r="R167" s="2521"/>
      <c r="S167" s="2495"/>
      <c r="T167" s="2495"/>
      <c r="U167" s="2495"/>
      <c r="V167" s="2502"/>
      <c r="W167" s="2502"/>
      <c r="X167" s="2502"/>
      <c r="Y167" s="2502"/>
      <c r="Z167" s="2502"/>
      <c r="AA167" s="2502"/>
      <c r="BA167" s="2595" t="str">
        <f t="shared" si="43"/>
        <v/>
      </c>
      <c r="BB167" s="2518"/>
      <c r="BD167" s="2759">
        <f t="shared" si="39"/>
        <v>0</v>
      </c>
      <c r="BE167" s="2772"/>
    </row>
    <row r="168" spans="1:57" s="2498" customFormat="1" ht="15.95" customHeight="1" x14ac:dyDescent="0.2">
      <c r="A168" s="2800"/>
      <c r="B168" s="2824" t="s">
        <v>189</v>
      </c>
      <c r="C168" s="2826"/>
      <c r="D168" s="2650">
        <f t="shared" si="41"/>
        <v>9</v>
      </c>
      <c r="E168" s="2651">
        <v>1</v>
      </c>
      <c r="F168" s="2652">
        <v>2</v>
      </c>
      <c r="G168" s="2652">
        <v>2</v>
      </c>
      <c r="H168" s="2652"/>
      <c r="I168" s="2652">
        <v>4</v>
      </c>
      <c r="J168" s="2695"/>
      <c r="K168" s="2695"/>
      <c r="L168" s="2695"/>
      <c r="M168" s="2648"/>
      <c r="N168" s="2735">
        <v>3</v>
      </c>
      <c r="O168" s="2622">
        <v>6</v>
      </c>
      <c r="P168" s="2741"/>
      <c r="Q168" s="2756" t="str">
        <f>$BA168</f>
        <v/>
      </c>
      <c r="R168" s="2521"/>
      <c r="S168" s="2495"/>
      <c r="T168" s="2495"/>
      <c r="U168" s="2495"/>
      <c r="V168" s="2502"/>
      <c r="W168" s="2502"/>
      <c r="X168" s="2502"/>
      <c r="Y168" s="2502"/>
      <c r="Z168" s="2502"/>
      <c r="AA168" s="2502"/>
      <c r="BA168" s="2595" t="str">
        <f t="shared" si="43"/>
        <v/>
      </c>
      <c r="BB168" s="2518"/>
      <c r="BD168" s="2759">
        <f t="shared" si="39"/>
        <v>0</v>
      </c>
      <c r="BE168" s="2772"/>
    </row>
    <row r="169" spans="1:57" s="2498" customFormat="1" ht="15.95" customHeight="1" x14ac:dyDescent="0.2">
      <c r="A169" s="2799" t="s">
        <v>191</v>
      </c>
      <c r="B169" s="2810" t="s">
        <v>188</v>
      </c>
      <c r="C169" s="2812"/>
      <c r="D169" s="2634">
        <f t="shared" si="41"/>
        <v>13</v>
      </c>
      <c r="E169" s="2640"/>
      <c r="F169" s="2641"/>
      <c r="G169" s="2641"/>
      <c r="H169" s="2641"/>
      <c r="I169" s="2641"/>
      <c r="J169" s="2641"/>
      <c r="K169" s="2641">
        <v>11</v>
      </c>
      <c r="L169" s="2641">
        <v>2</v>
      </c>
      <c r="M169" s="2669"/>
      <c r="N169" s="2692">
        <v>6</v>
      </c>
      <c r="O169" s="2620">
        <v>7</v>
      </c>
      <c r="P169" s="2675"/>
      <c r="Q169" s="2756" t="str">
        <f t="shared" si="42"/>
        <v xml:space="preserve"> </v>
      </c>
      <c r="R169" s="2521"/>
      <c r="S169" s="2495"/>
      <c r="T169" s="2495"/>
      <c r="U169" s="2495"/>
      <c r="V169" s="2502"/>
      <c r="W169" s="2502"/>
      <c r="X169" s="2502"/>
      <c r="Y169" s="2502"/>
      <c r="Z169" s="2502"/>
      <c r="AA169" s="2502"/>
      <c r="BA169" s="2595" t="str">
        <f t="shared" si="43"/>
        <v/>
      </c>
      <c r="BB169" s="2595" t="str">
        <f>IF($K169&lt;$P169," Las consultas de 60 años NO puede ser mayor que el de 20-64 años.","")</f>
        <v/>
      </c>
      <c r="BD169" s="2759">
        <f t="shared" si="39"/>
        <v>0</v>
      </c>
      <c r="BE169" s="2759">
        <f>IF($K169&lt;$P169,1,0)</f>
        <v>0</v>
      </c>
    </row>
    <row r="170" spans="1:57" s="2498" customFormat="1" ht="15.95" customHeight="1" x14ac:dyDescent="0.2">
      <c r="A170" s="2800"/>
      <c r="B170" s="2820" t="s">
        <v>189</v>
      </c>
      <c r="C170" s="2821"/>
      <c r="D170" s="2636">
        <f t="shared" si="41"/>
        <v>8</v>
      </c>
      <c r="E170" s="2630"/>
      <c r="F170" s="2631"/>
      <c r="G170" s="2631"/>
      <c r="H170" s="2631"/>
      <c r="I170" s="2631"/>
      <c r="J170" s="2631"/>
      <c r="K170" s="2631">
        <v>7</v>
      </c>
      <c r="L170" s="2631">
        <v>1</v>
      </c>
      <c r="M170" s="2633"/>
      <c r="N170" s="2735">
        <v>2</v>
      </c>
      <c r="O170" s="2623">
        <v>6</v>
      </c>
      <c r="P170" s="2676"/>
      <c r="Q170" s="2756" t="str">
        <f t="shared" si="42"/>
        <v xml:space="preserve"> </v>
      </c>
      <c r="R170" s="2521"/>
      <c r="S170" s="2495"/>
      <c r="T170" s="2495"/>
      <c r="U170" s="2495"/>
      <c r="V170" s="2502"/>
      <c r="W170" s="2502"/>
      <c r="X170" s="2502"/>
      <c r="Y170" s="2502"/>
      <c r="Z170" s="2502"/>
      <c r="AA170" s="2502"/>
      <c r="BA170" s="2595" t="str">
        <f t="shared" si="43"/>
        <v/>
      </c>
      <c r="BB170" s="2595" t="str">
        <f>IF($K170&lt;$P170," Las consultas de 60 años NO puede ser mayor que el de 20-64 años.","")</f>
        <v/>
      </c>
      <c r="BD170" s="2759">
        <f t="shared" si="39"/>
        <v>0</v>
      </c>
      <c r="BE170" s="2759">
        <f>IF($K170&lt;$P170,1,0)</f>
        <v>0</v>
      </c>
    </row>
    <row r="171" spans="1:57" s="2498" customFormat="1" ht="15.95" customHeight="1" x14ac:dyDescent="0.2">
      <c r="A171" s="2799" t="s">
        <v>118</v>
      </c>
      <c r="B171" s="2822" t="s">
        <v>188</v>
      </c>
      <c r="C171" s="2823"/>
      <c r="D171" s="2702">
        <f t="shared" si="41"/>
        <v>1</v>
      </c>
      <c r="E171" s="2699"/>
      <c r="F171" s="2700"/>
      <c r="G171" s="2700"/>
      <c r="H171" s="2700">
        <v>1</v>
      </c>
      <c r="I171" s="2700"/>
      <c r="J171" s="2700"/>
      <c r="K171" s="2700"/>
      <c r="L171" s="2738"/>
      <c r="M171" s="2739"/>
      <c r="N171" s="2692"/>
      <c r="O171" s="2626">
        <v>1</v>
      </c>
      <c r="P171" s="2740"/>
      <c r="Q171" s="2756" t="str">
        <f>$BA171</f>
        <v/>
      </c>
      <c r="R171" s="2521"/>
      <c r="S171" s="2495"/>
      <c r="T171" s="2495"/>
      <c r="U171" s="2495"/>
      <c r="V171" s="2502"/>
      <c r="W171" s="2502"/>
      <c r="X171" s="2502"/>
      <c r="Y171" s="2502"/>
      <c r="Z171" s="2502"/>
      <c r="AA171" s="2502"/>
      <c r="BA171" s="2595" t="str">
        <f t="shared" si="43"/>
        <v/>
      </c>
      <c r="BB171" s="2518"/>
      <c r="BD171" s="2759">
        <f t="shared" si="39"/>
        <v>0</v>
      </c>
      <c r="BE171" s="2772"/>
    </row>
    <row r="172" spans="1:57" s="2498" customFormat="1" ht="15.95" customHeight="1" x14ac:dyDescent="0.2">
      <c r="A172" s="2800"/>
      <c r="B172" s="2824" t="s">
        <v>189</v>
      </c>
      <c r="C172" s="2826"/>
      <c r="D172" s="2650">
        <f t="shared" si="41"/>
        <v>3</v>
      </c>
      <c r="E172" s="2651"/>
      <c r="F172" s="2652"/>
      <c r="G172" s="2652"/>
      <c r="H172" s="2652"/>
      <c r="I172" s="2652"/>
      <c r="J172" s="2652">
        <v>3</v>
      </c>
      <c r="K172" s="2652"/>
      <c r="L172" s="2695"/>
      <c r="M172" s="2648"/>
      <c r="N172" s="2735">
        <v>3</v>
      </c>
      <c r="O172" s="2622"/>
      <c r="P172" s="2741"/>
      <c r="Q172" s="2756" t="str">
        <f>$BA172</f>
        <v/>
      </c>
      <c r="R172" s="2521"/>
      <c r="S172" s="2495"/>
      <c r="T172" s="2495"/>
      <c r="U172" s="2495"/>
      <c r="V172" s="2502"/>
      <c r="W172" s="2502"/>
      <c r="X172" s="2502"/>
      <c r="Y172" s="2502"/>
      <c r="Z172" s="2502"/>
      <c r="AA172" s="2502"/>
      <c r="BA172" s="2595" t="str">
        <f t="shared" si="43"/>
        <v/>
      </c>
      <c r="BB172" s="2518"/>
      <c r="BD172" s="2759">
        <f t="shared" si="39"/>
        <v>0</v>
      </c>
      <c r="BE172" s="2772"/>
    </row>
    <row r="173" spans="1:57" s="2498" customFormat="1" ht="15.95" customHeight="1" x14ac:dyDescent="0.2">
      <c r="A173" s="2799" t="s">
        <v>119</v>
      </c>
      <c r="B173" s="2810" t="s">
        <v>188</v>
      </c>
      <c r="C173" s="2812"/>
      <c r="D173" s="2634">
        <f t="shared" si="41"/>
        <v>13</v>
      </c>
      <c r="E173" s="2697"/>
      <c r="F173" s="2698"/>
      <c r="G173" s="2698"/>
      <c r="H173" s="2698"/>
      <c r="I173" s="2698"/>
      <c r="J173" s="2698"/>
      <c r="K173" s="2698">
        <v>13</v>
      </c>
      <c r="L173" s="2698"/>
      <c r="M173" s="2682"/>
      <c r="N173" s="2737">
        <v>3</v>
      </c>
      <c r="O173" s="2620">
        <v>10</v>
      </c>
      <c r="P173" s="2675"/>
      <c r="Q173" s="2756" t="str">
        <f t="shared" si="42"/>
        <v xml:space="preserve"> </v>
      </c>
      <c r="R173" s="2521"/>
      <c r="S173" s="2495"/>
      <c r="T173" s="2495"/>
      <c r="U173" s="2495"/>
      <c r="V173" s="2502"/>
      <c r="W173" s="2502"/>
      <c r="X173" s="2502"/>
      <c r="Y173" s="2502"/>
      <c r="Z173" s="2502"/>
      <c r="AA173" s="2502"/>
      <c r="BA173" s="2595" t="str">
        <f t="shared" si="43"/>
        <v/>
      </c>
      <c r="BB173" s="2595" t="str">
        <f t="shared" ref="BB173:BB180" si="44">IF($K173&lt;$P173," Las consultas de 60 años NO puede ser mayor que el de 20-64 años.","")</f>
        <v/>
      </c>
      <c r="BD173" s="2759">
        <f t="shared" si="39"/>
        <v>0</v>
      </c>
      <c r="BE173" s="2759">
        <f t="shared" ref="BE173:BE179" si="45">IF($K173&lt;$P173,1,0)</f>
        <v>0</v>
      </c>
    </row>
    <row r="174" spans="1:57" s="2498" customFormat="1" ht="15.95" customHeight="1" x14ac:dyDescent="0.2">
      <c r="A174" s="2800"/>
      <c r="B174" s="2820" t="s">
        <v>189</v>
      </c>
      <c r="C174" s="2821"/>
      <c r="D174" s="2636">
        <f t="shared" si="41"/>
        <v>8</v>
      </c>
      <c r="E174" s="2630"/>
      <c r="F174" s="2631"/>
      <c r="G174" s="2631"/>
      <c r="H174" s="2631"/>
      <c r="I174" s="2631"/>
      <c r="J174" s="2631"/>
      <c r="K174" s="2631">
        <v>7</v>
      </c>
      <c r="L174" s="2631">
        <v>1</v>
      </c>
      <c r="M174" s="2633"/>
      <c r="N174" s="2735">
        <v>2</v>
      </c>
      <c r="O174" s="2623">
        <v>6</v>
      </c>
      <c r="P174" s="2676"/>
      <c r="Q174" s="2756" t="str">
        <f t="shared" si="42"/>
        <v xml:space="preserve"> </v>
      </c>
      <c r="R174" s="2521"/>
      <c r="S174" s="2495"/>
      <c r="T174" s="2495"/>
      <c r="U174" s="2495"/>
      <c r="V174" s="2502"/>
      <c r="W174" s="2502"/>
      <c r="X174" s="2502"/>
      <c r="Y174" s="2502"/>
      <c r="Z174" s="2502"/>
      <c r="AA174" s="2502"/>
      <c r="BA174" s="2595" t="str">
        <f t="shared" si="43"/>
        <v/>
      </c>
      <c r="BB174" s="2595" t="str">
        <f t="shared" si="44"/>
        <v/>
      </c>
      <c r="BD174" s="2759">
        <f t="shared" si="39"/>
        <v>0</v>
      </c>
      <c r="BE174" s="2759">
        <f t="shared" si="45"/>
        <v>0</v>
      </c>
    </row>
    <row r="175" spans="1:57" s="2498" customFormat="1" ht="15.95" customHeight="1" x14ac:dyDescent="0.2">
      <c r="A175" s="2799" t="s">
        <v>192</v>
      </c>
      <c r="B175" s="2822" t="s">
        <v>188</v>
      </c>
      <c r="C175" s="2823"/>
      <c r="D175" s="2649">
        <f t="shared" si="41"/>
        <v>0</v>
      </c>
      <c r="E175" s="2730"/>
      <c r="F175" s="2731"/>
      <c r="G175" s="2731"/>
      <c r="H175" s="2700"/>
      <c r="I175" s="2700"/>
      <c r="J175" s="2700"/>
      <c r="K175" s="2700"/>
      <c r="L175" s="2700"/>
      <c r="M175" s="2683"/>
      <c r="N175" s="2736"/>
      <c r="O175" s="2626"/>
      <c r="P175" s="2685"/>
      <c r="Q175" s="2756" t="str">
        <f t="shared" si="42"/>
        <v xml:space="preserve"> </v>
      </c>
      <c r="R175" s="2521"/>
      <c r="S175" s="2495"/>
      <c r="T175" s="2495"/>
      <c r="U175" s="2495"/>
      <c r="V175" s="2502"/>
      <c r="W175" s="2502"/>
      <c r="X175" s="2502"/>
      <c r="Y175" s="2502"/>
      <c r="Z175" s="2502"/>
      <c r="AA175" s="2502"/>
      <c r="BA175" s="2595" t="str">
        <f t="shared" si="43"/>
        <v/>
      </c>
      <c r="BB175" s="2595" t="str">
        <f t="shared" si="44"/>
        <v/>
      </c>
      <c r="BD175" s="2759">
        <f t="shared" si="39"/>
        <v>0</v>
      </c>
      <c r="BE175" s="2759">
        <f t="shared" si="45"/>
        <v>0</v>
      </c>
    </row>
    <row r="176" spans="1:57" s="2498" customFormat="1" ht="15.95" customHeight="1" x14ac:dyDescent="0.2">
      <c r="A176" s="2800"/>
      <c r="B176" s="2824" t="s">
        <v>189</v>
      </c>
      <c r="C176" s="2826"/>
      <c r="D176" s="2650">
        <f t="shared" si="41"/>
        <v>0</v>
      </c>
      <c r="E176" s="2647"/>
      <c r="F176" s="2695"/>
      <c r="G176" s="2695"/>
      <c r="H176" s="2652"/>
      <c r="I176" s="2652"/>
      <c r="J176" s="2652"/>
      <c r="K176" s="2652"/>
      <c r="L176" s="2652"/>
      <c r="M176" s="2625"/>
      <c r="N176" s="2694"/>
      <c r="O176" s="2622"/>
      <c r="P176" s="2654"/>
      <c r="Q176" s="2756" t="str">
        <f t="shared" si="42"/>
        <v xml:space="preserve"> </v>
      </c>
      <c r="R176" s="2521"/>
      <c r="S176" s="2495"/>
      <c r="T176" s="2495"/>
      <c r="U176" s="2495"/>
      <c r="V176" s="2502"/>
      <c r="W176" s="2502"/>
      <c r="X176" s="2502"/>
      <c r="Y176" s="2502"/>
      <c r="Z176" s="2502"/>
      <c r="AA176" s="2502"/>
      <c r="BA176" s="2595" t="str">
        <f t="shared" si="43"/>
        <v/>
      </c>
      <c r="BB176" s="2595" t="str">
        <f t="shared" si="44"/>
        <v/>
      </c>
      <c r="BD176" s="2759">
        <f t="shared" si="39"/>
        <v>0</v>
      </c>
      <c r="BE176" s="2759">
        <f t="shared" si="45"/>
        <v>0</v>
      </c>
    </row>
    <row r="177" spans="1:57" s="2498" customFormat="1" ht="15.95" customHeight="1" x14ac:dyDescent="0.2">
      <c r="A177" s="2799" t="s">
        <v>193</v>
      </c>
      <c r="B177" s="2810" t="s">
        <v>188</v>
      </c>
      <c r="C177" s="2812"/>
      <c r="D177" s="2634">
        <f t="shared" si="41"/>
        <v>12</v>
      </c>
      <c r="E177" s="2701"/>
      <c r="F177" s="2706"/>
      <c r="G177" s="2706"/>
      <c r="H177" s="2698"/>
      <c r="I177" s="2698"/>
      <c r="J177" s="2698"/>
      <c r="K177" s="2698">
        <v>8</v>
      </c>
      <c r="L177" s="2698">
        <v>4</v>
      </c>
      <c r="M177" s="2682"/>
      <c r="N177" s="2737">
        <v>3</v>
      </c>
      <c r="O177" s="2620">
        <v>9</v>
      </c>
      <c r="P177" s="2675"/>
      <c r="Q177" s="2756" t="str">
        <f t="shared" si="42"/>
        <v xml:space="preserve"> </v>
      </c>
      <c r="R177" s="2521"/>
      <c r="S177" s="2495"/>
      <c r="T177" s="2495"/>
      <c r="U177" s="2495"/>
      <c r="V177" s="2502"/>
      <c r="W177" s="2502"/>
      <c r="X177" s="2502"/>
      <c r="Y177" s="2502"/>
      <c r="Z177" s="2502"/>
      <c r="AA177" s="2502"/>
      <c r="BA177" s="2595" t="str">
        <f t="shared" si="43"/>
        <v/>
      </c>
      <c r="BB177" s="2595" t="str">
        <f t="shared" si="44"/>
        <v/>
      </c>
      <c r="BD177" s="2759">
        <f t="shared" si="39"/>
        <v>0</v>
      </c>
      <c r="BE177" s="2759">
        <f t="shared" si="45"/>
        <v>0</v>
      </c>
    </row>
    <row r="178" spans="1:57" s="2498" customFormat="1" ht="15.95" customHeight="1" x14ac:dyDescent="0.2">
      <c r="A178" s="2800"/>
      <c r="B178" s="2820" t="s">
        <v>189</v>
      </c>
      <c r="C178" s="2821"/>
      <c r="D178" s="2636">
        <f t="shared" si="41"/>
        <v>11</v>
      </c>
      <c r="E178" s="2658"/>
      <c r="F178" s="2659"/>
      <c r="G178" s="2659"/>
      <c r="H178" s="2631"/>
      <c r="I178" s="2631"/>
      <c r="J178" s="2631"/>
      <c r="K178" s="2631">
        <v>5</v>
      </c>
      <c r="L178" s="2631">
        <v>6</v>
      </c>
      <c r="M178" s="2633"/>
      <c r="N178" s="2735"/>
      <c r="O178" s="2623">
        <v>11</v>
      </c>
      <c r="P178" s="2676"/>
      <c r="Q178" s="2756" t="str">
        <f t="shared" si="42"/>
        <v xml:space="preserve"> </v>
      </c>
      <c r="R178" s="2521"/>
      <c r="S178" s="2495"/>
      <c r="T178" s="2495"/>
      <c r="U178" s="2495"/>
      <c r="V178" s="2502"/>
      <c r="W178" s="2502"/>
      <c r="X178" s="2502"/>
      <c r="Y178" s="2502"/>
      <c r="Z178" s="2502"/>
      <c r="AA178" s="2502"/>
      <c r="BA178" s="2595" t="str">
        <f t="shared" si="43"/>
        <v/>
      </c>
      <c r="BB178" s="2595" t="str">
        <f t="shared" si="44"/>
        <v/>
      </c>
      <c r="BD178" s="2759">
        <f t="shared" si="39"/>
        <v>0</v>
      </c>
      <c r="BE178" s="2759">
        <f t="shared" si="45"/>
        <v>0</v>
      </c>
    </row>
    <row r="179" spans="1:57" s="2498" customFormat="1" ht="15.95" customHeight="1" x14ac:dyDescent="0.2">
      <c r="A179" s="2799" t="s">
        <v>194</v>
      </c>
      <c r="B179" s="2822" t="s">
        <v>188</v>
      </c>
      <c r="C179" s="2823"/>
      <c r="D179" s="2702">
        <f t="shared" si="41"/>
        <v>0</v>
      </c>
      <c r="E179" s="2699"/>
      <c r="F179" s="2700"/>
      <c r="G179" s="2700"/>
      <c r="H179" s="2700"/>
      <c r="I179" s="2700"/>
      <c r="J179" s="2700"/>
      <c r="K179" s="2700"/>
      <c r="L179" s="2700"/>
      <c r="M179" s="2683"/>
      <c r="N179" s="2736"/>
      <c r="O179" s="2626"/>
      <c r="P179" s="2685"/>
      <c r="Q179" s="2756" t="str">
        <f t="shared" si="42"/>
        <v xml:space="preserve"> </v>
      </c>
      <c r="R179" s="2521"/>
      <c r="S179" s="2495"/>
      <c r="T179" s="2495"/>
      <c r="U179" s="2495"/>
      <c r="V179" s="2502"/>
      <c r="W179" s="2502"/>
      <c r="X179" s="2502"/>
      <c r="Y179" s="2502"/>
      <c r="Z179" s="2502"/>
      <c r="AA179" s="2502"/>
      <c r="BA179" s="2595" t="str">
        <f t="shared" si="43"/>
        <v/>
      </c>
      <c r="BB179" s="2595" t="str">
        <f t="shared" si="44"/>
        <v/>
      </c>
      <c r="BD179" s="2759">
        <f t="shared" si="39"/>
        <v>0</v>
      </c>
      <c r="BE179" s="2759">
        <f t="shared" si="45"/>
        <v>0</v>
      </c>
    </row>
    <row r="180" spans="1:57" s="2498" customFormat="1" ht="15.95" customHeight="1" x14ac:dyDescent="0.2">
      <c r="A180" s="2800"/>
      <c r="B180" s="2820" t="s">
        <v>189</v>
      </c>
      <c r="C180" s="2821"/>
      <c r="D180" s="2636">
        <f t="shared" si="41"/>
        <v>0</v>
      </c>
      <c r="E180" s="2630"/>
      <c r="F180" s="2631"/>
      <c r="G180" s="2631"/>
      <c r="H180" s="2631"/>
      <c r="I180" s="2631"/>
      <c r="J180" s="2631"/>
      <c r="K180" s="2631"/>
      <c r="L180" s="2631"/>
      <c r="M180" s="2633"/>
      <c r="N180" s="2735"/>
      <c r="O180" s="2623"/>
      <c r="P180" s="2676"/>
      <c r="Q180" s="2756" t="str">
        <f t="shared" si="42"/>
        <v xml:space="preserve"> </v>
      </c>
      <c r="R180" s="2521"/>
      <c r="S180" s="2495"/>
      <c r="T180" s="2495"/>
      <c r="U180" s="2495"/>
      <c r="V180" s="2502"/>
      <c r="W180" s="2502"/>
      <c r="X180" s="2502"/>
      <c r="Y180" s="2502"/>
      <c r="Z180" s="2502"/>
      <c r="AA180" s="2502"/>
      <c r="BA180" s="2595" t="str">
        <f t="shared" si="43"/>
        <v/>
      </c>
      <c r="BB180" s="2595" t="str">
        <f t="shared" si="44"/>
        <v/>
      </c>
      <c r="BD180" s="2759">
        <f>IF($D180&lt;&gt;($N180+$O180),1,0)</f>
        <v>0</v>
      </c>
      <c r="BE180" s="2759">
        <f>IF($K180&lt;$P180,1,0)</f>
        <v>0</v>
      </c>
    </row>
    <row r="181" spans="1:57" s="2495" customFormat="1" ht="30" customHeight="1" x14ac:dyDescent="0.2">
      <c r="A181" s="2551" t="s">
        <v>195</v>
      </c>
      <c r="B181" s="2549"/>
      <c r="C181" s="2549"/>
      <c r="D181" s="2521"/>
      <c r="E181" s="2521"/>
      <c r="F181" s="2521"/>
      <c r="G181" s="2521"/>
      <c r="H181" s="2521"/>
      <c r="I181" s="2521"/>
      <c r="J181" s="2521"/>
      <c r="K181" s="2521"/>
      <c r="L181" s="2521"/>
      <c r="M181" s="2521"/>
      <c r="N181" s="2521"/>
      <c r="O181" s="2521"/>
      <c r="P181" s="2521"/>
      <c r="Q181" s="2521"/>
      <c r="R181" s="2523"/>
      <c r="X181" s="2502"/>
      <c r="Y181" s="2509"/>
      <c r="Z181" s="2509"/>
      <c r="AA181" s="2502"/>
      <c r="BA181" s="2502"/>
    </row>
    <row r="182" spans="1:57" s="2498" customFormat="1" ht="19.5" customHeight="1" x14ac:dyDescent="0.1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2495"/>
      <c r="P182" s="2530"/>
      <c r="Q182" s="2523"/>
      <c r="R182" s="2546"/>
      <c r="S182" s="2495"/>
      <c r="T182" s="2495"/>
      <c r="U182" s="2495"/>
      <c r="V182" s="2495"/>
      <c r="W182" s="2502"/>
      <c r="X182" s="2509"/>
      <c r="Y182" s="2509"/>
      <c r="Z182" s="2502"/>
      <c r="AA182" s="2502"/>
      <c r="BA182" s="2495"/>
      <c r="BB182" s="2495"/>
      <c r="BC182" s="2495"/>
      <c r="BD182" s="2495"/>
    </row>
    <row r="183" spans="1:57" s="2498" customFormat="1" ht="32.25" customHeight="1" x14ac:dyDescent="0.15">
      <c r="A183" s="2807"/>
      <c r="B183" s="2808"/>
      <c r="C183" s="2809"/>
      <c r="D183" s="2802"/>
      <c r="E183" s="2793" t="s">
        <v>178</v>
      </c>
      <c r="F183" s="2510" t="s">
        <v>21</v>
      </c>
      <c r="G183" s="2510" t="s">
        <v>185</v>
      </c>
      <c r="H183" s="2510" t="s">
        <v>91</v>
      </c>
      <c r="I183" s="2510" t="s">
        <v>186</v>
      </c>
      <c r="J183" s="2510" t="s">
        <v>196</v>
      </c>
      <c r="K183" s="2510" t="s">
        <v>25</v>
      </c>
      <c r="L183" s="2510" t="s">
        <v>26</v>
      </c>
      <c r="M183" s="2529" t="s">
        <v>27</v>
      </c>
      <c r="N183" s="2800"/>
      <c r="O183" s="2530"/>
      <c r="P183" s="2530"/>
      <c r="Q183" s="2523"/>
      <c r="R183" s="2546"/>
      <c r="S183" s="2495"/>
      <c r="T183" s="2495"/>
      <c r="U183" s="2495"/>
      <c r="V183" s="2495"/>
      <c r="W183" s="2502"/>
      <c r="X183" s="2509"/>
      <c r="Y183" s="2509"/>
      <c r="Z183" s="2502"/>
      <c r="AA183" s="2502"/>
      <c r="BA183" s="2495"/>
      <c r="BB183" s="2495"/>
      <c r="BC183" s="2495"/>
      <c r="BD183" s="2495"/>
    </row>
    <row r="184" spans="1:57" s="2498" customFormat="1" ht="15.95" customHeight="1" x14ac:dyDescent="0.15">
      <c r="A184" s="2810" t="s">
        <v>197</v>
      </c>
      <c r="B184" s="2811"/>
      <c r="C184" s="2812"/>
      <c r="D184" s="2634">
        <f t="shared" ref="D184:D189" si="46">SUM(E184:M184)</f>
        <v>0</v>
      </c>
      <c r="E184" s="2699"/>
      <c r="F184" s="2700"/>
      <c r="G184" s="2700"/>
      <c r="H184" s="2700"/>
      <c r="I184" s="2700"/>
      <c r="J184" s="2700"/>
      <c r="K184" s="2642"/>
      <c r="L184" s="2642"/>
      <c r="M184" s="2683"/>
      <c r="N184" s="2644"/>
      <c r="O184" s="2756" t="str">
        <f>$BB184</f>
        <v/>
      </c>
      <c r="P184" s="2528"/>
      <c r="Q184" s="2523"/>
      <c r="R184" s="2546"/>
      <c r="S184" s="2495"/>
      <c r="T184" s="2495"/>
      <c r="U184" s="2495"/>
      <c r="V184" s="2495"/>
      <c r="W184" s="2502"/>
      <c r="X184" s="2509"/>
      <c r="Y184" s="2509"/>
      <c r="Z184" s="2502"/>
      <c r="AA184" s="2502"/>
      <c r="BA184" s="2518"/>
      <c r="BB184" s="2595" t="str">
        <f t="shared" ref="BB184:BB189" si="47">IF(D184&lt;&gt;SUM(E184:M184)," NO ALTERE LAS FÓRMULAS, la suma de las grupos de edad o riesgo NO está alculando el total de la sección. ","")</f>
        <v/>
      </c>
      <c r="BC184" s="2495"/>
      <c r="BD184" s="2772"/>
      <c r="BE184" s="2759">
        <f t="shared" ref="BE184:BE189" si="48">IF(D184&lt;&gt;SUM(E184:M184),1,0)</f>
        <v>0</v>
      </c>
    </row>
    <row r="185" spans="1:57" s="2498" customFormat="1" ht="15.95" customHeight="1" x14ac:dyDescent="0.15">
      <c r="A185" s="2813" t="s">
        <v>198</v>
      </c>
      <c r="B185" s="2814"/>
      <c r="C185" s="2815"/>
      <c r="D185" s="2635">
        <f t="shared" si="46"/>
        <v>0</v>
      </c>
      <c r="E185" s="2627"/>
      <c r="F185" s="2628"/>
      <c r="G185" s="2628"/>
      <c r="H185" s="2628"/>
      <c r="I185" s="2628"/>
      <c r="J185" s="2628"/>
      <c r="K185" s="2628"/>
      <c r="L185" s="2628"/>
      <c r="M185" s="2624"/>
      <c r="N185" s="2621"/>
      <c r="O185" s="2756" t="str">
        <f>$BA185&amp;""&amp;$BB185</f>
        <v/>
      </c>
      <c r="P185" s="2528"/>
      <c r="Q185" s="2523"/>
      <c r="R185" s="2546"/>
      <c r="S185" s="2495"/>
      <c r="T185" s="2495"/>
      <c r="U185" s="2495"/>
      <c r="V185" s="2495"/>
      <c r="W185" s="2502"/>
      <c r="X185" s="2509"/>
      <c r="Y185" s="2509"/>
      <c r="Z185" s="2502"/>
      <c r="AA185" s="2502"/>
      <c r="BA185" s="2595" t="str">
        <f>IF($K185&lt;$N185," Las consultas de 60 años NO puede ser mayor que el de 20-64 años.","")</f>
        <v/>
      </c>
      <c r="BB185" s="2595" t="str">
        <f t="shared" si="47"/>
        <v/>
      </c>
      <c r="BC185" s="2495"/>
      <c r="BD185" s="2759">
        <f>IF($K185&lt;$N185,1,0)</f>
        <v>0</v>
      </c>
      <c r="BE185" s="2759">
        <f t="shared" si="48"/>
        <v>0</v>
      </c>
    </row>
    <row r="186" spans="1:57" s="2498" customFormat="1" ht="15.95" customHeight="1" x14ac:dyDescent="0.15">
      <c r="A186" s="2813" t="s">
        <v>199</v>
      </c>
      <c r="B186" s="2814"/>
      <c r="C186" s="2815"/>
      <c r="D186" s="2635">
        <f t="shared" si="46"/>
        <v>0</v>
      </c>
      <c r="E186" s="2627"/>
      <c r="F186" s="2628"/>
      <c r="G186" s="2628"/>
      <c r="H186" s="2628"/>
      <c r="I186" s="2628"/>
      <c r="J186" s="2628"/>
      <c r="K186" s="2628"/>
      <c r="L186" s="2628"/>
      <c r="M186" s="2624"/>
      <c r="N186" s="2621"/>
      <c r="O186" s="2756" t="str">
        <f>$BA186&amp;""&amp;$BB186</f>
        <v/>
      </c>
      <c r="P186" s="2528"/>
      <c r="Q186" s="2523"/>
      <c r="R186" s="2546"/>
      <c r="S186" s="2495"/>
      <c r="T186" s="2495"/>
      <c r="U186" s="2495"/>
      <c r="V186" s="2495"/>
      <c r="W186" s="2502"/>
      <c r="X186" s="2509"/>
      <c r="Y186" s="2509"/>
      <c r="Z186" s="2502"/>
      <c r="AA186" s="2502"/>
      <c r="BA186" s="2595" t="str">
        <f>IF($K186&lt;$N186," Las consultas de 60 años NO puede ser mayor que el de 20-64 años.","")</f>
        <v/>
      </c>
      <c r="BB186" s="2595" t="str">
        <f t="shared" si="47"/>
        <v/>
      </c>
      <c r="BC186" s="2495"/>
      <c r="BD186" s="2759">
        <f>IF($K186&lt;$N186,1,0)</f>
        <v>0</v>
      </c>
      <c r="BE186" s="2759">
        <f t="shared" si="48"/>
        <v>0</v>
      </c>
    </row>
    <row r="187" spans="1:57" s="2498" customFormat="1" ht="15.95" customHeight="1" x14ac:dyDescent="0.15">
      <c r="A187" s="2813" t="s">
        <v>200</v>
      </c>
      <c r="B187" s="2814"/>
      <c r="C187" s="2815"/>
      <c r="D187" s="2635">
        <f t="shared" si="46"/>
        <v>0</v>
      </c>
      <c r="E187" s="2627"/>
      <c r="F187" s="2628"/>
      <c r="G187" s="2628"/>
      <c r="H187" s="2628"/>
      <c r="I187" s="2628"/>
      <c r="J187" s="2628"/>
      <c r="K187" s="2628"/>
      <c r="L187" s="2628"/>
      <c r="M187" s="2624"/>
      <c r="N187" s="2621"/>
      <c r="O187" s="2756" t="str">
        <f>$BA187&amp;""&amp;$BB187</f>
        <v/>
      </c>
      <c r="P187" s="2528"/>
      <c r="Q187" s="2523"/>
      <c r="R187" s="2546"/>
      <c r="S187" s="2495"/>
      <c r="T187" s="2495"/>
      <c r="U187" s="2495"/>
      <c r="V187" s="2495"/>
      <c r="W187" s="2502"/>
      <c r="X187" s="2509"/>
      <c r="Y187" s="2509"/>
      <c r="Z187" s="2502"/>
      <c r="AA187" s="2502"/>
      <c r="BA187" s="2595" t="str">
        <f>IF($K187&lt;$N187," Las consultas de 60 años NO puede ser mayor que el de 20-64 años.","")</f>
        <v/>
      </c>
      <c r="BB187" s="2595" t="str">
        <f t="shared" si="47"/>
        <v/>
      </c>
      <c r="BC187" s="2495"/>
      <c r="BD187" s="2759">
        <f>IF($K187&lt;$N187,1,0)</f>
        <v>0</v>
      </c>
      <c r="BE187" s="2759">
        <f t="shared" si="48"/>
        <v>0</v>
      </c>
    </row>
    <row r="188" spans="1:57" s="2498" customFormat="1" ht="15.95" customHeight="1" x14ac:dyDescent="0.15">
      <c r="A188" s="2824" t="s">
        <v>201</v>
      </c>
      <c r="B188" s="2825"/>
      <c r="C188" s="2826"/>
      <c r="D188" s="2650">
        <f t="shared" si="46"/>
        <v>0</v>
      </c>
      <c r="E188" s="2651"/>
      <c r="F188" s="2652"/>
      <c r="G188" s="2652"/>
      <c r="H188" s="2652"/>
      <c r="I188" s="2652"/>
      <c r="J188" s="2652"/>
      <c r="K188" s="2652"/>
      <c r="L188" s="2652"/>
      <c r="M188" s="2625"/>
      <c r="N188" s="2622"/>
      <c r="O188" s="2756" t="str">
        <f>$BA188&amp;""&amp;$BB188</f>
        <v/>
      </c>
      <c r="P188" s="2528"/>
      <c r="Q188" s="2523"/>
      <c r="R188" s="2546"/>
      <c r="S188" s="2495"/>
      <c r="T188" s="2495"/>
      <c r="U188" s="2495"/>
      <c r="V188" s="2495"/>
      <c r="W188" s="2502"/>
      <c r="X188" s="2509"/>
      <c r="Y188" s="2509"/>
      <c r="Z188" s="2502"/>
      <c r="AA188" s="2502"/>
      <c r="BA188" s="2595" t="str">
        <f>IF($K188&lt;$N188," Las consultas de 60 años NO puede ser mayor que el de 20-64 años.","")</f>
        <v/>
      </c>
      <c r="BB188" s="2595" t="str">
        <f t="shared" si="47"/>
        <v/>
      </c>
      <c r="BC188" s="2495"/>
      <c r="BD188" s="2759">
        <f>IF($K188&lt;$N188,1,0)</f>
        <v>0</v>
      </c>
      <c r="BE188" s="2759">
        <f t="shared" si="48"/>
        <v>0</v>
      </c>
    </row>
    <row r="189" spans="1:57" s="2770" customFormat="1" ht="15" x14ac:dyDescent="0.2">
      <c r="A189" s="2817" t="s">
        <v>202</v>
      </c>
      <c r="B189" s="2818"/>
      <c r="C189" s="2819"/>
      <c r="D189" s="2679">
        <f t="shared" si="46"/>
        <v>0</v>
      </c>
      <c r="E189" s="2630"/>
      <c r="F189" s="2631"/>
      <c r="G189" s="2631"/>
      <c r="H189" s="2631"/>
      <c r="I189" s="2631"/>
      <c r="J189" s="2631"/>
      <c r="K189" s="2631"/>
      <c r="L189" s="2631"/>
      <c r="M189" s="2633"/>
      <c r="N189" s="2623"/>
      <c r="O189" s="2756" t="str">
        <f>$BA189&amp;""&amp;$BB189</f>
        <v/>
      </c>
      <c r="P189" s="2591"/>
      <c r="Q189" s="2592"/>
      <c r="R189" s="2593"/>
      <c r="S189" s="2769"/>
      <c r="T189" s="2769"/>
      <c r="U189" s="2769"/>
      <c r="V189" s="2769"/>
      <c r="W189" s="2769"/>
      <c r="X189" s="2769"/>
      <c r="Y189" s="2769"/>
      <c r="Z189" s="2769"/>
      <c r="AA189" s="2769"/>
      <c r="BA189" s="2595" t="str">
        <f>IF($K189&lt;$N189," Las consultas de 60 años NO puede ser mayor que el de 20-64 años.","")</f>
        <v/>
      </c>
      <c r="BB189" s="2595" t="str">
        <f t="shared" si="47"/>
        <v/>
      </c>
      <c r="BD189" s="2759">
        <f>IF($K189&lt;$N189,1,0)</f>
        <v>0</v>
      </c>
      <c r="BE189" s="2759">
        <f t="shared" si="48"/>
        <v>0</v>
      </c>
    </row>
    <row r="190" spans="1:57" s="2495" customFormat="1" ht="30" customHeight="1" x14ac:dyDescent="0.2">
      <c r="A190" s="2602" t="s">
        <v>203</v>
      </c>
      <c r="B190" s="2603"/>
      <c r="C190" s="2603"/>
      <c r="D190" s="2603"/>
      <c r="E190" s="2496"/>
      <c r="F190" s="2496"/>
      <c r="G190" s="2502"/>
      <c r="H190" s="2502"/>
      <c r="I190" s="2502"/>
      <c r="J190" s="2502"/>
      <c r="K190" s="2502"/>
      <c r="L190" s="2502"/>
      <c r="M190" s="2502"/>
      <c r="N190" s="2502"/>
      <c r="O190" s="2502"/>
      <c r="P190" s="2502"/>
      <c r="Q190" s="2502"/>
    </row>
    <row r="191" spans="1:57" s="2495" customFormat="1" ht="15" customHeight="1" x14ac:dyDescent="0.1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2502"/>
      <c r="J191" s="2502"/>
      <c r="K191" s="2502"/>
      <c r="L191" s="2502"/>
      <c r="M191" s="2502"/>
      <c r="N191" s="2502"/>
      <c r="O191" s="2502"/>
      <c r="P191" s="2502"/>
      <c r="Q191" s="2502"/>
    </row>
    <row r="192" spans="1:57" s="2495" customFormat="1" ht="15" customHeight="1" x14ac:dyDescent="0.1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2502"/>
      <c r="J192" s="2502"/>
      <c r="K192" s="2502"/>
      <c r="L192" s="2502"/>
      <c r="M192" s="2502"/>
      <c r="N192" s="2502"/>
      <c r="O192" s="2502"/>
      <c r="P192" s="2502"/>
      <c r="Q192" s="2502"/>
    </row>
    <row r="193" spans="1:56" s="2495" customFormat="1" ht="24.75" customHeight="1" x14ac:dyDescent="0.1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R193" s="2502"/>
      <c r="S193" s="2502"/>
    </row>
    <row r="194" spans="1:56" s="2495" customFormat="1" ht="29.25" customHeight="1" x14ac:dyDescent="0.15">
      <c r="A194" s="2800"/>
      <c r="B194" s="2800"/>
      <c r="C194" s="2507" t="s">
        <v>210</v>
      </c>
      <c r="D194" s="2795" t="s">
        <v>211</v>
      </c>
      <c r="E194" s="2796"/>
      <c r="F194" s="2507" t="s">
        <v>210</v>
      </c>
      <c r="G194" s="2529" t="s">
        <v>211</v>
      </c>
      <c r="H194" s="2800"/>
      <c r="R194" s="2502"/>
      <c r="S194" s="2502"/>
    </row>
    <row r="195" spans="1:56" s="2495" customFormat="1" ht="21" customHeight="1" x14ac:dyDescent="0.15">
      <c r="A195" s="2614" t="s">
        <v>212</v>
      </c>
      <c r="B195" s="2615">
        <f t="shared" ref="B195:H195" si="49">SUM(B196:B196)</f>
        <v>0</v>
      </c>
      <c r="C195" s="2616">
        <f t="shared" si="49"/>
        <v>0</v>
      </c>
      <c r="D195" s="2776">
        <f t="shared" si="49"/>
        <v>0</v>
      </c>
      <c r="E195" s="2617">
        <f t="shared" si="49"/>
        <v>0</v>
      </c>
      <c r="F195" s="2616">
        <f t="shared" si="49"/>
        <v>0</v>
      </c>
      <c r="G195" s="2617">
        <f t="shared" si="49"/>
        <v>0</v>
      </c>
      <c r="H195" s="2615">
        <f t="shared" si="49"/>
        <v>0</v>
      </c>
      <c r="R195" s="2502"/>
      <c r="S195" s="2502"/>
    </row>
    <row r="196" spans="1:56" s="2495" customFormat="1" ht="15" customHeight="1" x14ac:dyDescent="0.15">
      <c r="A196" s="2604" t="s">
        <v>213</v>
      </c>
      <c r="B196" s="2608"/>
      <c r="C196" s="2608"/>
      <c r="D196" s="2777"/>
      <c r="E196" s="2609"/>
      <c r="F196" s="2608"/>
      <c r="G196" s="2609"/>
      <c r="H196" s="2761"/>
      <c r="R196" s="2502"/>
      <c r="S196" s="2502"/>
    </row>
    <row r="197" spans="1:56" s="2495" customFormat="1" ht="21" customHeight="1" x14ac:dyDescent="0.15">
      <c r="A197" s="2614" t="s">
        <v>214</v>
      </c>
      <c r="B197" s="2615">
        <f t="shared" ref="B197:H197" si="50">SUM(B198:B207)</f>
        <v>88</v>
      </c>
      <c r="C197" s="2616">
        <f t="shared" si="50"/>
        <v>748.00000000000011</v>
      </c>
      <c r="D197" s="2776">
        <f t="shared" si="50"/>
        <v>0</v>
      </c>
      <c r="E197" s="2617">
        <f t="shared" si="50"/>
        <v>0</v>
      </c>
      <c r="F197" s="2616">
        <f t="shared" si="50"/>
        <v>748.00000000000011</v>
      </c>
      <c r="G197" s="2617">
        <f t="shared" si="50"/>
        <v>0</v>
      </c>
      <c r="H197" s="2615">
        <f t="shared" si="50"/>
        <v>0</v>
      </c>
      <c r="R197" s="2502"/>
      <c r="S197" s="2502"/>
    </row>
    <row r="198" spans="1:56" s="2495" customFormat="1" ht="15" customHeight="1" x14ac:dyDescent="0.15">
      <c r="A198" s="2605" t="s">
        <v>187</v>
      </c>
      <c r="B198" s="2608">
        <v>88</v>
      </c>
      <c r="C198" s="2608">
        <v>48.4</v>
      </c>
      <c r="D198" s="2777"/>
      <c r="E198" s="2609"/>
      <c r="F198" s="2608">
        <v>48.4</v>
      </c>
      <c r="G198" s="2609"/>
      <c r="H198" s="2761"/>
      <c r="R198" s="2502"/>
      <c r="S198" s="2502"/>
    </row>
    <row r="199" spans="1:56" s="2495" customFormat="1" ht="23.25" customHeight="1" x14ac:dyDescent="0.15">
      <c r="A199" s="2606" t="s">
        <v>215</v>
      </c>
      <c r="B199" s="2610"/>
      <c r="C199" s="2610">
        <v>22</v>
      </c>
      <c r="D199" s="2778"/>
      <c r="E199" s="2611"/>
      <c r="F199" s="2610">
        <v>22</v>
      </c>
      <c r="G199" s="2611"/>
      <c r="H199" s="2762"/>
      <c r="R199" s="2502"/>
      <c r="S199" s="2502"/>
    </row>
    <row r="200" spans="1:56" s="2495" customFormat="1" ht="15" customHeight="1" x14ac:dyDescent="0.15">
      <c r="A200" s="2606" t="s">
        <v>112</v>
      </c>
      <c r="B200" s="2610"/>
      <c r="C200" s="2610">
        <v>224.4</v>
      </c>
      <c r="D200" s="2778"/>
      <c r="E200" s="2611"/>
      <c r="F200" s="2610">
        <v>224.4</v>
      </c>
      <c r="G200" s="2611"/>
      <c r="H200" s="2762"/>
      <c r="R200" s="2502"/>
      <c r="S200" s="2502"/>
    </row>
    <row r="201" spans="1:56" s="2495" customFormat="1" ht="15" customHeight="1" x14ac:dyDescent="0.15">
      <c r="A201" s="2606" t="s">
        <v>117</v>
      </c>
      <c r="B201" s="2610"/>
      <c r="C201" s="2610">
        <v>79.2</v>
      </c>
      <c r="D201" s="2778"/>
      <c r="E201" s="2611"/>
      <c r="F201" s="2610">
        <v>79.2</v>
      </c>
      <c r="G201" s="2611"/>
      <c r="H201" s="2762"/>
      <c r="R201" s="2502"/>
      <c r="S201" s="2502"/>
    </row>
    <row r="202" spans="1:56" s="2495" customFormat="1" ht="15" customHeight="1" x14ac:dyDescent="0.15">
      <c r="A202" s="2606" t="s">
        <v>191</v>
      </c>
      <c r="B202" s="2610"/>
      <c r="C202" s="2610">
        <v>132</v>
      </c>
      <c r="D202" s="2778"/>
      <c r="E202" s="2611"/>
      <c r="F202" s="2610">
        <v>132</v>
      </c>
      <c r="G202" s="2611"/>
      <c r="H202" s="2762"/>
      <c r="R202" s="2502"/>
      <c r="S202" s="2502"/>
    </row>
    <row r="203" spans="1:56" s="2495" customFormat="1" ht="15" customHeight="1" x14ac:dyDescent="0.15">
      <c r="A203" s="2606" t="s">
        <v>118</v>
      </c>
      <c r="B203" s="2610"/>
      <c r="C203" s="2610">
        <v>167.2</v>
      </c>
      <c r="D203" s="2778"/>
      <c r="E203" s="2611"/>
      <c r="F203" s="2610">
        <v>167.2</v>
      </c>
      <c r="G203" s="2611"/>
      <c r="H203" s="2762"/>
      <c r="R203" s="2594"/>
      <c r="S203" s="2546"/>
    </row>
    <row r="204" spans="1:56" s="2495" customFormat="1" ht="15" customHeight="1" x14ac:dyDescent="0.2">
      <c r="A204" s="2606" t="s">
        <v>119</v>
      </c>
      <c r="B204" s="2610"/>
      <c r="C204" s="2610">
        <v>35.200000000000003</v>
      </c>
      <c r="D204" s="2778"/>
      <c r="E204" s="2611"/>
      <c r="F204" s="2610">
        <v>35.200000000000003</v>
      </c>
      <c r="G204" s="2611"/>
      <c r="H204" s="2762"/>
      <c r="R204" s="2545"/>
      <c r="S204" s="2521"/>
    </row>
    <row r="205" spans="1:56" s="2498" customFormat="1" ht="22.5" customHeight="1" x14ac:dyDescent="0.2">
      <c r="A205" s="2606" t="s">
        <v>192</v>
      </c>
      <c r="B205" s="2610"/>
      <c r="C205" s="2610"/>
      <c r="D205" s="2778"/>
      <c r="E205" s="2611"/>
      <c r="F205" s="2610"/>
      <c r="G205" s="2611"/>
      <c r="H205" s="2762"/>
      <c r="Q205" s="2495"/>
      <c r="R205" s="2545"/>
      <c r="S205" s="2521"/>
      <c r="T205" s="2495"/>
      <c r="U205" s="2495"/>
      <c r="V205" s="2495"/>
      <c r="W205" s="2495"/>
      <c r="X205" s="2495"/>
      <c r="Y205" s="2495"/>
      <c r="Z205" s="2495"/>
      <c r="AA205" s="2495"/>
      <c r="AB205" s="2495"/>
      <c r="BB205" s="2495"/>
      <c r="BC205" s="2495"/>
      <c r="BD205" s="2495"/>
    </row>
    <row r="206" spans="1:56" s="2498" customFormat="1" ht="24.75" customHeight="1" x14ac:dyDescent="0.2">
      <c r="A206" s="2606" t="s">
        <v>193</v>
      </c>
      <c r="B206" s="2610"/>
      <c r="C206" s="2610">
        <v>39.6</v>
      </c>
      <c r="D206" s="2778"/>
      <c r="E206" s="2611"/>
      <c r="F206" s="2610">
        <v>39.6</v>
      </c>
      <c r="G206" s="2611"/>
      <c r="H206" s="2762"/>
      <c r="Q206" s="2495"/>
      <c r="R206" s="2545"/>
      <c r="S206" s="2521"/>
      <c r="T206" s="2495"/>
      <c r="U206" s="2495"/>
      <c r="V206" s="2495"/>
      <c r="W206" s="2495"/>
      <c r="X206" s="2495"/>
      <c r="Y206" s="2495"/>
      <c r="Z206" s="2495"/>
      <c r="AA206" s="2495"/>
      <c r="AB206" s="2495"/>
      <c r="BB206" s="2495"/>
      <c r="BC206" s="2495"/>
      <c r="BD206" s="2495"/>
    </row>
    <row r="207" spans="1:56" s="2498" customFormat="1" ht="23.25" customHeight="1" x14ac:dyDescent="0.2">
      <c r="A207" s="2607" t="s">
        <v>194</v>
      </c>
      <c r="B207" s="2612"/>
      <c r="C207" s="2612"/>
      <c r="D207" s="2779"/>
      <c r="E207" s="2613"/>
      <c r="F207" s="2612"/>
      <c r="G207" s="2613"/>
      <c r="H207" s="2763"/>
      <c r="Q207" s="2495"/>
      <c r="R207" s="2545"/>
      <c r="S207" s="2521"/>
      <c r="T207" s="2495"/>
      <c r="U207" s="2495"/>
      <c r="V207" s="2495"/>
      <c r="W207" s="2495"/>
      <c r="X207" s="2495"/>
      <c r="Y207" s="2495"/>
      <c r="Z207" s="2495"/>
      <c r="AA207" s="2495"/>
      <c r="AB207" s="2495"/>
      <c r="BB207" s="2495"/>
      <c r="BC207" s="2495"/>
      <c r="BD207" s="2495"/>
    </row>
    <row r="208" spans="1:56" s="2531" customFormat="1" x14ac:dyDescent="0.2">
      <c r="B208" s="2537"/>
      <c r="C208" s="2537"/>
      <c r="R208" s="2765"/>
    </row>
    <row r="209" spans="2:18" s="2531" customFormat="1" x14ac:dyDescent="0.2">
      <c r="B209" s="2537"/>
      <c r="C209" s="2537"/>
      <c r="R209" s="2765"/>
    </row>
    <row r="210" spans="2:18" s="2531" customFormat="1" x14ac:dyDescent="0.2">
      <c r="B210" s="2537"/>
      <c r="C210" s="2537"/>
      <c r="R210" s="2765"/>
    </row>
    <row r="211" spans="2:18" s="2531" customFormat="1" x14ac:dyDescent="0.2">
      <c r="B211" s="2537"/>
      <c r="C211" s="2537"/>
      <c r="R211" s="2765"/>
    </row>
    <row r="212" spans="2:18" s="2531" customFormat="1" x14ac:dyDescent="0.2">
      <c r="B212" s="2537"/>
      <c r="C212" s="2537"/>
      <c r="R212" s="2765"/>
    </row>
    <row r="213" spans="2:18" s="2531" customFormat="1" x14ac:dyDescent="0.2">
      <c r="B213" s="2537"/>
      <c r="C213" s="2537"/>
      <c r="R213" s="2765"/>
    </row>
    <row r="214" spans="2:18" s="2531" customFormat="1" x14ac:dyDescent="0.2">
      <c r="B214" s="2537"/>
      <c r="C214" s="2537"/>
      <c r="R214" s="2765"/>
    </row>
    <row r="215" spans="2:18" s="2531" customFormat="1" x14ac:dyDescent="0.2">
      <c r="B215" s="2537"/>
      <c r="C215" s="2537"/>
      <c r="R215" s="2765"/>
    </row>
    <row r="216" spans="2:18" s="2531" customFormat="1" x14ac:dyDescent="0.2">
      <c r="B216" s="2537"/>
      <c r="C216" s="2537"/>
      <c r="R216" s="2765"/>
    </row>
    <row r="217" spans="2:18" s="2531" customFormat="1" x14ac:dyDescent="0.2">
      <c r="B217" s="2537"/>
      <c r="C217" s="2537"/>
      <c r="R217" s="2765"/>
    </row>
    <row r="218" spans="2:18" s="2531" customFormat="1" x14ac:dyDescent="0.2">
      <c r="B218" s="2537"/>
      <c r="C218" s="2537"/>
      <c r="R218" s="2765"/>
    </row>
    <row r="219" spans="2:18" s="2531" customFormat="1" x14ac:dyDescent="0.2">
      <c r="B219" s="2537"/>
      <c r="C219" s="2537"/>
      <c r="R219" s="2765"/>
    </row>
    <row r="220" spans="2:18" s="2531" customFormat="1" x14ac:dyDescent="0.2">
      <c r="B220" s="2537"/>
      <c r="C220" s="2537"/>
      <c r="R220" s="2765"/>
    </row>
    <row r="221" spans="2:18" s="2531" customFormat="1" x14ac:dyDescent="0.2">
      <c r="B221" s="2537"/>
      <c r="C221" s="2537"/>
      <c r="R221" s="2765"/>
    </row>
    <row r="222" spans="2:18" s="2531" customFormat="1" x14ac:dyDescent="0.2">
      <c r="B222" s="2537"/>
      <c r="C222" s="2537"/>
      <c r="R222" s="2765"/>
    </row>
    <row r="223" spans="2:18" s="2531" customFormat="1" x14ac:dyDescent="0.2">
      <c r="B223" s="2537"/>
      <c r="C223" s="2537"/>
      <c r="R223" s="2765"/>
    </row>
    <row r="224" spans="2:18" s="2531" customFormat="1" x14ac:dyDescent="0.2">
      <c r="B224" s="2537"/>
      <c r="C224" s="2537"/>
      <c r="R224" s="2765"/>
    </row>
    <row r="225" spans="1:18" s="2531" customFormat="1" x14ac:dyDescent="0.2">
      <c r="B225" s="2537"/>
      <c r="C225" s="2537"/>
      <c r="R225" s="2765"/>
    </row>
    <row r="226" spans="1:18" s="2531" customFormat="1" x14ac:dyDescent="0.2">
      <c r="B226" s="2537"/>
      <c r="C226" s="2537"/>
      <c r="R226" s="2765"/>
    </row>
    <row r="227" spans="1:18" s="2531" customFormat="1" x14ac:dyDescent="0.2">
      <c r="B227" s="2537"/>
      <c r="C227" s="2537"/>
      <c r="R227" s="2765"/>
    </row>
    <row r="228" spans="1:18" s="2531" customFormat="1" x14ac:dyDescent="0.2">
      <c r="B228" s="2537"/>
      <c r="C228" s="2537"/>
      <c r="R228" s="2765"/>
    </row>
    <row r="229" spans="1:18" s="2531" customFormat="1" x14ac:dyDescent="0.2">
      <c r="B229" s="2537"/>
      <c r="C229" s="2537"/>
      <c r="R229" s="2765"/>
    </row>
    <row r="230" spans="1:18" s="2531" customFormat="1" x14ac:dyDescent="0.2">
      <c r="B230" s="2537"/>
      <c r="C230" s="2537"/>
      <c r="R230" s="2765"/>
    </row>
    <row r="231" spans="1:18" s="2531" customFormat="1" x14ac:dyDescent="0.2">
      <c r="B231" s="2537"/>
      <c r="C231" s="2537"/>
      <c r="R231" s="2765"/>
    </row>
    <row r="232" spans="1:18" s="2531" customFormat="1" x14ac:dyDescent="0.2">
      <c r="B232" s="2537"/>
      <c r="C232" s="2537"/>
      <c r="R232" s="2765"/>
    </row>
    <row r="233" spans="1:18" s="2531" customFormat="1" x14ac:dyDescent="0.2">
      <c r="B233" s="2537"/>
      <c r="C233" s="2537"/>
      <c r="R233" s="2765"/>
    </row>
    <row r="234" spans="1:18" s="2531" customFormat="1" x14ac:dyDescent="0.2">
      <c r="B234" s="2537"/>
      <c r="C234" s="2537"/>
      <c r="R234" s="2765"/>
    </row>
    <row r="235" spans="1:18" s="2531" customFormat="1" x14ac:dyDescent="0.2">
      <c r="A235" s="2766"/>
      <c r="B235" s="2537"/>
      <c r="C235" s="2537"/>
      <c r="R235" s="2765"/>
    </row>
    <row r="236" spans="1:18" s="2531" customFormat="1" x14ac:dyDescent="0.2">
      <c r="B236" s="2537"/>
      <c r="C236" s="2537"/>
      <c r="R236" s="2765"/>
    </row>
    <row r="237" spans="1:18" s="2531" customFormat="1" x14ac:dyDescent="0.2">
      <c r="B237" s="2537"/>
      <c r="C237" s="2537"/>
      <c r="R237" s="2765"/>
    </row>
    <row r="238" spans="1:18" s="2531" customFormat="1" x14ac:dyDescent="0.2">
      <c r="B238" s="2537"/>
      <c r="C238" s="2537"/>
      <c r="R238" s="2765"/>
    </row>
    <row r="301" spans="1:56" hidden="1" x14ac:dyDescent="0.2">
      <c r="A301" s="2771">
        <v>17583.000000000004</v>
      </c>
      <c r="BD301" s="2771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F31" sqref="F31"/>
    </sheetView>
  </sheetViews>
  <sheetFormatPr baseColWidth="10" defaultRowHeight="15" x14ac:dyDescent="0.25"/>
  <sheetData>
    <row r="1" spans="1:57" x14ac:dyDescent="0.25">
      <c r="A1" s="411" t="s">
        <v>0</v>
      </c>
      <c r="B1" s="210"/>
      <c r="C1" s="210"/>
      <c r="D1" s="157"/>
      <c r="E1" s="157"/>
      <c r="F1" s="157"/>
      <c r="G1" s="157"/>
      <c r="H1" s="157"/>
      <c r="I1" s="157"/>
      <c r="J1" s="157"/>
      <c r="K1" s="157"/>
      <c r="L1" s="158"/>
      <c r="M1" s="158"/>
      <c r="N1" s="158"/>
      <c r="O1" s="158"/>
      <c r="P1" s="158"/>
      <c r="Q1" s="158"/>
      <c r="R1" s="211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</row>
    <row r="2" spans="1:57" x14ac:dyDescent="0.25">
      <c r="A2" s="411" t="s">
        <v>7</v>
      </c>
      <c r="B2" s="210"/>
      <c r="C2" s="210"/>
      <c r="D2" s="157"/>
      <c r="E2" s="157"/>
      <c r="F2" s="157"/>
      <c r="G2" s="157"/>
      <c r="H2" s="157"/>
      <c r="I2" s="157"/>
      <c r="J2" s="157"/>
      <c r="K2" s="157"/>
      <c r="L2" s="158"/>
      <c r="M2" s="158"/>
      <c r="N2" s="158"/>
      <c r="O2" s="158"/>
      <c r="P2" s="158"/>
      <c r="Q2" s="158"/>
      <c r="R2" s="211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</row>
    <row r="3" spans="1:57" x14ac:dyDescent="0.25">
      <c r="A3" s="411" t="s">
        <v>8</v>
      </c>
      <c r="B3" s="210"/>
      <c r="C3" s="210"/>
      <c r="D3" s="159"/>
      <c r="E3" s="157"/>
      <c r="F3" s="157"/>
      <c r="G3" s="157"/>
      <c r="H3" s="157"/>
      <c r="I3" s="157"/>
      <c r="J3" s="157"/>
      <c r="K3" s="157"/>
      <c r="L3" s="158"/>
      <c r="M3" s="158"/>
      <c r="N3" s="158"/>
      <c r="O3" s="158"/>
      <c r="P3" s="158"/>
      <c r="Q3" s="158"/>
      <c r="R3" s="211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</row>
    <row r="4" spans="1:57" x14ac:dyDescent="0.25">
      <c r="A4" s="411" t="s">
        <v>9</v>
      </c>
      <c r="B4" s="210"/>
      <c r="C4" s="210"/>
      <c r="D4" s="157"/>
      <c r="E4" s="157"/>
      <c r="F4" s="157"/>
      <c r="G4" s="157"/>
      <c r="H4" s="157"/>
      <c r="I4" s="157"/>
      <c r="J4" s="157"/>
      <c r="K4" s="157"/>
      <c r="L4" s="158"/>
      <c r="M4" s="158"/>
      <c r="N4" s="158"/>
      <c r="O4" s="158"/>
      <c r="P4" s="416"/>
      <c r="Q4" s="158"/>
      <c r="R4" s="211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</row>
    <row r="5" spans="1:57" x14ac:dyDescent="0.25">
      <c r="A5" s="156" t="s">
        <v>10</v>
      </c>
      <c r="B5" s="210"/>
      <c r="C5" s="210"/>
      <c r="D5" s="157"/>
      <c r="E5" s="157"/>
      <c r="F5" s="157"/>
      <c r="G5" s="157"/>
      <c r="H5" s="157"/>
      <c r="I5" s="157"/>
      <c r="J5" s="157"/>
      <c r="K5" s="157"/>
      <c r="L5" s="158"/>
      <c r="M5" s="158"/>
      <c r="N5" s="158"/>
      <c r="O5" s="158"/>
      <c r="P5" s="158"/>
      <c r="Q5" s="158"/>
      <c r="R5" s="211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</row>
    <row r="6" spans="1:57" ht="15.75" x14ac:dyDescent="0.25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175"/>
      <c r="R6" s="212"/>
      <c r="S6" s="153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</row>
    <row r="7" spans="1:57" x14ac:dyDescent="0.25">
      <c r="A7" s="206" t="s">
        <v>12</v>
      </c>
      <c r="B7" s="213"/>
      <c r="C7" s="213"/>
      <c r="D7" s="214"/>
      <c r="E7" s="214"/>
      <c r="F7" s="214"/>
      <c r="G7" s="215"/>
      <c r="H7" s="214"/>
      <c r="I7" s="214"/>
      <c r="J7" s="214"/>
      <c r="K7" s="214"/>
      <c r="L7" s="214"/>
      <c r="M7" s="214"/>
      <c r="N7" s="214"/>
      <c r="O7" s="214"/>
      <c r="P7" s="216"/>
      <c r="Q7" s="216"/>
      <c r="R7" s="217"/>
      <c r="S7" s="423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</row>
    <row r="8" spans="1:57" x14ac:dyDescent="0.2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186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</row>
    <row r="9" spans="1:57" ht="21" x14ac:dyDescent="0.25">
      <c r="A9" s="2807"/>
      <c r="B9" s="2808"/>
      <c r="C9" s="2809"/>
      <c r="D9" s="2831"/>
      <c r="E9" s="200" t="s">
        <v>17</v>
      </c>
      <c r="F9" s="166" t="s">
        <v>18</v>
      </c>
      <c r="G9" s="166" t="s">
        <v>19</v>
      </c>
      <c r="H9" s="166" t="s">
        <v>20</v>
      </c>
      <c r="I9" s="166" t="s">
        <v>21</v>
      </c>
      <c r="J9" s="166" t="s">
        <v>22</v>
      </c>
      <c r="K9" s="166" t="s">
        <v>23</v>
      </c>
      <c r="L9" s="166" t="s">
        <v>24</v>
      </c>
      <c r="M9" s="166" t="s">
        <v>25</v>
      </c>
      <c r="N9" s="166" t="s">
        <v>26</v>
      </c>
      <c r="O9" s="185" t="s">
        <v>27</v>
      </c>
      <c r="P9" s="163" t="s">
        <v>1</v>
      </c>
      <c r="Q9" s="218" t="s">
        <v>2</v>
      </c>
      <c r="R9" s="2796"/>
      <c r="S9" s="186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</row>
    <row r="10" spans="1:57" ht="15.75" x14ac:dyDescent="0.25">
      <c r="A10" s="206" t="s">
        <v>28</v>
      </c>
      <c r="B10" s="199"/>
      <c r="C10" s="19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198"/>
      <c r="T10" s="177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</row>
    <row r="11" spans="1:57" x14ac:dyDescent="0.25">
      <c r="A11" s="2905" t="s">
        <v>29</v>
      </c>
      <c r="B11" s="2872" t="s">
        <v>30</v>
      </c>
      <c r="C11" s="2874"/>
      <c r="D11" s="290">
        <v>0</v>
      </c>
      <c r="E11" s="353"/>
      <c r="F11" s="370"/>
      <c r="G11" s="370"/>
      <c r="H11" s="354"/>
      <c r="I11" s="354"/>
      <c r="J11" s="354"/>
      <c r="K11" s="354"/>
      <c r="L11" s="354"/>
      <c r="M11" s="354"/>
      <c r="N11" s="337"/>
      <c r="O11" s="338"/>
      <c r="P11" s="370"/>
      <c r="Q11" s="338"/>
      <c r="R11" s="346"/>
      <c r="S11" s="412" t="s">
        <v>6</v>
      </c>
      <c r="T11" s="202"/>
      <c r="U11" s="151"/>
      <c r="V11" s="151"/>
      <c r="W11" s="151"/>
      <c r="X11" s="151"/>
      <c r="Y11" s="154"/>
      <c r="Z11" s="154"/>
      <c r="AA11" s="165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251" t="s">
        <v>3</v>
      </c>
      <c r="BB11" s="251" t="s">
        <v>3</v>
      </c>
      <c r="BC11" s="154"/>
      <c r="BD11" s="415">
        <v>0</v>
      </c>
      <c r="BE11" s="415">
        <v>0</v>
      </c>
    </row>
    <row r="12" spans="1:57" x14ac:dyDescent="0.25">
      <c r="A12" s="2906"/>
      <c r="B12" s="2820" t="s">
        <v>31</v>
      </c>
      <c r="C12" s="2821"/>
      <c r="D12" s="292">
        <v>0</v>
      </c>
      <c r="E12" s="286"/>
      <c r="F12" s="336"/>
      <c r="G12" s="336"/>
      <c r="H12" s="287"/>
      <c r="I12" s="287"/>
      <c r="J12" s="287"/>
      <c r="K12" s="287"/>
      <c r="L12" s="287"/>
      <c r="M12" s="287"/>
      <c r="N12" s="288"/>
      <c r="O12" s="289"/>
      <c r="P12" s="336"/>
      <c r="Q12" s="289"/>
      <c r="R12" s="279"/>
      <c r="S12" s="412" t="s">
        <v>6</v>
      </c>
      <c r="T12" s="202"/>
      <c r="U12" s="151"/>
      <c r="V12" s="151"/>
      <c r="W12" s="151"/>
      <c r="X12" s="151"/>
      <c r="Y12" s="158"/>
      <c r="Z12" s="158"/>
      <c r="AA12" s="165"/>
      <c r="AB12" s="158"/>
      <c r="AC12" s="158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251" t="s">
        <v>3</v>
      </c>
      <c r="BB12" s="251" t="s">
        <v>3</v>
      </c>
      <c r="BC12" s="154"/>
      <c r="BD12" s="415">
        <v>0</v>
      </c>
      <c r="BE12" s="415">
        <v>0</v>
      </c>
    </row>
    <row r="13" spans="1:57" ht="15.75" x14ac:dyDescent="0.25">
      <c r="A13" s="207" t="s">
        <v>32</v>
      </c>
      <c r="B13" s="220"/>
      <c r="C13" s="220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98"/>
      <c r="R13" s="177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</row>
    <row r="14" spans="1:57" ht="94.5" x14ac:dyDescent="0.25">
      <c r="A14" s="2858" t="s">
        <v>13</v>
      </c>
      <c r="B14" s="2907"/>
      <c r="C14" s="2907"/>
      <c r="D14" s="221" t="s">
        <v>4</v>
      </c>
      <c r="E14" s="200" t="s">
        <v>33</v>
      </c>
      <c r="F14" s="166" t="s">
        <v>34</v>
      </c>
      <c r="G14" s="166" t="s">
        <v>35</v>
      </c>
      <c r="H14" s="166" t="s">
        <v>22</v>
      </c>
      <c r="I14" s="166" t="s">
        <v>23</v>
      </c>
      <c r="J14" s="166" t="s">
        <v>24</v>
      </c>
      <c r="K14" s="166" t="s">
        <v>25</v>
      </c>
      <c r="L14" s="166" t="s">
        <v>26</v>
      </c>
      <c r="M14" s="185" t="s">
        <v>27</v>
      </c>
      <c r="N14" s="163" t="s">
        <v>1</v>
      </c>
      <c r="O14" s="218" t="s">
        <v>2</v>
      </c>
      <c r="P14" s="173" t="s">
        <v>36</v>
      </c>
      <c r="Q14" s="186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1"/>
      <c r="BB14" s="151"/>
      <c r="BC14" s="154"/>
      <c r="BD14" s="151"/>
      <c r="BE14" s="151"/>
    </row>
    <row r="15" spans="1:57" x14ac:dyDescent="0.25">
      <c r="A15" s="2905" t="s">
        <v>37</v>
      </c>
      <c r="B15" s="2872" t="s">
        <v>30</v>
      </c>
      <c r="C15" s="2874"/>
      <c r="D15" s="290">
        <v>0</v>
      </c>
      <c r="E15" s="353"/>
      <c r="F15" s="354"/>
      <c r="G15" s="354"/>
      <c r="H15" s="354"/>
      <c r="I15" s="354"/>
      <c r="J15" s="354"/>
      <c r="K15" s="354"/>
      <c r="L15" s="337"/>
      <c r="M15" s="338"/>
      <c r="N15" s="370"/>
      <c r="O15" s="338"/>
      <c r="P15" s="347"/>
      <c r="Q15" s="412" t="s">
        <v>6</v>
      </c>
      <c r="R15" s="202"/>
      <c r="S15" s="151"/>
      <c r="T15" s="151"/>
      <c r="U15" s="151"/>
      <c r="V15" s="151"/>
      <c r="W15" s="154"/>
      <c r="X15" s="154"/>
      <c r="Y15" s="165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251" t="s">
        <v>3</v>
      </c>
      <c r="BB15" s="251" t="s">
        <v>3</v>
      </c>
      <c r="BC15" s="154"/>
      <c r="BD15" s="415">
        <v>0</v>
      </c>
      <c r="BE15" s="415">
        <v>0</v>
      </c>
    </row>
    <row r="16" spans="1:57" x14ac:dyDescent="0.25">
      <c r="A16" s="2906"/>
      <c r="B16" s="2820" t="s">
        <v>38</v>
      </c>
      <c r="C16" s="2821"/>
      <c r="D16" s="292">
        <v>0</v>
      </c>
      <c r="E16" s="286"/>
      <c r="F16" s="287"/>
      <c r="G16" s="287"/>
      <c r="H16" s="287"/>
      <c r="I16" s="287"/>
      <c r="J16" s="287"/>
      <c r="K16" s="287"/>
      <c r="L16" s="288"/>
      <c r="M16" s="289"/>
      <c r="N16" s="336"/>
      <c r="O16" s="289"/>
      <c r="P16" s="279"/>
      <c r="Q16" s="412" t="s">
        <v>6</v>
      </c>
      <c r="R16" s="202"/>
      <c r="S16" s="151"/>
      <c r="T16" s="151"/>
      <c r="U16" s="151"/>
      <c r="V16" s="151"/>
      <c r="W16" s="154"/>
      <c r="X16" s="154"/>
      <c r="Y16" s="165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251" t="s">
        <v>3</v>
      </c>
      <c r="BB16" s="251" t="s">
        <v>3</v>
      </c>
      <c r="BC16" s="154"/>
      <c r="BD16" s="415">
        <v>0</v>
      </c>
      <c r="BE16" s="415">
        <v>0</v>
      </c>
    </row>
    <row r="17" spans="1:58" ht="15.75" x14ac:dyDescent="0.25">
      <c r="A17" s="207" t="s">
        <v>39</v>
      </c>
      <c r="B17" s="220"/>
      <c r="C17" s="220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98"/>
      <c r="R17" s="177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</row>
    <row r="18" spans="1:58" ht="21" x14ac:dyDescent="0.25">
      <c r="A18" s="2858" t="s">
        <v>13</v>
      </c>
      <c r="B18" s="2907"/>
      <c r="C18" s="2907"/>
      <c r="D18" s="221" t="s">
        <v>4</v>
      </c>
      <c r="E18" s="200" t="s">
        <v>17</v>
      </c>
      <c r="F18" s="166" t="s">
        <v>19</v>
      </c>
      <c r="G18" s="166" t="s">
        <v>21</v>
      </c>
      <c r="H18" s="166" t="s">
        <v>22</v>
      </c>
      <c r="I18" s="166" t="s">
        <v>23</v>
      </c>
      <c r="J18" s="166" t="s">
        <v>24</v>
      </c>
      <c r="K18" s="166" t="s">
        <v>25</v>
      </c>
      <c r="L18" s="166" t="s">
        <v>26</v>
      </c>
      <c r="M18" s="185" t="s">
        <v>27</v>
      </c>
      <c r="N18" s="163" t="s">
        <v>1</v>
      </c>
      <c r="O18" s="218" t="s">
        <v>2</v>
      </c>
      <c r="P18" s="186"/>
      <c r="Q18" s="151"/>
      <c r="R18" s="177"/>
      <c r="S18" s="151"/>
      <c r="T18" s="151"/>
      <c r="U18" s="151"/>
      <c r="V18" s="151"/>
      <c r="W18" s="151"/>
      <c r="X18" s="151"/>
      <c r="Y18" s="151"/>
      <c r="Z18" s="151"/>
      <c r="AA18" s="151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1"/>
      <c r="BB18" s="151"/>
      <c r="BC18" s="151"/>
      <c r="BD18" s="154"/>
      <c r="BE18" s="154"/>
      <c r="BF18" s="154"/>
    </row>
    <row r="19" spans="1:58" ht="15.75" x14ac:dyDescent="0.25">
      <c r="A19" s="2863" t="s">
        <v>40</v>
      </c>
      <c r="B19" s="2864"/>
      <c r="C19" s="2865"/>
      <c r="D19" s="290">
        <v>0</v>
      </c>
      <c r="E19" s="296"/>
      <c r="F19" s="297"/>
      <c r="G19" s="297"/>
      <c r="H19" s="297"/>
      <c r="I19" s="297"/>
      <c r="J19" s="297"/>
      <c r="K19" s="297"/>
      <c r="L19" s="312"/>
      <c r="M19" s="325"/>
      <c r="N19" s="296"/>
      <c r="O19" s="325"/>
      <c r="P19" s="412" t="s">
        <v>3</v>
      </c>
      <c r="Q19" s="202"/>
      <c r="R19" s="177"/>
      <c r="S19" s="151"/>
      <c r="T19" s="151"/>
      <c r="U19" s="151"/>
      <c r="V19" s="158"/>
      <c r="W19" s="158"/>
      <c r="X19" s="165"/>
      <c r="Y19" s="158"/>
      <c r="Z19" s="158"/>
      <c r="AA19" s="151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251" t="s">
        <v>3</v>
      </c>
      <c r="BB19" s="154"/>
      <c r="BC19" s="154"/>
      <c r="BD19" s="415">
        <v>0</v>
      </c>
      <c r="BE19" s="154"/>
      <c r="BF19" s="154"/>
    </row>
    <row r="20" spans="1:58" ht="15.75" x14ac:dyDescent="0.25">
      <c r="A20" s="2901" t="s">
        <v>41</v>
      </c>
      <c r="B20" s="2902"/>
      <c r="C20" s="2903"/>
      <c r="D20" s="292">
        <v>0</v>
      </c>
      <c r="E20" s="286"/>
      <c r="F20" s="287"/>
      <c r="G20" s="287"/>
      <c r="H20" s="287"/>
      <c r="I20" s="287"/>
      <c r="J20" s="287"/>
      <c r="K20" s="287"/>
      <c r="L20" s="288"/>
      <c r="M20" s="289"/>
      <c r="N20" s="286"/>
      <c r="O20" s="289"/>
      <c r="P20" s="412" t="s">
        <v>3</v>
      </c>
      <c r="Q20" s="202"/>
      <c r="R20" s="177"/>
      <c r="S20" s="151"/>
      <c r="T20" s="151"/>
      <c r="U20" s="151"/>
      <c r="V20" s="158"/>
      <c r="W20" s="158"/>
      <c r="X20" s="165"/>
      <c r="Y20" s="158"/>
      <c r="Z20" s="158"/>
      <c r="AA20" s="151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251" t="s">
        <v>3</v>
      </c>
      <c r="BB20" s="154"/>
      <c r="BC20" s="154"/>
      <c r="BD20" s="415">
        <v>0</v>
      </c>
      <c r="BE20" s="154"/>
      <c r="BF20" s="154"/>
    </row>
    <row r="21" spans="1:58" x14ac:dyDescent="0.25">
      <c r="A21" s="207" t="s">
        <v>42</v>
      </c>
      <c r="B21" s="222"/>
      <c r="C21" s="222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  <c r="Q21" s="224"/>
      <c r="R21" s="224"/>
      <c r="S21" s="424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</row>
    <row r="22" spans="1:58" x14ac:dyDescent="0.2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186"/>
      <c r="T22" s="194"/>
      <c r="U22" s="151"/>
      <c r="V22" s="151"/>
      <c r="W22" s="151"/>
      <c r="X22" s="151"/>
      <c r="Y22" s="151"/>
      <c r="Z22" s="151"/>
      <c r="AA22" s="151"/>
      <c r="AB22" s="154"/>
      <c r="AC22" s="154"/>
      <c r="AD22" s="154"/>
      <c r="AE22" s="154"/>
      <c r="AF22" s="154"/>
      <c r="AG22" s="151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1"/>
      <c r="BB22" s="151"/>
      <c r="BC22" s="154"/>
      <c r="BD22" s="151"/>
      <c r="BE22" s="151"/>
      <c r="BF22" s="154"/>
    </row>
    <row r="23" spans="1:58" ht="21" x14ac:dyDescent="0.25">
      <c r="A23" s="2807"/>
      <c r="B23" s="2808"/>
      <c r="C23" s="2809"/>
      <c r="D23" s="2897"/>
      <c r="E23" s="200" t="s">
        <v>17</v>
      </c>
      <c r="F23" s="166" t="s">
        <v>18</v>
      </c>
      <c r="G23" s="166" t="s">
        <v>19</v>
      </c>
      <c r="H23" s="166" t="s">
        <v>20</v>
      </c>
      <c r="I23" s="166" t="s">
        <v>21</v>
      </c>
      <c r="J23" s="166" t="s">
        <v>22</v>
      </c>
      <c r="K23" s="166" t="s">
        <v>23</v>
      </c>
      <c r="L23" s="166" t="s">
        <v>24</v>
      </c>
      <c r="M23" s="166" t="s">
        <v>25</v>
      </c>
      <c r="N23" s="166" t="s">
        <v>26</v>
      </c>
      <c r="O23" s="185" t="s">
        <v>27</v>
      </c>
      <c r="P23" s="2831"/>
      <c r="Q23" s="2800"/>
      <c r="R23" s="2800"/>
      <c r="S23" s="186"/>
      <c r="T23" s="225"/>
      <c r="U23" s="151"/>
      <c r="V23" s="151"/>
      <c r="W23" s="151"/>
      <c r="X23" s="151"/>
      <c r="Y23" s="151"/>
      <c r="Z23" s="151"/>
      <c r="AA23" s="151"/>
      <c r="AB23" s="154"/>
      <c r="AC23" s="154"/>
      <c r="AD23" s="154"/>
      <c r="AE23" s="154"/>
      <c r="AF23" s="154"/>
      <c r="AG23" s="151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1"/>
      <c r="BB23" s="151"/>
      <c r="BC23" s="154"/>
      <c r="BD23" s="151"/>
      <c r="BE23" s="151"/>
      <c r="BF23" s="154"/>
    </row>
    <row r="24" spans="1:58" x14ac:dyDescent="0.25">
      <c r="A24" s="187" t="s">
        <v>47</v>
      </c>
      <c r="B24" s="227"/>
      <c r="C24" s="227"/>
      <c r="D24" s="228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8"/>
      <c r="Q24" s="229"/>
      <c r="R24" s="229"/>
      <c r="S24" s="186"/>
      <c r="T24" s="225"/>
      <c r="U24" s="151"/>
      <c r="V24" s="151"/>
      <c r="W24" s="151"/>
      <c r="X24" s="151"/>
      <c r="Y24" s="151"/>
      <c r="Z24" s="151"/>
      <c r="AA24" s="151"/>
      <c r="AB24" s="154"/>
      <c r="AC24" s="154"/>
      <c r="AD24" s="154"/>
      <c r="AE24" s="154"/>
      <c r="AF24" s="154"/>
      <c r="AG24" s="151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1"/>
      <c r="BB24" s="151"/>
      <c r="BC24" s="154"/>
      <c r="BD24" s="151"/>
      <c r="BE24" s="151"/>
      <c r="BF24" s="154"/>
    </row>
    <row r="25" spans="1:58" x14ac:dyDescent="0.25">
      <c r="A25" s="2832" t="s">
        <v>48</v>
      </c>
      <c r="B25" s="2833"/>
      <c r="C25" s="2834"/>
      <c r="D25" s="290">
        <v>0</v>
      </c>
      <c r="E25" s="333"/>
      <c r="F25" s="333"/>
      <c r="G25" s="333"/>
      <c r="H25" s="297"/>
      <c r="I25" s="297"/>
      <c r="J25" s="297"/>
      <c r="K25" s="297"/>
      <c r="L25" s="297"/>
      <c r="M25" s="297"/>
      <c r="N25" s="297"/>
      <c r="O25" s="312"/>
      <c r="P25" s="300"/>
      <c r="Q25" s="312"/>
      <c r="R25" s="372"/>
      <c r="S25" s="412" t="s">
        <v>3</v>
      </c>
      <c r="T25" s="151"/>
      <c r="U25" s="151"/>
      <c r="V25" s="151"/>
      <c r="W25" s="151"/>
      <c r="X25" s="151"/>
      <c r="Y25" s="158"/>
      <c r="Z25" s="158"/>
      <c r="AA25" s="165"/>
      <c r="AB25" s="154"/>
      <c r="AC25" s="154"/>
      <c r="AD25" s="154"/>
      <c r="AE25" s="154"/>
      <c r="AF25" s="154"/>
      <c r="AG25" s="151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251" t="s">
        <v>3</v>
      </c>
      <c r="BB25" s="154"/>
      <c r="BC25" s="154"/>
      <c r="BD25" s="420">
        <v>0</v>
      </c>
      <c r="BE25" s="151"/>
      <c r="BF25" s="154"/>
    </row>
    <row r="26" spans="1:58" x14ac:dyDescent="0.25">
      <c r="A26" s="2890" t="s">
        <v>49</v>
      </c>
      <c r="B26" s="2891"/>
      <c r="C26" s="2892"/>
      <c r="D26" s="291">
        <v>0</v>
      </c>
      <c r="E26" s="293"/>
      <c r="F26" s="371"/>
      <c r="G26" s="371"/>
      <c r="H26" s="294"/>
      <c r="I26" s="294"/>
      <c r="J26" s="284"/>
      <c r="K26" s="284"/>
      <c r="L26" s="284"/>
      <c r="M26" s="284"/>
      <c r="N26" s="284"/>
      <c r="O26" s="285"/>
      <c r="P26" s="313"/>
      <c r="Q26" s="285"/>
      <c r="R26" s="373"/>
      <c r="S26" s="412" t="s">
        <v>3</v>
      </c>
      <c r="T26" s="151"/>
      <c r="U26" s="151"/>
      <c r="V26" s="151"/>
      <c r="W26" s="151"/>
      <c r="X26" s="151"/>
      <c r="Y26" s="158"/>
      <c r="Z26" s="165"/>
      <c r="AA26" s="165"/>
      <c r="AB26" s="154"/>
      <c r="AC26" s="154"/>
      <c r="AD26" s="154"/>
      <c r="AE26" s="154"/>
      <c r="AF26" s="154"/>
      <c r="AG26" s="151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251" t="s">
        <v>3</v>
      </c>
      <c r="BB26" s="154"/>
      <c r="BC26" s="154"/>
      <c r="BD26" s="420">
        <v>0</v>
      </c>
      <c r="BE26" s="151"/>
      <c r="BF26" s="154"/>
    </row>
    <row r="27" spans="1:58" x14ac:dyDescent="0.25">
      <c r="A27" s="2893" t="s">
        <v>50</v>
      </c>
      <c r="B27" s="2894"/>
      <c r="C27" s="2895"/>
      <c r="D27" s="306">
        <v>0</v>
      </c>
      <c r="E27" s="371"/>
      <c r="F27" s="371"/>
      <c r="G27" s="371"/>
      <c r="H27" s="284"/>
      <c r="I27" s="284"/>
      <c r="J27" s="284"/>
      <c r="K27" s="284"/>
      <c r="L27" s="284"/>
      <c r="M27" s="284"/>
      <c r="N27" s="284"/>
      <c r="O27" s="284"/>
      <c r="P27" s="317"/>
      <c r="Q27" s="278"/>
      <c r="R27" s="374"/>
      <c r="S27" s="412" t="s">
        <v>3</v>
      </c>
      <c r="T27" s="151"/>
      <c r="U27" s="151"/>
      <c r="V27" s="151"/>
      <c r="W27" s="151"/>
      <c r="X27" s="151"/>
      <c r="Y27" s="158"/>
      <c r="Z27" s="165"/>
      <c r="AA27" s="165"/>
      <c r="AB27" s="154"/>
      <c r="AC27" s="154"/>
      <c r="AD27" s="154"/>
      <c r="AE27" s="154"/>
      <c r="AF27" s="154"/>
      <c r="AG27" s="151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251" t="s">
        <v>3</v>
      </c>
      <c r="BB27" s="154"/>
      <c r="BC27" s="154"/>
      <c r="BD27" s="420">
        <v>0</v>
      </c>
      <c r="BE27" s="151"/>
      <c r="BF27" s="154"/>
    </row>
    <row r="28" spans="1:58" x14ac:dyDescent="0.25">
      <c r="A28" s="2797" t="s">
        <v>51</v>
      </c>
      <c r="B28" s="2803"/>
      <c r="C28" s="2803"/>
      <c r="D28" s="318">
        <v>0</v>
      </c>
      <c r="E28" s="382">
        <v>0</v>
      </c>
      <c r="F28" s="382">
        <v>0</v>
      </c>
      <c r="G28" s="382">
        <v>0</v>
      </c>
      <c r="H28" s="320">
        <v>0</v>
      </c>
      <c r="I28" s="320">
        <v>0</v>
      </c>
      <c r="J28" s="320">
        <v>0</v>
      </c>
      <c r="K28" s="320">
        <v>0</v>
      </c>
      <c r="L28" s="320">
        <v>0</v>
      </c>
      <c r="M28" s="320">
        <v>0</v>
      </c>
      <c r="N28" s="321">
        <v>0</v>
      </c>
      <c r="O28" s="321">
        <v>0</v>
      </c>
      <c r="P28" s="318">
        <v>0</v>
      </c>
      <c r="Q28" s="318">
        <v>0</v>
      </c>
      <c r="R28" s="318">
        <v>0</v>
      </c>
      <c r="S28" s="412" t="s">
        <v>3</v>
      </c>
      <c r="T28" s="151"/>
      <c r="U28" s="151"/>
      <c r="V28" s="151"/>
      <c r="W28" s="151"/>
      <c r="X28" s="151"/>
      <c r="Y28" s="158"/>
      <c r="Z28" s="165"/>
      <c r="AA28" s="165"/>
      <c r="AB28" s="154"/>
      <c r="AC28" s="154"/>
      <c r="AD28" s="154"/>
      <c r="AE28" s="154"/>
      <c r="AF28" s="154"/>
      <c r="AG28" s="151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251" t="s">
        <v>3</v>
      </c>
      <c r="BB28" s="154"/>
      <c r="BC28" s="154"/>
      <c r="BD28" s="420">
        <v>0</v>
      </c>
      <c r="BE28" s="151"/>
      <c r="BF28" s="154"/>
    </row>
    <row r="29" spans="1:58" x14ac:dyDescent="0.25">
      <c r="A29" s="187" t="s">
        <v>52</v>
      </c>
      <c r="B29" s="193"/>
      <c r="C29" s="193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186"/>
      <c r="T29" s="225"/>
      <c r="U29" s="151"/>
      <c r="V29" s="151"/>
      <c r="W29" s="151"/>
      <c r="X29" s="151"/>
      <c r="Y29" s="151"/>
      <c r="Z29" s="151"/>
      <c r="AA29" s="151"/>
      <c r="AB29" s="154"/>
      <c r="AC29" s="154"/>
      <c r="AD29" s="154"/>
      <c r="AE29" s="154"/>
      <c r="AF29" s="154"/>
      <c r="AG29" s="151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1"/>
      <c r="BB29" s="151"/>
      <c r="BC29" s="151"/>
      <c r="BD29" s="151"/>
      <c r="BE29" s="151"/>
      <c r="BF29" s="154"/>
    </row>
    <row r="30" spans="1:58" x14ac:dyDescent="0.25">
      <c r="A30" s="2810" t="s">
        <v>53</v>
      </c>
      <c r="B30" s="2811"/>
      <c r="C30" s="2812"/>
      <c r="D30" s="290">
        <v>0</v>
      </c>
      <c r="E30" s="296"/>
      <c r="F30" s="333"/>
      <c r="G30" s="333"/>
      <c r="H30" s="333"/>
      <c r="I30" s="333"/>
      <c r="J30" s="333"/>
      <c r="K30" s="297"/>
      <c r="L30" s="333"/>
      <c r="M30" s="297"/>
      <c r="N30" s="312"/>
      <c r="O30" s="312"/>
      <c r="P30" s="276"/>
      <c r="Q30" s="331"/>
      <c r="R30" s="372"/>
      <c r="S30" s="412" t="s">
        <v>6</v>
      </c>
      <c r="T30" s="151"/>
      <c r="U30" s="151"/>
      <c r="V30" s="151"/>
      <c r="W30" s="151"/>
      <c r="X30" s="151"/>
      <c r="Y30" s="165"/>
      <c r="Z30" s="165"/>
      <c r="AA30" s="158"/>
      <c r="AB30" s="154"/>
      <c r="AC30" s="154"/>
      <c r="AD30" s="154"/>
      <c r="AE30" s="154"/>
      <c r="AF30" s="154"/>
      <c r="AG30" s="151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88" t="s">
        <v>3</v>
      </c>
      <c r="BB30" s="188" t="s">
        <v>3</v>
      </c>
      <c r="BC30" s="251" t="s">
        <v>3</v>
      </c>
      <c r="BD30" s="420">
        <v>0</v>
      </c>
      <c r="BE30" s="420">
        <v>0</v>
      </c>
      <c r="BF30" s="420" t="s">
        <v>3</v>
      </c>
    </row>
    <row r="31" spans="1:58" x14ac:dyDescent="0.25">
      <c r="A31" s="2813" t="s">
        <v>54</v>
      </c>
      <c r="B31" s="2814"/>
      <c r="C31" s="2815"/>
      <c r="D31" s="291">
        <v>0</v>
      </c>
      <c r="E31" s="283"/>
      <c r="F31" s="334"/>
      <c r="G31" s="334"/>
      <c r="H31" s="334"/>
      <c r="I31" s="334"/>
      <c r="J31" s="334"/>
      <c r="K31" s="284"/>
      <c r="L31" s="371"/>
      <c r="M31" s="294"/>
      <c r="N31" s="294"/>
      <c r="O31" s="285"/>
      <c r="P31" s="277"/>
      <c r="Q31" s="302"/>
      <c r="R31" s="373"/>
      <c r="S31" s="412" t="s">
        <v>6</v>
      </c>
      <c r="T31" s="151"/>
      <c r="U31" s="151"/>
      <c r="V31" s="151"/>
      <c r="W31" s="151"/>
      <c r="X31" s="151"/>
      <c r="Y31" s="165"/>
      <c r="Z31" s="165"/>
      <c r="AA31" s="165"/>
      <c r="AB31" s="154"/>
      <c r="AC31" s="154"/>
      <c r="AD31" s="154"/>
      <c r="AE31" s="154"/>
      <c r="AF31" s="154"/>
      <c r="AG31" s="151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88" t="s">
        <v>3</v>
      </c>
      <c r="BB31" s="188" t="s">
        <v>3</v>
      </c>
      <c r="BC31" s="174"/>
      <c r="BD31" s="174"/>
      <c r="BE31" s="420">
        <v>0</v>
      </c>
      <c r="BF31" s="420" t="s">
        <v>3</v>
      </c>
    </row>
    <row r="32" spans="1:58" x14ac:dyDescent="0.25">
      <c r="A32" s="2813" t="s">
        <v>55</v>
      </c>
      <c r="B32" s="2814"/>
      <c r="C32" s="2815"/>
      <c r="D32" s="291">
        <v>0</v>
      </c>
      <c r="E32" s="283"/>
      <c r="F32" s="334"/>
      <c r="G32" s="334"/>
      <c r="H32" s="334"/>
      <c r="I32" s="334"/>
      <c r="J32" s="334"/>
      <c r="K32" s="284"/>
      <c r="L32" s="334"/>
      <c r="M32" s="284"/>
      <c r="N32" s="285"/>
      <c r="O32" s="285"/>
      <c r="P32" s="277"/>
      <c r="Q32" s="301"/>
      <c r="R32" s="373"/>
      <c r="S32" s="412" t="s">
        <v>6</v>
      </c>
      <c r="T32" s="151"/>
      <c r="U32" s="151"/>
      <c r="V32" s="151"/>
      <c r="W32" s="151"/>
      <c r="X32" s="151"/>
      <c r="Y32" s="165"/>
      <c r="Z32" s="165"/>
      <c r="AA32" s="158"/>
      <c r="AB32" s="154"/>
      <c r="AC32" s="154"/>
      <c r="AD32" s="154"/>
      <c r="AE32" s="154"/>
      <c r="AF32" s="154"/>
      <c r="AG32" s="151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88" t="s">
        <v>3</v>
      </c>
      <c r="BB32" s="188" t="s">
        <v>3</v>
      </c>
      <c r="BC32" s="251" t="s">
        <v>3</v>
      </c>
      <c r="BD32" s="420">
        <v>0</v>
      </c>
      <c r="BE32" s="420">
        <v>0</v>
      </c>
      <c r="BF32" s="420" t="s">
        <v>3</v>
      </c>
    </row>
    <row r="33" spans="1:58" x14ac:dyDescent="0.25">
      <c r="A33" s="2813" t="s">
        <v>56</v>
      </c>
      <c r="B33" s="2814"/>
      <c r="C33" s="2815"/>
      <c r="D33" s="291">
        <v>0</v>
      </c>
      <c r="E33" s="283"/>
      <c r="F33" s="334"/>
      <c r="G33" s="334"/>
      <c r="H33" s="334"/>
      <c r="I33" s="294"/>
      <c r="J33" s="294"/>
      <c r="K33" s="294"/>
      <c r="L33" s="294"/>
      <c r="M33" s="294"/>
      <c r="N33" s="294"/>
      <c r="O33" s="294"/>
      <c r="P33" s="277"/>
      <c r="Q33" s="302"/>
      <c r="R33" s="373"/>
      <c r="S33" s="412" t="s">
        <v>6</v>
      </c>
      <c r="T33" s="151"/>
      <c r="U33" s="151"/>
      <c r="V33" s="151"/>
      <c r="W33" s="151"/>
      <c r="X33" s="151"/>
      <c r="Y33" s="165"/>
      <c r="Z33" s="165"/>
      <c r="AA33" s="158"/>
      <c r="AB33" s="154"/>
      <c r="AC33" s="154"/>
      <c r="AD33" s="154"/>
      <c r="AE33" s="154"/>
      <c r="AF33" s="154"/>
      <c r="AG33" s="151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88" t="s">
        <v>3</v>
      </c>
      <c r="BB33" s="188" t="s">
        <v>3</v>
      </c>
      <c r="BC33" s="174"/>
      <c r="BD33" s="174"/>
      <c r="BE33" s="420">
        <v>0</v>
      </c>
      <c r="BF33" s="420" t="s">
        <v>3</v>
      </c>
    </row>
    <row r="34" spans="1:58" x14ac:dyDescent="0.25">
      <c r="A34" s="2813" t="s">
        <v>57</v>
      </c>
      <c r="B34" s="2814"/>
      <c r="C34" s="2815"/>
      <c r="D34" s="291">
        <v>0</v>
      </c>
      <c r="E34" s="283"/>
      <c r="F34" s="334"/>
      <c r="G34" s="334"/>
      <c r="H34" s="334"/>
      <c r="I34" s="334"/>
      <c r="J34" s="334"/>
      <c r="K34" s="284"/>
      <c r="L34" s="334"/>
      <c r="M34" s="284"/>
      <c r="N34" s="285"/>
      <c r="O34" s="285"/>
      <c r="P34" s="277"/>
      <c r="Q34" s="301"/>
      <c r="R34" s="373"/>
      <c r="S34" s="412" t="s">
        <v>6</v>
      </c>
      <c r="T34" s="151"/>
      <c r="U34" s="151"/>
      <c r="V34" s="151"/>
      <c r="W34" s="151"/>
      <c r="X34" s="151"/>
      <c r="Y34" s="165"/>
      <c r="Z34" s="165"/>
      <c r="AA34" s="158"/>
      <c r="AB34" s="154"/>
      <c r="AC34" s="154"/>
      <c r="AD34" s="154"/>
      <c r="AE34" s="154"/>
      <c r="AF34" s="154"/>
      <c r="AG34" s="151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88" t="s">
        <v>3</v>
      </c>
      <c r="BB34" s="188" t="s">
        <v>3</v>
      </c>
      <c r="BC34" s="251" t="s">
        <v>3</v>
      </c>
      <c r="BD34" s="420">
        <v>0</v>
      </c>
      <c r="BE34" s="420">
        <v>0</v>
      </c>
      <c r="BF34" s="420" t="s">
        <v>3</v>
      </c>
    </row>
    <row r="35" spans="1:58" x14ac:dyDescent="0.25">
      <c r="A35" s="2813" t="s">
        <v>58</v>
      </c>
      <c r="B35" s="2814"/>
      <c r="C35" s="2815"/>
      <c r="D35" s="291">
        <v>0</v>
      </c>
      <c r="E35" s="283"/>
      <c r="F35" s="334"/>
      <c r="G35" s="334"/>
      <c r="H35" s="334"/>
      <c r="I35" s="334"/>
      <c r="J35" s="334"/>
      <c r="K35" s="284"/>
      <c r="L35" s="334"/>
      <c r="M35" s="294"/>
      <c r="N35" s="369"/>
      <c r="O35" s="369"/>
      <c r="P35" s="277"/>
      <c r="Q35" s="302"/>
      <c r="R35" s="359"/>
      <c r="S35" s="412" t="s">
        <v>6</v>
      </c>
      <c r="T35" s="151"/>
      <c r="U35" s="151"/>
      <c r="V35" s="151"/>
      <c r="W35" s="151"/>
      <c r="X35" s="151"/>
      <c r="Y35" s="165"/>
      <c r="Z35" s="165"/>
      <c r="AA35" s="165"/>
      <c r="AB35" s="154"/>
      <c r="AC35" s="154"/>
      <c r="AD35" s="154"/>
      <c r="AE35" s="154"/>
      <c r="AF35" s="154"/>
      <c r="AG35" s="151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88" t="s">
        <v>3</v>
      </c>
      <c r="BB35" s="188" t="s">
        <v>3</v>
      </c>
      <c r="BC35" s="174"/>
      <c r="BD35" s="174"/>
      <c r="BE35" s="420">
        <v>0</v>
      </c>
      <c r="BF35" s="420" t="s">
        <v>3</v>
      </c>
    </row>
    <row r="36" spans="1:58" x14ac:dyDescent="0.25">
      <c r="A36" s="2898" t="s">
        <v>59</v>
      </c>
      <c r="B36" s="2899"/>
      <c r="C36" s="2900"/>
      <c r="D36" s="291">
        <v>0</v>
      </c>
      <c r="E36" s="283"/>
      <c r="F36" s="334"/>
      <c r="G36" s="334"/>
      <c r="H36" s="334"/>
      <c r="I36" s="334"/>
      <c r="J36" s="334"/>
      <c r="K36" s="284"/>
      <c r="L36" s="371"/>
      <c r="M36" s="294"/>
      <c r="N36" s="294"/>
      <c r="O36" s="369"/>
      <c r="P36" s="277"/>
      <c r="Q36" s="313"/>
      <c r="R36" s="373"/>
      <c r="S36" s="412" t="s">
        <v>6</v>
      </c>
      <c r="T36" s="151"/>
      <c r="U36" s="151"/>
      <c r="V36" s="151"/>
      <c r="W36" s="151"/>
      <c r="X36" s="151"/>
      <c r="Y36" s="165"/>
      <c r="Z36" s="165"/>
      <c r="AA36" s="165"/>
      <c r="AB36" s="154"/>
      <c r="AC36" s="154"/>
      <c r="AD36" s="154"/>
      <c r="AE36" s="154"/>
      <c r="AF36" s="154"/>
      <c r="AG36" s="151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88" t="s">
        <v>3</v>
      </c>
      <c r="BB36" s="188" t="s">
        <v>3</v>
      </c>
      <c r="BC36" s="174"/>
      <c r="BD36" s="174"/>
      <c r="BE36" s="420">
        <v>0</v>
      </c>
      <c r="BF36" s="420" t="s">
        <v>3</v>
      </c>
    </row>
    <row r="37" spans="1:58" x14ac:dyDescent="0.25">
      <c r="A37" s="2813" t="s">
        <v>60</v>
      </c>
      <c r="B37" s="2814"/>
      <c r="C37" s="2815"/>
      <c r="D37" s="291">
        <v>0</v>
      </c>
      <c r="E37" s="283"/>
      <c r="F37" s="334"/>
      <c r="G37" s="334"/>
      <c r="H37" s="334"/>
      <c r="I37" s="334"/>
      <c r="J37" s="334"/>
      <c r="K37" s="284"/>
      <c r="L37" s="371"/>
      <c r="M37" s="294"/>
      <c r="N37" s="294"/>
      <c r="O37" s="369"/>
      <c r="P37" s="277"/>
      <c r="Q37" s="313"/>
      <c r="R37" s="373"/>
      <c r="S37" s="412" t="s">
        <v>6</v>
      </c>
      <c r="T37" s="151"/>
      <c r="U37" s="151"/>
      <c r="V37" s="151"/>
      <c r="W37" s="151"/>
      <c r="X37" s="151"/>
      <c r="Y37" s="165"/>
      <c r="Z37" s="165"/>
      <c r="AA37" s="165"/>
      <c r="AB37" s="154"/>
      <c r="AC37" s="154"/>
      <c r="AD37" s="154"/>
      <c r="AE37" s="154"/>
      <c r="AF37" s="154"/>
      <c r="AG37" s="151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88" t="s">
        <v>3</v>
      </c>
      <c r="BB37" s="188" t="s">
        <v>3</v>
      </c>
      <c r="BC37" s="174"/>
      <c r="BD37" s="174"/>
      <c r="BE37" s="420">
        <v>0</v>
      </c>
      <c r="BF37" s="420" t="s">
        <v>3</v>
      </c>
    </row>
    <row r="38" spans="1:58" x14ac:dyDescent="0.25">
      <c r="A38" s="2797" t="s">
        <v>61</v>
      </c>
      <c r="B38" s="2803"/>
      <c r="C38" s="2798"/>
      <c r="D38" s="330">
        <v>0</v>
      </c>
      <c r="E38" s="319">
        <v>0</v>
      </c>
      <c r="F38" s="382">
        <v>0</v>
      </c>
      <c r="G38" s="382">
        <v>0</v>
      </c>
      <c r="H38" s="320">
        <v>0</v>
      </c>
      <c r="I38" s="320">
        <v>0</v>
      </c>
      <c r="J38" s="320">
        <v>0</v>
      </c>
      <c r="K38" s="320">
        <v>0</v>
      </c>
      <c r="L38" s="382">
        <v>0</v>
      </c>
      <c r="M38" s="320">
        <v>0</v>
      </c>
      <c r="N38" s="320">
        <v>0</v>
      </c>
      <c r="O38" s="321">
        <v>0</v>
      </c>
      <c r="P38" s="318">
        <v>0</v>
      </c>
      <c r="Q38" s="323">
        <v>0</v>
      </c>
      <c r="R38" s="323">
        <v>0</v>
      </c>
      <c r="S38" s="412" t="s">
        <v>6</v>
      </c>
      <c r="T38" s="151"/>
      <c r="U38" s="151"/>
      <c r="V38" s="151"/>
      <c r="W38" s="151"/>
      <c r="X38" s="158"/>
      <c r="Y38" s="165"/>
      <c r="Z38" s="165"/>
      <c r="AA38" s="158"/>
      <c r="AB38" s="154"/>
      <c r="AC38" s="154"/>
      <c r="AD38" s="154"/>
      <c r="AE38" s="154"/>
      <c r="AF38" s="154"/>
      <c r="AG38" s="151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88" t="s">
        <v>3</v>
      </c>
      <c r="BB38" s="188" t="s">
        <v>3</v>
      </c>
      <c r="BC38" s="251" t="s">
        <v>3</v>
      </c>
      <c r="BD38" s="420">
        <v>0</v>
      </c>
      <c r="BE38" s="420">
        <v>0</v>
      </c>
      <c r="BF38" s="420" t="s">
        <v>3</v>
      </c>
    </row>
    <row r="39" spans="1:58" x14ac:dyDescent="0.25">
      <c r="A39" s="194" t="s">
        <v>62</v>
      </c>
      <c r="B39" s="192"/>
      <c r="C39" s="192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86"/>
      <c r="S39" s="186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</row>
    <row r="40" spans="1:58" x14ac:dyDescent="0.25">
      <c r="A40" s="231" t="s">
        <v>63</v>
      </c>
      <c r="B40" s="192"/>
      <c r="C40" s="192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86"/>
      <c r="S40" s="186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</row>
    <row r="41" spans="1:58" x14ac:dyDescent="0.25">
      <c r="A41" s="2810" t="s">
        <v>64</v>
      </c>
      <c r="B41" s="2811"/>
      <c r="C41" s="2812"/>
      <c r="D41" s="290">
        <v>0</v>
      </c>
      <c r="E41" s="296"/>
      <c r="F41" s="297"/>
      <c r="G41" s="297"/>
      <c r="H41" s="297"/>
      <c r="I41" s="297"/>
      <c r="J41" s="297"/>
      <c r="K41" s="297"/>
      <c r="L41" s="297"/>
      <c r="M41" s="297"/>
      <c r="N41" s="312"/>
      <c r="O41" s="312"/>
      <c r="P41" s="276"/>
      <c r="Q41" s="331"/>
      <c r="R41" s="375"/>
      <c r="S41" s="412" t="s">
        <v>6</v>
      </c>
      <c r="T41" s="151"/>
      <c r="U41" s="151"/>
      <c r="V41" s="151"/>
      <c r="W41" s="151"/>
      <c r="X41" s="151"/>
      <c r="Y41" s="165"/>
      <c r="Z41" s="165"/>
      <c r="AA41" s="158"/>
      <c r="AB41" s="154"/>
      <c r="AC41" s="154"/>
      <c r="AD41" s="154"/>
      <c r="AE41" s="154"/>
      <c r="AF41" s="154"/>
      <c r="AG41" s="151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88" t="s">
        <v>3</v>
      </c>
      <c r="BB41" s="188" t="s">
        <v>3</v>
      </c>
      <c r="BC41" s="251" t="s">
        <v>3</v>
      </c>
      <c r="BD41" s="420">
        <v>0</v>
      </c>
      <c r="BE41" s="420">
        <v>0</v>
      </c>
      <c r="BF41" s="420" t="s">
        <v>3</v>
      </c>
    </row>
    <row r="42" spans="1:58" x14ac:dyDescent="0.25">
      <c r="A42" s="2813" t="s">
        <v>65</v>
      </c>
      <c r="B42" s="2814"/>
      <c r="C42" s="2815"/>
      <c r="D42" s="291">
        <v>0</v>
      </c>
      <c r="E42" s="283"/>
      <c r="F42" s="284"/>
      <c r="G42" s="284"/>
      <c r="H42" s="284"/>
      <c r="I42" s="284"/>
      <c r="J42" s="284"/>
      <c r="K42" s="284"/>
      <c r="L42" s="284"/>
      <c r="M42" s="284"/>
      <c r="N42" s="285"/>
      <c r="O42" s="285"/>
      <c r="P42" s="277"/>
      <c r="Q42" s="301"/>
      <c r="R42" s="359"/>
      <c r="S42" s="412" t="s">
        <v>6</v>
      </c>
      <c r="T42" s="151"/>
      <c r="U42" s="151"/>
      <c r="V42" s="151"/>
      <c r="W42" s="151"/>
      <c r="X42" s="151"/>
      <c r="Y42" s="165"/>
      <c r="Z42" s="165"/>
      <c r="AA42" s="158"/>
      <c r="AB42" s="154"/>
      <c r="AC42" s="154"/>
      <c r="AD42" s="154"/>
      <c r="AE42" s="154"/>
      <c r="AF42" s="154"/>
      <c r="AG42" s="151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88" t="s">
        <v>3</v>
      </c>
      <c r="BB42" s="188" t="s">
        <v>3</v>
      </c>
      <c r="BC42" s="251" t="s">
        <v>3</v>
      </c>
      <c r="BD42" s="420">
        <v>0</v>
      </c>
      <c r="BE42" s="420">
        <v>0</v>
      </c>
      <c r="BF42" s="420" t="s">
        <v>3</v>
      </c>
    </row>
    <row r="43" spans="1:58" x14ac:dyDescent="0.25">
      <c r="A43" s="2813" t="s">
        <v>66</v>
      </c>
      <c r="B43" s="2814"/>
      <c r="C43" s="2815"/>
      <c r="D43" s="291">
        <v>0</v>
      </c>
      <c r="E43" s="283"/>
      <c r="F43" s="284"/>
      <c r="G43" s="284"/>
      <c r="H43" s="284"/>
      <c r="I43" s="284"/>
      <c r="J43" s="284"/>
      <c r="K43" s="284"/>
      <c r="L43" s="284"/>
      <c r="M43" s="284"/>
      <c r="N43" s="285"/>
      <c r="O43" s="285"/>
      <c r="P43" s="277"/>
      <c r="Q43" s="301"/>
      <c r="R43" s="359"/>
      <c r="S43" s="412" t="s">
        <v>6</v>
      </c>
      <c r="T43" s="151"/>
      <c r="U43" s="151"/>
      <c r="V43" s="151"/>
      <c r="W43" s="151"/>
      <c r="X43" s="151"/>
      <c r="Y43" s="165"/>
      <c r="Z43" s="165"/>
      <c r="AA43" s="158"/>
      <c r="AB43" s="154"/>
      <c r="AC43" s="154"/>
      <c r="AD43" s="154"/>
      <c r="AE43" s="154"/>
      <c r="AF43" s="154"/>
      <c r="AG43" s="151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88" t="s">
        <v>3</v>
      </c>
      <c r="BB43" s="188" t="s">
        <v>3</v>
      </c>
      <c r="BC43" s="251" t="s">
        <v>3</v>
      </c>
      <c r="BD43" s="420">
        <v>0</v>
      </c>
      <c r="BE43" s="420">
        <v>0</v>
      </c>
      <c r="BF43" s="420" t="s">
        <v>3</v>
      </c>
    </row>
    <row r="44" spans="1:58" x14ac:dyDescent="0.25">
      <c r="A44" s="2813" t="s">
        <v>67</v>
      </c>
      <c r="B44" s="2814"/>
      <c r="C44" s="2815"/>
      <c r="D44" s="291">
        <v>0</v>
      </c>
      <c r="E44" s="283"/>
      <c r="F44" s="284"/>
      <c r="G44" s="284"/>
      <c r="H44" s="284"/>
      <c r="I44" s="284"/>
      <c r="J44" s="284"/>
      <c r="K44" s="284"/>
      <c r="L44" s="284"/>
      <c r="M44" s="284"/>
      <c r="N44" s="285"/>
      <c r="O44" s="285"/>
      <c r="P44" s="277"/>
      <c r="Q44" s="301"/>
      <c r="R44" s="359"/>
      <c r="S44" s="412" t="s">
        <v>6</v>
      </c>
      <c r="T44" s="151"/>
      <c r="U44" s="151"/>
      <c r="V44" s="151"/>
      <c r="W44" s="151"/>
      <c r="X44" s="151"/>
      <c r="Y44" s="165"/>
      <c r="Z44" s="165"/>
      <c r="AA44" s="158"/>
      <c r="AB44" s="154"/>
      <c r="AC44" s="154"/>
      <c r="AD44" s="154"/>
      <c r="AE44" s="154"/>
      <c r="AF44" s="154"/>
      <c r="AG44" s="151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88" t="s">
        <v>3</v>
      </c>
      <c r="BB44" s="188" t="s">
        <v>3</v>
      </c>
      <c r="BC44" s="251" t="s">
        <v>3</v>
      </c>
      <c r="BD44" s="420">
        <v>0</v>
      </c>
      <c r="BE44" s="420">
        <v>0</v>
      </c>
      <c r="BF44" s="420" t="s">
        <v>3</v>
      </c>
    </row>
    <row r="45" spans="1:58" x14ac:dyDescent="0.25">
      <c r="A45" s="2813" t="s">
        <v>68</v>
      </c>
      <c r="B45" s="2814"/>
      <c r="C45" s="2815"/>
      <c r="D45" s="291">
        <v>0</v>
      </c>
      <c r="E45" s="283"/>
      <c r="F45" s="284"/>
      <c r="G45" s="284"/>
      <c r="H45" s="284"/>
      <c r="I45" s="284"/>
      <c r="J45" s="284"/>
      <c r="K45" s="284"/>
      <c r="L45" s="284"/>
      <c r="M45" s="284"/>
      <c r="N45" s="285"/>
      <c r="O45" s="285"/>
      <c r="P45" s="277"/>
      <c r="Q45" s="301"/>
      <c r="R45" s="359"/>
      <c r="S45" s="412" t="s">
        <v>6</v>
      </c>
      <c r="T45" s="151"/>
      <c r="U45" s="151"/>
      <c r="V45" s="151"/>
      <c r="W45" s="151"/>
      <c r="X45" s="151"/>
      <c r="Y45" s="165"/>
      <c r="Z45" s="165"/>
      <c r="AA45" s="158"/>
      <c r="AB45" s="154"/>
      <c r="AC45" s="154"/>
      <c r="AD45" s="154"/>
      <c r="AE45" s="154"/>
      <c r="AF45" s="154"/>
      <c r="AG45" s="151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88" t="s">
        <v>3</v>
      </c>
      <c r="BB45" s="188" t="s">
        <v>3</v>
      </c>
      <c r="BC45" s="251" t="s">
        <v>3</v>
      </c>
      <c r="BD45" s="420">
        <v>0</v>
      </c>
      <c r="BE45" s="420">
        <v>0</v>
      </c>
      <c r="BF45" s="420" t="s">
        <v>3</v>
      </c>
    </row>
    <row r="46" spans="1:58" x14ac:dyDescent="0.25">
      <c r="A46" s="2813" t="s">
        <v>69</v>
      </c>
      <c r="B46" s="2814"/>
      <c r="C46" s="2815"/>
      <c r="D46" s="291">
        <v>0</v>
      </c>
      <c r="E46" s="283"/>
      <c r="F46" s="284"/>
      <c r="G46" s="284"/>
      <c r="H46" s="284"/>
      <c r="I46" s="284"/>
      <c r="J46" s="284"/>
      <c r="K46" s="284"/>
      <c r="L46" s="294"/>
      <c r="M46" s="294"/>
      <c r="N46" s="294"/>
      <c r="O46" s="369"/>
      <c r="P46" s="277"/>
      <c r="Q46" s="302"/>
      <c r="R46" s="359"/>
      <c r="S46" s="412" t="s">
        <v>6</v>
      </c>
      <c r="T46" s="151"/>
      <c r="U46" s="151"/>
      <c r="V46" s="151"/>
      <c r="W46" s="151"/>
      <c r="X46" s="151"/>
      <c r="Y46" s="165"/>
      <c r="Z46" s="165"/>
      <c r="AA46" s="158"/>
      <c r="AB46" s="154"/>
      <c r="AC46" s="154"/>
      <c r="AD46" s="154"/>
      <c r="AE46" s="154"/>
      <c r="AF46" s="154"/>
      <c r="AG46" s="151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88" t="s">
        <v>3</v>
      </c>
      <c r="BB46" s="188" t="s">
        <v>3</v>
      </c>
      <c r="BC46" s="174"/>
      <c r="BD46" s="174"/>
      <c r="BE46" s="420">
        <v>0</v>
      </c>
      <c r="BF46" s="420" t="s">
        <v>3</v>
      </c>
    </row>
    <row r="47" spans="1:58" x14ac:dyDescent="0.25">
      <c r="A47" s="2813" t="s">
        <v>70</v>
      </c>
      <c r="B47" s="2814"/>
      <c r="C47" s="2815"/>
      <c r="D47" s="291">
        <v>0</v>
      </c>
      <c r="E47" s="294"/>
      <c r="F47" s="294"/>
      <c r="G47" s="294"/>
      <c r="H47" s="294"/>
      <c r="I47" s="294"/>
      <c r="J47" s="284"/>
      <c r="K47" s="284"/>
      <c r="L47" s="284"/>
      <c r="M47" s="284"/>
      <c r="N47" s="285"/>
      <c r="O47" s="285"/>
      <c r="P47" s="277"/>
      <c r="Q47" s="301"/>
      <c r="R47" s="359"/>
      <c r="S47" s="412" t="s">
        <v>6</v>
      </c>
      <c r="T47" s="151"/>
      <c r="U47" s="151"/>
      <c r="V47" s="151"/>
      <c r="W47" s="151"/>
      <c r="X47" s="151"/>
      <c r="Y47" s="165"/>
      <c r="Z47" s="165"/>
      <c r="AA47" s="158"/>
      <c r="AB47" s="154"/>
      <c r="AC47" s="154"/>
      <c r="AD47" s="154"/>
      <c r="AE47" s="154"/>
      <c r="AF47" s="154"/>
      <c r="AG47" s="151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88" t="s">
        <v>3</v>
      </c>
      <c r="BB47" s="188" t="s">
        <v>3</v>
      </c>
      <c r="BC47" s="251" t="s">
        <v>3</v>
      </c>
      <c r="BD47" s="420">
        <v>0</v>
      </c>
      <c r="BE47" s="420">
        <v>0</v>
      </c>
      <c r="BF47" s="420" t="s">
        <v>3</v>
      </c>
    </row>
    <row r="48" spans="1:58" x14ac:dyDescent="0.25">
      <c r="A48" s="2813" t="s">
        <v>71</v>
      </c>
      <c r="B48" s="2814"/>
      <c r="C48" s="2815"/>
      <c r="D48" s="291">
        <v>0</v>
      </c>
      <c r="E48" s="294"/>
      <c r="F48" s="294"/>
      <c r="G48" s="294"/>
      <c r="H48" s="294"/>
      <c r="I48" s="284"/>
      <c r="J48" s="284"/>
      <c r="K48" s="284"/>
      <c r="L48" s="284"/>
      <c r="M48" s="284"/>
      <c r="N48" s="284"/>
      <c r="O48" s="285"/>
      <c r="P48" s="277"/>
      <c r="Q48" s="301"/>
      <c r="R48" s="359"/>
      <c r="S48" s="412" t="s">
        <v>6</v>
      </c>
      <c r="T48" s="151"/>
      <c r="U48" s="151"/>
      <c r="V48" s="151"/>
      <c r="W48" s="151"/>
      <c r="X48" s="151"/>
      <c r="Y48" s="165"/>
      <c r="Z48" s="165"/>
      <c r="AA48" s="158"/>
      <c r="AB48" s="154"/>
      <c r="AC48" s="154"/>
      <c r="AD48" s="154"/>
      <c r="AE48" s="154"/>
      <c r="AF48" s="154"/>
      <c r="AG48" s="151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88" t="s">
        <v>3</v>
      </c>
      <c r="BB48" s="188" t="s">
        <v>3</v>
      </c>
      <c r="BC48" s="251" t="s">
        <v>3</v>
      </c>
      <c r="BD48" s="420">
        <v>0</v>
      </c>
      <c r="BE48" s="420">
        <v>0</v>
      </c>
      <c r="BF48" s="420" t="s">
        <v>3</v>
      </c>
    </row>
    <row r="49" spans="1:58" x14ac:dyDescent="0.25">
      <c r="A49" s="2845" t="s">
        <v>72</v>
      </c>
      <c r="B49" s="2846"/>
      <c r="C49" s="2847"/>
      <c r="D49" s="291">
        <v>0</v>
      </c>
      <c r="E49" s="284"/>
      <c r="F49" s="284"/>
      <c r="G49" s="284"/>
      <c r="H49" s="284"/>
      <c r="I49" s="284"/>
      <c r="J49" s="284"/>
      <c r="K49" s="284"/>
      <c r="L49" s="284"/>
      <c r="M49" s="284"/>
      <c r="N49" s="285"/>
      <c r="O49" s="285"/>
      <c r="P49" s="277"/>
      <c r="Q49" s="301"/>
      <c r="R49" s="359"/>
      <c r="S49" s="412" t="s">
        <v>6</v>
      </c>
      <c r="T49" s="151"/>
      <c r="U49" s="151"/>
      <c r="V49" s="151"/>
      <c r="W49" s="151"/>
      <c r="X49" s="151"/>
      <c r="Y49" s="165"/>
      <c r="Z49" s="165"/>
      <c r="AA49" s="158"/>
      <c r="AB49" s="154"/>
      <c r="AC49" s="154"/>
      <c r="AD49" s="154"/>
      <c r="AE49" s="154"/>
      <c r="AF49" s="154"/>
      <c r="AG49" s="151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88" t="s">
        <v>3</v>
      </c>
      <c r="BB49" s="188" t="s">
        <v>3</v>
      </c>
      <c r="BC49" s="251" t="s">
        <v>3</v>
      </c>
      <c r="BD49" s="420">
        <v>0</v>
      </c>
      <c r="BE49" s="420">
        <v>0</v>
      </c>
      <c r="BF49" s="420" t="s">
        <v>3</v>
      </c>
    </row>
    <row r="50" spans="1:58" x14ac:dyDescent="0.25">
      <c r="A50" s="2845" t="s">
        <v>73</v>
      </c>
      <c r="B50" s="2846"/>
      <c r="C50" s="2847"/>
      <c r="D50" s="291">
        <v>0</v>
      </c>
      <c r="E50" s="294"/>
      <c r="F50" s="294"/>
      <c r="G50" s="294"/>
      <c r="H50" s="294"/>
      <c r="I50" s="284"/>
      <c r="J50" s="284"/>
      <c r="K50" s="284"/>
      <c r="L50" s="284"/>
      <c r="M50" s="284"/>
      <c r="N50" s="285"/>
      <c r="O50" s="285"/>
      <c r="P50" s="277"/>
      <c r="Q50" s="301"/>
      <c r="R50" s="359"/>
      <c r="S50" s="412" t="s">
        <v>6</v>
      </c>
      <c r="T50" s="151"/>
      <c r="U50" s="151"/>
      <c r="V50" s="151"/>
      <c r="W50" s="151"/>
      <c r="X50" s="151"/>
      <c r="Y50" s="165"/>
      <c r="Z50" s="165"/>
      <c r="AA50" s="158"/>
      <c r="AB50" s="154"/>
      <c r="AC50" s="154"/>
      <c r="AD50" s="154"/>
      <c r="AE50" s="154"/>
      <c r="AF50" s="154"/>
      <c r="AG50" s="151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88" t="s">
        <v>3</v>
      </c>
      <c r="BB50" s="188" t="s">
        <v>3</v>
      </c>
      <c r="BC50" s="251" t="s">
        <v>3</v>
      </c>
      <c r="BD50" s="420">
        <v>0</v>
      </c>
      <c r="BE50" s="420">
        <v>0</v>
      </c>
      <c r="BF50" s="420" t="s">
        <v>3</v>
      </c>
    </row>
    <row r="51" spans="1:58" x14ac:dyDescent="0.25">
      <c r="A51" s="2813" t="s">
        <v>74</v>
      </c>
      <c r="B51" s="2814"/>
      <c r="C51" s="2815"/>
      <c r="D51" s="291">
        <v>0</v>
      </c>
      <c r="E51" s="371"/>
      <c r="F51" s="294"/>
      <c r="G51" s="294"/>
      <c r="H51" s="294"/>
      <c r="I51" s="284"/>
      <c r="J51" s="284"/>
      <c r="K51" s="284"/>
      <c r="L51" s="284"/>
      <c r="M51" s="284"/>
      <c r="N51" s="285"/>
      <c r="O51" s="285"/>
      <c r="P51" s="277"/>
      <c r="Q51" s="301"/>
      <c r="R51" s="359"/>
      <c r="S51" s="412" t="s">
        <v>6</v>
      </c>
      <c r="T51" s="151"/>
      <c r="U51" s="151"/>
      <c r="V51" s="151"/>
      <c r="W51" s="151"/>
      <c r="X51" s="151"/>
      <c r="Y51" s="165"/>
      <c r="Z51" s="165"/>
      <c r="AA51" s="158"/>
      <c r="AB51" s="154"/>
      <c r="AC51" s="154"/>
      <c r="AD51" s="154"/>
      <c r="AE51" s="154"/>
      <c r="AF51" s="154"/>
      <c r="AG51" s="151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88" t="s">
        <v>3</v>
      </c>
      <c r="BB51" s="188" t="s">
        <v>3</v>
      </c>
      <c r="BC51" s="251" t="s">
        <v>3</v>
      </c>
      <c r="BD51" s="420">
        <v>0</v>
      </c>
      <c r="BE51" s="420">
        <v>0</v>
      </c>
      <c r="BF51" s="420" t="s">
        <v>3</v>
      </c>
    </row>
    <row r="52" spans="1:58" x14ac:dyDescent="0.25">
      <c r="A52" s="2813" t="s">
        <v>75</v>
      </c>
      <c r="B52" s="2814"/>
      <c r="C52" s="2815"/>
      <c r="D52" s="291">
        <v>0</v>
      </c>
      <c r="E52" s="371"/>
      <c r="F52" s="294"/>
      <c r="G52" s="294"/>
      <c r="H52" s="294"/>
      <c r="I52" s="284"/>
      <c r="J52" s="284"/>
      <c r="K52" s="284"/>
      <c r="L52" s="284"/>
      <c r="M52" s="284"/>
      <c r="N52" s="285"/>
      <c r="O52" s="285"/>
      <c r="P52" s="277"/>
      <c r="Q52" s="301"/>
      <c r="R52" s="359"/>
      <c r="S52" s="412" t="s">
        <v>6</v>
      </c>
      <c r="T52" s="151"/>
      <c r="U52" s="151"/>
      <c r="V52" s="151"/>
      <c r="W52" s="151"/>
      <c r="X52" s="151"/>
      <c r="Y52" s="165"/>
      <c r="Z52" s="165"/>
      <c r="AA52" s="158"/>
      <c r="AB52" s="154"/>
      <c r="AC52" s="154"/>
      <c r="AD52" s="154"/>
      <c r="AE52" s="154"/>
      <c r="AF52" s="154"/>
      <c r="AG52" s="151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88" t="s">
        <v>3</v>
      </c>
      <c r="BB52" s="188" t="s">
        <v>3</v>
      </c>
      <c r="BC52" s="251" t="s">
        <v>3</v>
      </c>
      <c r="BD52" s="420">
        <v>0</v>
      </c>
      <c r="BE52" s="420">
        <v>0</v>
      </c>
      <c r="BF52" s="420" t="s">
        <v>3</v>
      </c>
    </row>
    <row r="53" spans="1:58" x14ac:dyDescent="0.25">
      <c r="A53" s="2813" t="s">
        <v>76</v>
      </c>
      <c r="B53" s="2814"/>
      <c r="C53" s="2815"/>
      <c r="D53" s="291">
        <v>0</v>
      </c>
      <c r="E53" s="284"/>
      <c r="F53" s="284"/>
      <c r="G53" s="284"/>
      <c r="H53" s="284"/>
      <c r="I53" s="284"/>
      <c r="J53" s="284"/>
      <c r="K53" s="284"/>
      <c r="L53" s="284"/>
      <c r="M53" s="284"/>
      <c r="N53" s="285"/>
      <c r="O53" s="285"/>
      <c r="P53" s="277"/>
      <c r="Q53" s="301"/>
      <c r="R53" s="359"/>
      <c r="S53" s="412" t="s">
        <v>6</v>
      </c>
      <c r="T53" s="151"/>
      <c r="U53" s="151"/>
      <c r="V53" s="151"/>
      <c r="W53" s="151"/>
      <c r="X53" s="151"/>
      <c r="Y53" s="165"/>
      <c r="Z53" s="165"/>
      <c r="AA53" s="158"/>
      <c r="AB53" s="154"/>
      <c r="AC53" s="154"/>
      <c r="AD53" s="154"/>
      <c r="AE53" s="154"/>
      <c r="AF53" s="154"/>
      <c r="AG53" s="151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88" t="s">
        <v>3</v>
      </c>
      <c r="BB53" s="188" t="s">
        <v>3</v>
      </c>
      <c r="BC53" s="251" t="s">
        <v>3</v>
      </c>
      <c r="BD53" s="420">
        <v>0</v>
      </c>
      <c r="BE53" s="420">
        <v>0</v>
      </c>
      <c r="BF53" s="420" t="s">
        <v>3</v>
      </c>
    </row>
    <row r="54" spans="1:58" x14ac:dyDescent="0.25">
      <c r="A54" s="2813" t="s">
        <v>77</v>
      </c>
      <c r="B54" s="2814"/>
      <c r="C54" s="2815"/>
      <c r="D54" s="291">
        <v>0</v>
      </c>
      <c r="E54" s="283"/>
      <c r="F54" s="284"/>
      <c r="G54" s="284"/>
      <c r="H54" s="284"/>
      <c r="I54" s="284"/>
      <c r="J54" s="284"/>
      <c r="K54" s="284"/>
      <c r="L54" s="284"/>
      <c r="M54" s="284"/>
      <c r="N54" s="285"/>
      <c r="O54" s="285"/>
      <c r="P54" s="277"/>
      <c r="Q54" s="301"/>
      <c r="R54" s="359"/>
      <c r="S54" s="412" t="s">
        <v>6</v>
      </c>
      <c r="T54" s="151"/>
      <c r="U54" s="151"/>
      <c r="V54" s="151"/>
      <c r="W54" s="151"/>
      <c r="X54" s="151"/>
      <c r="Y54" s="165"/>
      <c r="Z54" s="165"/>
      <c r="AA54" s="158"/>
      <c r="AB54" s="154"/>
      <c r="AC54" s="154"/>
      <c r="AD54" s="154"/>
      <c r="AE54" s="154"/>
      <c r="AF54" s="154"/>
      <c r="AG54" s="151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88" t="s">
        <v>3</v>
      </c>
      <c r="BB54" s="188" t="s">
        <v>3</v>
      </c>
      <c r="BC54" s="251" t="s">
        <v>3</v>
      </c>
      <c r="BD54" s="420">
        <v>0</v>
      </c>
      <c r="BE54" s="420">
        <v>0</v>
      </c>
      <c r="BF54" s="420" t="s">
        <v>3</v>
      </c>
    </row>
    <row r="55" spans="1:58" x14ac:dyDescent="0.25">
      <c r="A55" s="2813" t="s">
        <v>78</v>
      </c>
      <c r="B55" s="2814"/>
      <c r="C55" s="2815"/>
      <c r="D55" s="291">
        <v>0</v>
      </c>
      <c r="E55" s="283"/>
      <c r="F55" s="284"/>
      <c r="G55" s="284"/>
      <c r="H55" s="284"/>
      <c r="I55" s="284"/>
      <c r="J55" s="284"/>
      <c r="K55" s="284"/>
      <c r="L55" s="284"/>
      <c r="M55" s="284"/>
      <c r="N55" s="285"/>
      <c r="O55" s="285"/>
      <c r="P55" s="277"/>
      <c r="Q55" s="301"/>
      <c r="R55" s="359"/>
      <c r="S55" s="412" t="s">
        <v>6</v>
      </c>
      <c r="T55" s="151"/>
      <c r="U55" s="151"/>
      <c r="V55" s="151"/>
      <c r="W55" s="151"/>
      <c r="X55" s="151"/>
      <c r="Y55" s="165"/>
      <c r="Z55" s="165"/>
      <c r="AA55" s="158"/>
      <c r="AB55" s="154"/>
      <c r="AC55" s="154"/>
      <c r="AD55" s="154"/>
      <c r="AE55" s="154"/>
      <c r="AF55" s="154"/>
      <c r="AG55" s="151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88" t="s">
        <v>3</v>
      </c>
      <c r="BB55" s="188" t="s">
        <v>3</v>
      </c>
      <c r="BC55" s="251" t="s">
        <v>3</v>
      </c>
      <c r="BD55" s="420">
        <v>0</v>
      </c>
      <c r="BE55" s="420">
        <v>0</v>
      </c>
      <c r="BF55" s="420" t="s">
        <v>3</v>
      </c>
    </row>
    <row r="56" spans="1:58" x14ac:dyDescent="0.25">
      <c r="A56" s="2813" t="s">
        <v>79</v>
      </c>
      <c r="B56" s="2814"/>
      <c r="C56" s="2815"/>
      <c r="D56" s="291">
        <v>0</v>
      </c>
      <c r="E56" s="283"/>
      <c r="F56" s="284"/>
      <c r="G56" s="284"/>
      <c r="H56" s="284"/>
      <c r="I56" s="284"/>
      <c r="J56" s="284"/>
      <c r="K56" s="284"/>
      <c r="L56" s="284"/>
      <c r="M56" s="284"/>
      <c r="N56" s="285"/>
      <c r="O56" s="280"/>
      <c r="P56" s="301"/>
      <c r="Q56" s="301"/>
      <c r="R56" s="359"/>
      <c r="S56" s="412" t="s">
        <v>6</v>
      </c>
      <c r="T56" s="151"/>
      <c r="U56" s="151"/>
      <c r="V56" s="151"/>
      <c r="W56" s="151"/>
      <c r="X56" s="151"/>
      <c r="Y56" s="165"/>
      <c r="Z56" s="165"/>
      <c r="AA56" s="158"/>
      <c r="AB56" s="154"/>
      <c r="AC56" s="154"/>
      <c r="AD56" s="154"/>
      <c r="AE56" s="154"/>
      <c r="AF56" s="154"/>
      <c r="AG56" s="151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88" t="s">
        <v>3</v>
      </c>
      <c r="BB56" s="188" t="s">
        <v>3</v>
      </c>
      <c r="BC56" s="251" t="s">
        <v>3</v>
      </c>
      <c r="BD56" s="420">
        <v>0</v>
      </c>
      <c r="BE56" s="420">
        <v>0</v>
      </c>
      <c r="BF56" s="420" t="s">
        <v>3</v>
      </c>
    </row>
    <row r="57" spans="1:58" x14ac:dyDescent="0.25">
      <c r="A57" s="2813" t="s">
        <v>80</v>
      </c>
      <c r="B57" s="2814"/>
      <c r="C57" s="2815"/>
      <c r="D57" s="291">
        <v>0</v>
      </c>
      <c r="E57" s="371"/>
      <c r="F57" s="371"/>
      <c r="G57" s="371"/>
      <c r="H57" s="371"/>
      <c r="I57" s="371"/>
      <c r="J57" s="371"/>
      <c r="K57" s="371"/>
      <c r="L57" s="371"/>
      <c r="M57" s="294"/>
      <c r="N57" s="371"/>
      <c r="O57" s="280"/>
      <c r="P57" s="349"/>
      <c r="Q57" s="313"/>
      <c r="R57" s="359"/>
      <c r="S57" s="412" t="s">
        <v>6</v>
      </c>
      <c r="T57" s="412"/>
      <c r="U57" s="151"/>
      <c r="V57" s="151"/>
      <c r="W57" s="151"/>
      <c r="X57" s="151"/>
      <c r="Y57" s="165"/>
      <c r="Z57" s="165"/>
      <c r="AA57" s="158"/>
      <c r="AB57" s="154"/>
      <c r="AC57" s="154"/>
      <c r="AD57" s="154"/>
      <c r="AE57" s="154"/>
      <c r="AF57" s="154"/>
      <c r="AG57" s="151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88" t="s">
        <v>3</v>
      </c>
      <c r="BB57" s="188" t="s">
        <v>3</v>
      </c>
      <c r="BC57" s="174"/>
      <c r="BD57" s="174"/>
      <c r="BE57" s="420">
        <v>0</v>
      </c>
      <c r="BF57" s="420" t="s">
        <v>3</v>
      </c>
    </row>
    <row r="58" spans="1:58" x14ac:dyDescent="0.25">
      <c r="A58" s="2824" t="s">
        <v>81</v>
      </c>
      <c r="B58" s="2825"/>
      <c r="C58" s="2826"/>
      <c r="D58" s="306">
        <v>0</v>
      </c>
      <c r="E58" s="376"/>
      <c r="F58" s="376"/>
      <c r="G58" s="376"/>
      <c r="H58" s="376"/>
      <c r="I58" s="376"/>
      <c r="J58" s="376"/>
      <c r="K58" s="376"/>
      <c r="L58" s="376"/>
      <c r="M58" s="294"/>
      <c r="N58" s="376"/>
      <c r="O58" s="280"/>
      <c r="P58" s="349"/>
      <c r="Q58" s="313"/>
      <c r="R58" s="360"/>
      <c r="S58" s="412" t="s">
        <v>6</v>
      </c>
      <c r="T58" s="412"/>
      <c r="U58" s="151"/>
      <c r="V58" s="151"/>
      <c r="W58" s="151"/>
      <c r="X58" s="151"/>
      <c r="Y58" s="165"/>
      <c r="Z58" s="165"/>
      <c r="AA58" s="158"/>
      <c r="AB58" s="154"/>
      <c r="AC58" s="154"/>
      <c r="AD58" s="154"/>
      <c r="AE58" s="154"/>
      <c r="AF58" s="154"/>
      <c r="AG58" s="151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88" t="s">
        <v>3</v>
      </c>
      <c r="BB58" s="188" t="s">
        <v>3</v>
      </c>
      <c r="BC58" s="174"/>
      <c r="BD58" s="174"/>
      <c r="BE58" s="420">
        <v>0</v>
      </c>
      <c r="BF58" s="420" t="s">
        <v>3</v>
      </c>
    </row>
    <row r="59" spans="1:58" x14ac:dyDescent="0.25">
      <c r="A59" s="2797" t="s">
        <v>82</v>
      </c>
      <c r="B59" s="2803"/>
      <c r="C59" s="2798"/>
      <c r="D59" s="318">
        <v>0</v>
      </c>
      <c r="E59" s="319">
        <v>0</v>
      </c>
      <c r="F59" s="320">
        <v>0</v>
      </c>
      <c r="G59" s="320">
        <v>0</v>
      </c>
      <c r="H59" s="320">
        <v>0</v>
      </c>
      <c r="I59" s="320">
        <v>0</v>
      </c>
      <c r="J59" s="320">
        <v>0</v>
      </c>
      <c r="K59" s="320">
        <v>0</v>
      </c>
      <c r="L59" s="320">
        <v>0</v>
      </c>
      <c r="M59" s="320">
        <v>0</v>
      </c>
      <c r="N59" s="320">
        <v>0</v>
      </c>
      <c r="O59" s="321">
        <v>0</v>
      </c>
      <c r="P59" s="318">
        <v>0</v>
      </c>
      <c r="Q59" s="323">
        <v>0</v>
      </c>
      <c r="R59" s="323">
        <v>0</v>
      </c>
      <c r="S59" s="412" t="s">
        <v>6</v>
      </c>
      <c r="T59" s="151"/>
      <c r="U59" s="151"/>
      <c r="V59" s="151"/>
      <c r="W59" s="151"/>
      <c r="X59" s="151"/>
      <c r="Y59" s="158"/>
      <c r="Z59" s="165"/>
      <c r="AA59" s="165"/>
      <c r="AB59" s="154"/>
      <c r="AC59" s="154"/>
      <c r="AD59" s="154"/>
      <c r="AE59" s="154"/>
      <c r="AF59" s="154"/>
      <c r="AG59" s="151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88" t="s">
        <v>3</v>
      </c>
      <c r="BB59" s="188" t="s">
        <v>3</v>
      </c>
      <c r="BC59" s="174"/>
      <c r="BD59" s="174"/>
      <c r="BE59" s="420">
        <v>0</v>
      </c>
      <c r="BF59" s="420" t="s">
        <v>3</v>
      </c>
    </row>
    <row r="60" spans="1:58" x14ac:dyDescent="0.25">
      <c r="A60" s="226" t="s">
        <v>83</v>
      </c>
      <c r="B60" s="193"/>
      <c r="C60" s="193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2"/>
      <c r="O60" s="233"/>
      <c r="P60" s="233"/>
      <c r="Q60" s="186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1"/>
      <c r="BB60" s="151"/>
      <c r="BC60" s="151"/>
      <c r="BD60" s="151"/>
      <c r="BE60" s="154"/>
      <c r="BF60" s="154"/>
    </row>
    <row r="61" spans="1:58" x14ac:dyDescent="0.25">
      <c r="A61" s="2872" t="s">
        <v>84</v>
      </c>
      <c r="B61" s="2873"/>
      <c r="C61" s="2874"/>
      <c r="D61" s="324">
        <v>0</v>
      </c>
      <c r="E61" s="353"/>
      <c r="F61" s="370"/>
      <c r="G61" s="370"/>
      <c r="H61" s="354"/>
      <c r="I61" s="354"/>
      <c r="J61" s="354"/>
      <c r="K61" s="354"/>
      <c r="L61" s="354"/>
      <c r="M61" s="354"/>
      <c r="N61" s="337"/>
      <c r="O61" s="337"/>
      <c r="P61" s="346"/>
      <c r="Q61" s="377"/>
      <c r="R61" s="378"/>
      <c r="S61" s="412" t="s">
        <v>6</v>
      </c>
      <c r="T61" s="151"/>
      <c r="U61" s="151"/>
      <c r="V61" s="151"/>
      <c r="W61" s="151"/>
      <c r="X61" s="151"/>
      <c r="Y61" s="165"/>
      <c r="Z61" s="165"/>
      <c r="AA61" s="158"/>
      <c r="AB61" s="154"/>
      <c r="AC61" s="154"/>
      <c r="AD61" s="154"/>
      <c r="AE61" s="154"/>
      <c r="AF61" s="154"/>
      <c r="AG61" s="151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88" t="s">
        <v>3</v>
      </c>
      <c r="BB61" s="188" t="s">
        <v>3</v>
      </c>
      <c r="BC61" s="251" t="s">
        <v>3</v>
      </c>
      <c r="BD61" s="420">
        <v>0</v>
      </c>
      <c r="BE61" s="420">
        <v>0</v>
      </c>
      <c r="BF61" s="420" t="s">
        <v>3</v>
      </c>
    </row>
    <row r="62" spans="1:58" x14ac:dyDescent="0.25">
      <c r="A62" s="2797" t="s">
        <v>85</v>
      </c>
      <c r="B62" s="2803"/>
      <c r="C62" s="2798"/>
      <c r="D62" s="318">
        <v>0</v>
      </c>
      <c r="E62" s="319">
        <v>0</v>
      </c>
      <c r="F62" s="382">
        <v>0</v>
      </c>
      <c r="G62" s="382">
        <v>0</v>
      </c>
      <c r="H62" s="320">
        <v>0</v>
      </c>
      <c r="I62" s="320">
        <v>0</v>
      </c>
      <c r="J62" s="320">
        <v>0</v>
      </c>
      <c r="K62" s="320">
        <v>0</v>
      </c>
      <c r="L62" s="320">
        <v>0</v>
      </c>
      <c r="M62" s="320">
        <v>0</v>
      </c>
      <c r="N62" s="321">
        <v>0</v>
      </c>
      <c r="O62" s="321">
        <v>0</v>
      </c>
      <c r="P62" s="318">
        <v>0</v>
      </c>
      <c r="Q62" s="323">
        <v>0</v>
      </c>
      <c r="R62" s="323">
        <v>0</v>
      </c>
      <c r="S62" s="412" t="s">
        <v>6</v>
      </c>
      <c r="T62" s="151"/>
      <c r="U62" s="151"/>
      <c r="V62" s="151"/>
      <c r="W62" s="151"/>
      <c r="X62" s="151"/>
      <c r="Y62" s="165"/>
      <c r="Z62" s="165"/>
      <c r="AA62" s="158"/>
      <c r="AB62" s="154"/>
      <c r="AC62" s="154"/>
      <c r="AD62" s="154"/>
      <c r="AE62" s="154"/>
      <c r="AF62" s="154"/>
      <c r="AG62" s="151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88" t="s">
        <v>3</v>
      </c>
      <c r="BB62" s="188" t="s">
        <v>3</v>
      </c>
      <c r="BC62" s="251" t="s">
        <v>3</v>
      </c>
      <c r="BD62" s="420">
        <v>0</v>
      </c>
      <c r="BE62" s="420">
        <v>0</v>
      </c>
      <c r="BF62" s="420" t="s">
        <v>3</v>
      </c>
    </row>
    <row r="63" spans="1:58" x14ac:dyDescent="0.25">
      <c r="A63" s="2887" t="s">
        <v>86</v>
      </c>
      <c r="B63" s="2888"/>
      <c r="C63" s="2889"/>
      <c r="D63" s="399">
        <v>0</v>
      </c>
      <c r="E63" s="400">
        <v>0</v>
      </c>
      <c r="F63" s="401">
        <v>0</v>
      </c>
      <c r="G63" s="401">
        <v>0</v>
      </c>
      <c r="H63" s="402">
        <v>0</v>
      </c>
      <c r="I63" s="402">
        <v>0</v>
      </c>
      <c r="J63" s="402">
        <v>0</v>
      </c>
      <c r="K63" s="402">
        <v>0</v>
      </c>
      <c r="L63" s="402">
        <v>0</v>
      </c>
      <c r="M63" s="402">
        <v>0</v>
      </c>
      <c r="N63" s="403">
        <v>0</v>
      </c>
      <c r="O63" s="403">
        <v>0</v>
      </c>
      <c r="P63" s="399">
        <v>0</v>
      </c>
      <c r="Q63" s="398">
        <v>0</v>
      </c>
      <c r="R63" s="398">
        <v>0</v>
      </c>
      <c r="S63" s="412" t="s">
        <v>6</v>
      </c>
      <c r="T63" s="151"/>
      <c r="U63" s="151"/>
      <c r="V63" s="151"/>
      <c r="W63" s="151"/>
      <c r="X63" s="151"/>
      <c r="Y63" s="165"/>
      <c r="Z63" s="165"/>
      <c r="AA63" s="158"/>
      <c r="AB63" s="154"/>
      <c r="AC63" s="154"/>
      <c r="AD63" s="154"/>
      <c r="AE63" s="154"/>
      <c r="AF63" s="154"/>
      <c r="AG63" s="151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88" t="s">
        <v>3</v>
      </c>
      <c r="BB63" s="188" t="s">
        <v>3</v>
      </c>
      <c r="BC63" s="251" t="s">
        <v>3</v>
      </c>
      <c r="BD63" s="420">
        <v>0</v>
      </c>
      <c r="BE63" s="420">
        <v>0</v>
      </c>
      <c r="BF63" s="420" t="s">
        <v>3</v>
      </c>
    </row>
    <row r="64" spans="1:58" ht="15.75" x14ac:dyDescent="0.25">
      <c r="A64" s="208" t="s">
        <v>87</v>
      </c>
      <c r="B64" s="205"/>
      <c r="C64" s="205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6"/>
      <c r="Q64" s="176"/>
      <c r="R64" s="176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</row>
    <row r="65" spans="1:57" x14ac:dyDescent="0.2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186"/>
      <c r="T65" s="151"/>
      <c r="U65" s="151"/>
      <c r="V65" s="151"/>
      <c r="W65" s="151"/>
      <c r="X65" s="151"/>
      <c r="Y65" s="151"/>
      <c r="Z65" s="151"/>
      <c r="AA65" s="151"/>
      <c r="AB65" s="154"/>
      <c r="AC65" s="154"/>
      <c r="AD65" s="154"/>
      <c r="AE65" s="154"/>
      <c r="AF65" s="154"/>
      <c r="AG65" s="151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1"/>
      <c r="BB65" s="151"/>
      <c r="BC65" s="151"/>
      <c r="BD65" s="151"/>
      <c r="BE65" s="151"/>
    </row>
    <row r="66" spans="1:57" ht="21" x14ac:dyDescent="0.25">
      <c r="A66" s="2807"/>
      <c r="B66" s="2808"/>
      <c r="C66" s="2809"/>
      <c r="D66" s="2802"/>
      <c r="E66" s="200" t="s">
        <v>17</v>
      </c>
      <c r="F66" s="166" t="s">
        <v>18</v>
      </c>
      <c r="G66" s="166" t="s">
        <v>19</v>
      </c>
      <c r="H66" s="166" t="s">
        <v>20</v>
      </c>
      <c r="I66" s="166" t="s">
        <v>21</v>
      </c>
      <c r="J66" s="166" t="s">
        <v>91</v>
      </c>
      <c r="K66" s="166" t="s">
        <v>23</v>
      </c>
      <c r="L66" s="166" t="s">
        <v>92</v>
      </c>
      <c r="M66" s="166" t="s">
        <v>25</v>
      </c>
      <c r="N66" s="166" t="s">
        <v>26</v>
      </c>
      <c r="O66" s="185" t="s">
        <v>27</v>
      </c>
      <c r="P66" s="163" t="s">
        <v>1</v>
      </c>
      <c r="Q66" s="218" t="s">
        <v>2</v>
      </c>
      <c r="R66" s="2800"/>
      <c r="S66" s="186"/>
      <c r="T66" s="151"/>
      <c r="U66" s="151"/>
      <c r="V66" s="151"/>
      <c r="W66" s="151"/>
      <c r="X66" s="151"/>
      <c r="Y66" s="151"/>
      <c r="Z66" s="151"/>
      <c r="AA66" s="151"/>
      <c r="AB66" s="154"/>
      <c r="AC66" s="154"/>
      <c r="AD66" s="154"/>
      <c r="AE66" s="154"/>
      <c r="AF66" s="154"/>
      <c r="AG66" s="151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1"/>
      <c r="BB66" s="151"/>
      <c r="BC66" s="151"/>
      <c r="BD66" s="151"/>
      <c r="BE66" s="151"/>
    </row>
    <row r="67" spans="1:57" x14ac:dyDescent="0.25">
      <c r="A67" s="2810" t="s">
        <v>93</v>
      </c>
      <c r="B67" s="2811"/>
      <c r="C67" s="2812"/>
      <c r="D67" s="381">
        <v>0</v>
      </c>
      <c r="E67" s="296"/>
      <c r="F67" s="333"/>
      <c r="G67" s="333"/>
      <c r="H67" s="297"/>
      <c r="I67" s="297"/>
      <c r="J67" s="297"/>
      <c r="K67" s="297"/>
      <c r="L67" s="297"/>
      <c r="M67" s="297"/>
      <c r="N67" s="312"/>
      <c r="O67" s="325"/>
      <c r="P67" s="333"/>
      <c r="Q67" s="325"/>
      <c r="R67" s="276"/>
      <c r="S67" s="412" t="s">
        <v>6</v>
      </c>
      <c r="T67" s="151"/>
      <c r="U67" s="151"/>
      <c r="V67" s="151"/>
      <c r="W67" s="151"/>
      <c r="X67" s="151"/>
      <c r="Y67" s="158"/>
      <c r="Z67" s="158"/>
      <c r="AA67" s="165"/>
      <c r="AB67" s="154"/>
      <c r="AC67" s="154"/>
      <c r="AD67" s="154"/>
      <c r="AE67" s="154"/>
      <c r="AF67" s="154"/>
      <c r="AG67" s="151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251" t="s">
        <v>3</v>
      </c>
      <c r="BB67" s="251" t="s">
        <v>3</v>
      </c>
      <c r="BC67" s="154"/>
      <c r="BD67" s="415">
        <v>0</v>
      </c>
      <c r="BE67" s="415">
        <v>0</v>
      </c>
    </row>
    <row r="68" spans="1:57" x14ac:dyDescent="0.25">
      <c r="A68" s="2813" t="s">
        <v>94</v>
      </c>
      <c r="B68" s="2814"/>
      <c r="C68" s="2815"/>
      <c r="D68" s="363">
        <v>0</v>
      </c>
      <c r="E68" s="283"/>
      <c r="F68" s="334"/>
      <c r="G68" s="334"/>
      <c r="H68" s="284"/>
      <c r="I68" s="284"/>
      <c r="J68" s="284"/>
      <c r="K68" s="284"/>
      <c r="L68" s="284"/>
      <c r="M68" s="284"/>
      <c r="N68" s="285"/>
      <c r="O68" s="280"/>
      <c r="P68" s="334"/>
      <c r="Q68" s="280"/>
      <c r="R68" s="277"/>
      <c r="S68" s="412" t="s">
        <v>6</v>
      </c>
      <c r="T68" s="151"/>
      <c r="U68" s="151"/>
      <c r="V68" s="151"/>
      <c r="W68" s="151"/>
      <c r="X68" s="151"/>
      <c r="Y68" s="158"/>
      <c r="Z68" s="158"/>
      <c r="AA68" s="165"/>
      <c r="AB68" s="154"/>
      <c r="AC68" s="154"/>
      <c r="AD68" s="154"/>
      <c r="AE68" s="154"/>
      <c r="AF68" s="154"/>
      <c r="AG68" s="151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251" t="s">
        <v>3</v>
      </c>
      <c r="BB68" s="251" t="s">
        <v>3</v>
      </c>
      <c r="BC68" s="154"/>
      <c r="BD68" s="415">
        <v>0</v>
      </c>
      <c r="BE68" s="415">
        <v>0</v>
      </c>
    </row>
    <row r="69" spans="1:57" x14ac:dyDescent="0.25">
      <c r="A69" s="2820" t="s">
        <v>95</v>
      </c>
      <c r="B69" s="2875"/>
      <c r="C69" s="2821"/>
      <c r="D69" s="367">
        <v>0</v>
      </c>
      <c r="E69" s="286"/>
      <c r="F69" s="336"/>
      <c r="G69" s="336"/>
      <c r="H69" s="287"/>
      <c r="I69" s="287"/>
      <c r="J69" s="287"/>
      <c r="K69" s="287"/>
      <c r="L69" s="287"/>
      <c r="M69" s="287"/>
      <c r="N69" s="288"/>
      <c r="O69" s="289"/>
      <c r="P69" s="336"/>
      <c r="Q69" s="289"/>
      <c r="R69" s="279"/>
      <c r="S69" s="412" t="s">
        <v>6</v>
      </c>
      <c r="T69" s="151"/>
      <c r="U69" s="151"/>
      <c r="V69" s="151"/>
      <c r="W69" s="151"/>
      <c r="X69" s="151"/>
      <c r="Y69" s="158"/>
      <c r="Z69" s="158"/>
      <c r="AA69" s="165"/>
      <c r="AB69" s="154"/>
      <c r="AC69" s="154"/>
      <c r="AD69" s="154"/>
      <c r="AE69" s="154"/>
      <c r="AF69" s="154"/>
      <c r="AG69" s="151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251" t="s">
        <v>3</v>
      </c>
      <c r="BB69" s="251" t="s">
        <v>3</v>
      </c>
      <c r="BC69" s="154"/>
      <c r="BD69" s="415">
        <v>0</v>
      </c>
      <c r="BE69" s="415">
        <v>0</v>
      </c>
    </row>
    <row r="70" spans="1:57" x14ac:dyDescent="0.25">
      <c r="A70" s="2863" t="s">
        <v>96</v>
      </c>
      <c r="B70" s="2864"/>
      <c r="C70" s="2865"/>
      <c r="D70" s="381">
        <v>0</v>
      </c>
      <c r="E70" s="296"/>
      <c r="F70" s="333"/>
      <c r="G70" s="333"/>
      <c r="H70" s="297"/>
      <c r="I70" s="297"/>
      <c r="J70" s="297"/>
      <c r="K70" s="297"/>
      <c r="L70" s="297"/>
      <c r="M70" s="297"/>
      <c r="N70" s="312"/>
      <c r="O70" s="325"/>
      <c r="P70" s="333"/>
      <c r="Q70" s="325"/>
      <c r="R70" s="276"/>
      <c r="S70" s="412" t="s">
        <v>6</v>
      </c>
      <c r="T70" s="151"/>
      <c r="U70" s="151"/>
      <c r="V70" s="151"/>
      <c r="W70" s="151"/>
      <c r="X70" s="151"/>
      <c r="Y70" s="158"/>
      <c r="Z70" s="158"/>
      <c r="AA70" s="165"/>
      <c r="AB70" s="154"/>
      <c r="AC70" s="154"/>
      <c r="AD70" s="154"/>
      <c r="AE70" s="154"/>
      <c r="AF70" s="154"/>
      <c r="AG70" s="151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251" t="s">
        <v>3</v>
      </c>
      <c r="BB70" s="251" t="s">
        <v>3</v>
      </c>
      <c r="BC70" s="154"/>
      <c r="BD70" s="415">
        <v>0</v>
      </c>
      <c r="BE70" s="415">
        <v>0</v>
      </c>
    </row>
    <row r="71" spans="1:57" x14ac:dyDescent="0.25">
      <c r="A71" s="2866" t="s">
        <v>97</v>
      </c>
      <c r="B71" s="2867"/>
      <c r="C71" s="2868"/>
      <c r="D71" s="363">
        <v>0</v>
      </c>
      <c r="E71" s="283"/>
      <c r="F71" s="334"/>
      <c r="G71" s="334"/>
      <c r="H71" s="284"/>
      <c r="I71" s="284"/>
      <c r="J71" s="284"/>
      <c r="K71" s="284"/>
      <c r="L71" s="284"/>
      <c r="M71" s="284"/>
      <c r="N71" s="285"/>
      <c r="O71" s="280"/>
      <c r="P71" s="334"/>
      <c r="Q71" s="280"/>
      <c r="R71" s="277"/>
      <c r="S71" s="412" t="s">
        <v>6</v>
      </c>
      <c r="T71" s="151"/>
      <c r="U71" s="151"/>
      <c r="V71" s="151"/>
      <c r="W71" s="151"/>
      <c r="X71" s="151"/>
      <c r="Y71" s="158"/>
      <c r="Z71" s="158"/>
      <c r="AA71" s="165"/>
      <c r="AB71" s="154"/>
      <c r="AC71" s="154"/>
      <c r="AD71" s="154"/>
      <c r="AE71" s="154"/>
      <c r="AF71" s="154"/>
      <c r="AG71" s="151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251" t="s">
        <v>3</v>
      </c>
      <c r="BB71" s="251" t="s">
        <v>3</v>
      </c>
      <c r="BC71" s="154"/>
      <c r="BD71" s="415">
        <v>0</v>
      </c>
      <c r="BE71" s="415">
        <v>0</v>
      </c>
    </row>
    <row r="72" spans="1:57" x14ac:dyDescent="0.25">
      <c r="A72" s="2869" t="s">
        <v>98</v>
      </c>
      <c r="B72" s="2870"/>
      <c r="C72" s="2871"/>
      <c r="D72" s="365">
        <v>0</v>
      </c>
      <c r="E72" s="307"/>
      <c r="F72" s="352"/>
      <c r="G72" s="352"/>
      <c r="H72" s="308"/>
      <c r="I72" s="308"/>
      <c r="J72" s="308"/>
      <c r="K72" s="308"/>
      <c r="L72" s="308"/>
      <c r="M72" s="308"/>
      <c r="N72" s="287"/>
      <c r="O72" s="280"/>
      <c r="P72" s="334"/>
      <c r="Q72" s="281"/>
      <c r="R72" s="317"/>
      <c r="S72" s="412" t="s">
        <v>6</v>
      </c>
      <c r="T72" s="151"/>
      <c r="U72" s="151"/>
      <c r="V72" s="151"/>
      <c r="W72" s="151"/>
      <c r="X72" s="151"/>
      <c r="Y72" s="158"/>
      <c r="Z72" s="158"/>
      <c r="AA72" s="165"/>
      <c r="AB72" s="154"/>
      <c r="AC72" s="154"/>
      <c r="AD72" s="154"/>
      <c r="AE72" s="154"/>
      <c r="AF72" s="154"/>
      <c r="AG72" s="151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251" t="s">
        <v>3</v>
      </c>
      <c r="BB72" s="174"/>
      <c r="BC72" s="154"/>
      <c r="BD72" s="415">
        <v>0</v>
      </c>
      <c r="BE72" s="428"/>
    </row>
    <row r="73" spans="1:57" x14ac:dyDescent="0.25">
      <c r="A73" s="2858" t="s">
        <v>99</v>
      </c>
      <c r="B73" s="2859"/>
      <c r="C73" s="2860"/>
      <c r="D73" s="323">
        <v>0</v>
      </c>
      <c r="E73" s="319">
        <v>0</v>
      </c>
      <c r="F73" s="382">
        <v>0</v>
      </c>
      <c r="G73" s="382">
        <v>0</v>
      </c>
      <c r="H73" s="320">
        <v>0</v>
      </c>
      <c r="I73" s="320">
        <v>0</v>
      </c>
      <c r="J73" s="320">
        <v>0</v>
      </c>
      <c r="K73" s="320">
        <v>0</v>
      </c>
      <c r="L73" s="320">
        <v>0</v>
      </c>
      <c r="M73" s="320">
        <v>0</v>
      </c>
      <c r="N73" s="320">
        <v>0</v>
      </c>
      <c r="O73" s="322">
        <v>0</v>
      </c>
      <c r="P73" s="319">
        <v>0</v>
      </c>
      <c r="Q73" s="319">
        <v>0</v>
      </c>
      <c r="R73" s="318">
        <v>0</v>
      </c>
      <c r="S73" s="412" t="s">
        <v>6</v>
      </c>
      <c r="T73" s="151"/>
      <c r="U73" s="151"/>
      <c r="V73" s="151"/>
      <c r="W73" s="151"/>
      <c r="X73" s="151"/>
      <c r="Y73" s="158"/>
      <c r="Z73" s="158"/>
      <c r="AA73" s="165"/>
      <c r="AB73" s="154"/>
      <c r="AC73" s="154"/>
      <c r="AD73" s="154"/>
      <c r="AE73" s="154"/>
      <c r="AF73" s="154"/>
      <c r="AG73" s="151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251" t="s">
        <v>3</v>
      </c>
      <c r="BB73" s="251" t="s">
        <v>3</v>
      </c>
      <c r="BC73" s="154"/>
      <c r="BD73" s="415">
        <v>0</v>
      </c>
      <c r="BE73" s="415">
        <v>0</v>
      </c>
    </row>
    <row r="74" spans="1:57" x14ac:dyDescent="0.25">
      <c r="A74" s="2872" t="s">
        <v>100</v>
      </c>
      <c r="B74" s="2873"/>
      <c r="C74" s="2874"/>
      <c r="D74" s="404">
        <v>0</v>
      </c>
      <c r="E74" s="353"/>
      <c r="F74" s="370"/>
      <c r="G74" s="370"/>
      <c r="H74" s="354"/>
      <c r="I74" s="354"/>
      <c r="J74" s="354"/>
      <c r="K74" s="354"/>
      <c r="L74" s="354"/>
      <c r="M74" s="354"/>
      <c r="N74" s="337"/>
      <c r="O74" s="325"/>
      <c r="P74" s="333"/>
      <c r="Q74" s="325"/>
      <c r="R74" s="276"/>
      <c r="S74" s="412" t="s">
        <v>6</v>
      </c>
      <c r="T74" s="151"/>
      <c r="U74" s="151"/>
      <c r="V74" s="151"/>
      <c r="W74" s="151"/>
      <c r="X74" s="151"/>
      <c r="Y74" s="158"/>
      <c r="Z74" s="158"/>
      <c r="AA74" s="165"/>
      <c r="AB74" s="154"/>
      <c r="AC74" s="154"/>
      <c r="AD74" s="154"/>
      <c r="AE74" s="154"/>
      <c r="AF74" s="154"/>
      <c r="AG74" s="151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251" t="s">
        <v>3</v>
      </c>
      <c r="BB74" s="251" t="s">
        <v>3</v>
      </c>
      <c r="BC74" s="154"/>
      <c r="BD74" s="415">
        <v>0</v>
      </c>
      <c r="BE74" s="415">
        <v>0</v>
      </c>
    </row>
    <row r="75" spans="1:57" x14ac:dyDescent="0.25">
      <c r="A75" s="2820" t="s">
        <v>101</v>
      </c>
      <c r="B75" s="2875"/>
      <c r="C75" s="2821"/>
      <c r="D75" s="367">
        <v>0</v>
      </c>
      <c r="E75" s="286"/>
      <c r="F75" s="336"/>
      <c r="G75" s="336"/>
      <c r="H75" s="287"/>
      <c r="I75" s="287"/>
      <c r="J75" s="287"/>
      <c r="K75" s="287"/>
      <c r="L75" s="287"/>
      <c r="M75" s="287"/>
      <c r="N75" s="288"/>
      <c r="O75" s="288"/>
      <c r="P75" s="286"/>
      <c r="Q75" s="332"/>
      <c r="R75" s="279"/>
      <c r="S75" s="412" t="s">
        <v>6</v>
      </c>
      <c r="T75" s="151"/>
      <c r="U75" s="151"/>
      <c r="V75" s="151"/>
      <c r="W75" s="151"/>
      <c r="X75" s="151"/>
      <c r="Y75" s="158"/>
      <c r="Z75" s="158"/>
      <c r="AA75" s="165"/>
      <c r="AB75" s="154"/>
      <c r="AC75" s="154"/>
      <c r="AD75" s="154"/>
      <c r="AE75" s="154"/>
      <c r="AF75" s="154"/>
      <c r="AG75" s="151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251" t="s">
        <v>3</v>
      </c>
      <c r="BB75" s="251" t="s">
        <v>3</v>
      </c>
      <c r="BC75" s="154"/>
      <c r="BD75" s="415">
        <v>0</v>
      </c>
      <c r="BE75" s="415">
        <v>0</v>
      </c>
    </row>
    <row r="76" spans="1:57" x14ac:dyDescent="0.25">
      <c r="A76" s="154"/>
      <c r="B76" s="155"/>
      <c r="C76" s="155"/>
      <c r="D76" s="379"/>
      <c r="E76" s="379"/>
      <c r="F76" s="379"/>
      <c r="G76" s="379"/>
      <c r="H76" s="379"/>
      <c r="I76" s="379"/>
      <c r="J76" s="379"/>
      <c r="K76" s="379"/>
      <c r="L76" s="380"/>
      <c r="M76" s="379"/>
      <c r="N76" s="379"/>
      <c r="O76" s="379"/>
      <c r="P76" s="379"/>
      <c r="Q76" s="379"/>
      <c r="R76" s="379"/>
      <c r="S76" s="413"/>
      <c r="T76" s="151"/>
      <c r="U76" s="151"/>
      <c r="V76" s="151"/>
      <c r="W76" s="151"/>
      <c r="X76" s="151"/>
      <c r="Y76" s="158"/>
      <c r="Z76" s="158"/>
      <c r="AA76" s="165"/>
      <c r="AB76" s="154"/>
      <c r="AC76" s="154"/>
      <c r="AD76" s="154"/>
      <c r="AE76" s="154"/>
      <c r="AF76" s="154"/>
      <c r="AG76" s="151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8"/>
      <c r="BB76" s="158"/>
      <c r="BC76" s="151"/>
      <c r="BD76" s="151"/>
      <c r="BE76" s="151"/>
    </row>
    <row r="77" spans="1:57" x14ac:dyDescent="0.25">
      <c r="A77" s="2876" t="s">
        <v>102</v>
      </c>
      <c r="B77" s="2806"/>
      <c r="C77" s="252" t="s">
        <v>103</v>
      </c>
      <c r="D77" s="381">
        <v>0</v>
      </c>
      <c r="E77" s="296"/>
      <c r="F77" s="333"/>
      <c r="G77" s="333"/>
      <c r="H77" s="297"/>
      <c r="I77" s="297"/>
      <c r="J77" s="297"/>
      <c r="K77" s="298"/>
      <c r="L77" s="297"/>
      <c r="M77" s="297"/>
      <c r="N77" s="312"/>
      <c r="O77" s="312"/>
      <c r="P77" s="296"/>
      <c r="Q77" s="331"/>
      <c r="R77" s="276"/>
      <c r="S77" s="412" t="s">
        <v>6</v>
      </c>
      <c r="T77" s="151"/>
      <c r="U77" s="151"/>
      <c r="V77" s="151"/>
      <c r="W77" s="151"/>
      <c r="X77" s="151"/>
      <c r="Y77" s="158"/>
      <c r="Z77" s="158"/>
      <c r="AA77" s="165"/>
      <c r="AB77" s="154"/>
      <c r="AC77" s="154"/>
      <c r="AD77" s="154"/>
      <c r="AE77" s="154"/>
      <c r="AF77" s="154"/>
      <c r="AG77" s="151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251" t="s">
        <v>3</v>
      </c>
      <c r="BB77" s="251" t="s">
        <v>3</v>
      </c>
      <c r="BC77" s="154"/>
      <c r="BD77" s="415">
        <v>0</v>
      </c>
      <c r="BE77" s="415">
        <v>0</v>
      </c>
    </row>
    <row r="78" spans="1:57" x14ac:dyDescent="0.25">
      <c r="A78" s="2877"/>
      <c r="B78" s="2878"/>
      <c r="C78" s="253" t="s">
        <v>104</v>
      </c>
      <c r="D78" s="291">
        <v>0</v>
      </c>
      <c r="E78" s="283"/>
      <c r="F78" s="334"/>
      <c r="G78" s="334"/>
      <c r="H78" s="284"/>
      <c r="I78" s="284"/>
      <c r="J78" s="284"/>
      <c r="K78" s="294"/>
      <c r="L78" s="284"/>
      <c r="M78" s="284"/>
      <c r="N78" s="285"/>
      <c r="O78" s="285"/>
      <c r="P78" s="283"/>
      <c r="Q78" s="301"/>
      <c r="R78" s="277"/>
      <c r="S78" s="412" t="s">
        <v>6</v>
      </c>
      <c r="T78" s="151"/>
      <c r="U78" s="151"/>
      <c r="V78" s="151"/>
      <c r="W78" s="151"/>
      <c r="X78" s="151"/>
      <c r="Y78" s="158"/>
      <c r="Z78" s="158"/>
      <c r="AA78" s="165"/>
      <c r="AB78" s="154"/>
      <c r="AC78" s="154"/>
      <c r="AD78" s="154"/>
      <c r="AE78" s="154"/>
      <c r="AF78" s="154"/>
      <c r="AG78" s="151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251" t="s">
        <v>3</v>
      </c>
      <c r="BB78" s="251" t="s">
        <v>3</v>
      </c>
      <c r="BC78" s="154"/>
      <c r="BD78" s="415">
        <v>0</v>
      </c>
      <c r="BE78" s="415">
        <v>0</v>
      </c>
    </row>
    <row r="79" spans="1:57" x14ac:dyDescent="0.25">
      <c r="A79" s="2877"/>
      <c r="B79" s="2878"/>
      <c r="C79" s="253" t="s">
        <v>105</v>
      </c>
      <c r="D79" s="291">
        <v>0</v>
      </c>
      <c r="E79" s="283"/>
      <c r="F79" s="334"/>
      <c r="G79" s="334"/>
      <c r="H79" s="284"/>
      <c r="I79" s="284"/>
      <c r="J79" s="284"/>
      <c r="K79" s="294"/>
      <c r="L79" s="284"/>
      <c r="M79" s="284"/>
      <c r="N79" s="285"/>
      <c r="O79" s="285"/>
      <c r="P79" s="283"/>
      <c r="Q79" s="301"/>
      <c r="R79" s="277"/>
      <c r="S79" s="412" t="s">
        <v>6</v>
      </c>
      <c r="T79" s="151"/>
      <c r="U79" s="151"/>
      <c r="V79" s="151"/>
      <c r="W79" s="151"/>
      <c r="X79" s="151"/>
      <c r="Y79" s="158"/>
      <c r="Z79" s="158"/>
      <c r="AA79" s="165"/>
      <c r="AB79" s="154"/>
      <c r="AC79" s="154"/>
      <c r="AD79" s="154"/>
      <c r="AE79" s="154"/>
      <c r="AF79" s="154"/>
      <c r="AG79" s="151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251" t="s">
        <v>3</v>
      </c>
      <c r="BB79" s="251" t="s">
        <v>3</v>
      </c>
      <c r="BC79" s="154"/>
      <c r="BD79" s="415">
        <v>0</v>
      </c>
      <c r="BE79" s="415">
        <v>0</v>
      </c>
    </row>
    <row r="80" spans="1:57" x14ac:dyDescent="0.25">
      <c r="A80" s="2877"/>
      <c r="B80" s="2878"/>
      <c r="C80" s="254" t="s">
        <v>106</v>
      </c>
      <c r="D80" s="306">
        <v>0</v>
      </c>
      <c r="E80" s="307"/>
      <c r="F80" s="352"/>
      <c r="G80" s="352"/>
      <c r="H80" s="308"/>
      <c r="I80" s="308"/>
      <c r="J80" s="308"/>
      <c r="K80" s="351"/>
      <c r="L80" s="308"/>
      <c r="M80" s="308"/>
      <c r="N80" s="309"/>
      <c r="O80" s="309"/>
      <c r="P80" s="307"/>
      <c r="Q80" s="310"/>
      <c r="R80" s="279"/>
      <c r="S80" s="412" t="s">
        <v>6</v>
      </c>
      <c r="T80" s="151"/>
      <c r="U80" s="151"/>
      <c r="V80" s="151"/>
      <c r="W80" s="151"/>
      <c r="X80" s="151"/>
      <c r="Y80" s="158"/>
      <c r="Z80" s="158"/>
      <c r="AA80" s="165"/>
      <c r="AB80" s="154"/>
      <c r="AC80" s="154"/>
      <c r="AD80" s="154"/>
      <c r="AE80" s="154"/>
      <c r="AF80" s="154"/>
      <c r="AG80" s="151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251" t="s">
        <v>3</v>
      </c>
      <c r="BB80" s="251" t="s">
        <v>3</v>
      </c>
      <c r="BC80" s="154"/>
      <c r="BD80" s="415">
        <v>0</v>
      </c>
      <c r="BE80" s="415">
        <v>0</v>
      </c>
    </row>
    <row r="81" spans="1:57" x14ac:dyDescent="0.25">
      <c r="A81" s="2807"/>
      <c r="B81" s="2809"/>
      <c r="C81" s="209" t="s">
        <v>4</v>
      </c>
      <c r="D81" s="323">
        <v>0</v>
      </c>
      <c r="E81" s="319">
        <v>0</v>
      </c>
      <c r="F81" s="382">
        <v>0</v>
      </c>
      <c r="G81" s="382">
        <v>0</v>
      </c>
      <c r="H81" s="320">
        <v>0</v>
      </c>
      <c r="I81" s="320">
        <v>0</v>
      </c>
      <c r="J81" s="320">
        <v>0</v>
      </c>
      <c r="K81" s="320">
        <v>0</v>
      </c>
      <c r="L81" s="320">
        <v>0</v>
      </c>
      <c r="M81" s="320">
        <v>0</v>
      </c>
      <c r="N81" s="320">
        <v>0</v>
      </c>
      <c r="O81" s="321">
        <v>0</v>
      </c>
      <c r="P81" s="319">
        <v>0</v>
      </c>
      <c r="Q81" s="322">
        <v>0</v>
      </c>
      <c r="R81" s="318">
        <v>0</v>
      </c>
      <c r="S81" s="412" t="s">
        <v>6</v>
      </c>
      <c r="T81" s="151"/>
      <c r="U81" s="151"/>
      <c r="V81" s="151"/>
      <c r="W81" s="151"/>
      <c r="X81" s="151"/>
      <c r="Y81" s="158"/>
      <c r="Z81" s="158"/>
      <c r="AA81" s="165"/>
      <c r="AB81" s="154"/>
      <c r="AC81" s="154"/>
      <c r="AD81" s="154"/>
      <c r="AE81" s="154"/>
      <c r="AF81" s="154"/>
      <c r="AG81" s="151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251" t="s">
        <v>3</v>
      </c>
      <c r="BB81" s="251" t="s">
        <v>3</v>
      </c>
      <c r="BC81" s="154"/>
      <c r="BD81" s="415">
        <v>0</v>
      </c>
      <c r="BE81" s="415">
        <v>0</v>
      </c>
    </row>
    <row r="82" spans="1:57" ht="15.75" x14ac:dyDescent="0.25">
      <c r="A82" s="208" t="s">
        <v>107</v>
      </c>
      <c r="B82" s="234"/>
      <c r="C82" s="234"/>
      <c r="D82" s="235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235"/>
      <c r="P82" s="235"/>
      <c r="Q82" s="235"/>
      <c r="R82" s="236"/>
      <c r="S82" s="19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</row>
    <row r="83" spans="1:57" ht="42" x14ac:dyDescent="0.25">
      <c r="A83" s="2858" t="s">
        <v>108</v>
      </c>
      <c r="B83" s="2859"/>
      <c r="C83" s="2860"/>
      <c r="D83" s="237" t="s">
        <v>109</v>
      </c>
      <c r="E83" s="255" t="s">
        <v>110</v>
      </c>
      <c r="F83" s="238" t="s">
        <v>111</v>
      </c>
      <c r="G83" s="190"/>
      <c r="H83" s="190"/>
      <c r="I83" s="190"/>
      <c r="J83" s="190"/>
      <c r="K83" s="190"/>
      <c r="L83" s="190"/>
      <c r="M83" s="190"/>
      <c r="N83" s="190"/>
      <c r="O83" s="190"/>
      <c r="P83" s="191"/>
      <c r="Q83" s="191"/>
      <c r="R83" s="191"/>
      <c r="S83" s="239"/>
      <c r="T83" s="151"/>
      <c r="U83" s="151"/>
      <c r="V83" s="151"/>
      <c r="W83" s="151"/>
      <c r="X83" s="151"/>
      <c r="Y83" s="151"/>
      <c r="Z83" s="151"/>
      <c r="AA83" s="151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1"/>
      <c r="BB83" s="151"/>
      <c r="BC83" s="151"/>
      <c r="BD83" s="151"/>
      <c r="BE83" s="154"/>
    </row>
    <row r="84" spans="1:57" x14ac:dyDescent="0.25">
      <c r="A84" s="2810" t="s">
        <v>112</v>
      </c>
      <c r="B84" s="2811"/>
      <c r="C84" s="2812"/>
      <c r="D84" s="340"/>
      <c r="E84" s="340"/>
      <c r="F84" s="340"/>
      <c r="G84" s="190"/>
      <c r="H84" s="190"/>
      <c r="I84" s="190"/>
      <c r="J84" s="190"/>
      <c r="K84" s="190"/>
      <c r="L84" s="190"/>
      <c r="M84" s="190"/>
      <c r="N84" s="190"/>
      <c r="O84" s="190"/>
      <c r="P84" s="191"/>
      <c r="Q84" s="191"/>
      <c r="R84" s="191"/>
      <c r="S84" s="239"/>
      <c r="T84" s="151"/>
      <c r="U84" s="151"/>
      <c r="V84" s="151"/>
      <c r="W84" s="151"/>
      <c r="X84" s="151"/>
      <c r="Y84" s="151"/>
      <c r="Z84" s="151"/>
      <c r="AA84" s="151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1"/>
      <c r="BB84" s="151"/>
      <c r="BC84" s="151"/>
      <c r="BD84" s="151"/>
      <c r="BE84" s="154"/>
    </row>
    <row r="85" spans="1:57" x14ac:dyDescent="0.25">
      <c r="A85" s="2879" t="s">
        <v>113</v>
      </c>
      <c r="B85" s="2814" t="s">
        <v>114</v>
      </c>
      <c r="C85" s="2815"/>
      <c r="D85" s="405"/>
      <c r="E85" s="405"/>
      <c r="F85" s="405"/>
      <c r="G85" s="190"/>
      <c r="H85" s="190"/>
      <c r="I85" s="190"/>
      <c r="J85" s="190"/>
      <c r="K85" s="190"/>
      <c r="L85" s="190"/>
      <c r="M85" s="190"/>
      <c r="N85" s="190"/>
      <c r="O85" s="190"/>
      <c r="P85" s="191"/>
      <c r="Q85" s="191"/>
      <c r="R85" s="191"/>
      <c r="S85" s="239"/>
      <c r="T85" s="151"/>
      <c r="U85" s="151"/>
      <c r="V85" s="151"/>
      <c r="W85" s="151"/>
      <c r="X85" s="151"/>
      <c r="Y85" s="151"/>
      <c r="Z85" s="151"/>
      <c r="AA85" s="151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1"/>
      <c r="BB85" s="151"/>
      <c r="BC85" s="151"/>
      <c r="BD85" s="151"/>
      <c r="BE85" s="154"/>
    </row>
    <row r="86" spans="1:57" x14ac:dyDescent="0.25">
      <c r="A86" s="2880"/>
      <c r="B86" s="2814" t="s">
        <v>115</v>
      </c>
      <c r="C86" s="2815"/>
      <c r="D86" s="405"/>
      <c r="E86" s="405"/>
      <c r="F86" s="405"/>
      <c r="G86" s="190"/>
      <c r="H86" s="190"/>
      <c r="I86" s="190"/>
      <c r="J86" s="190"/>
      <c r="K86" s="190"/>
      <c r="L86" s="190"/>
      <c r="M86" s="190"/>
      <c r="N86" s="190"/>
      <c r="O86" s="190"/>
      <c r="P86" s="191"/>
      <c r="Q86" s="191"/>
      <c r="R86" s="191"/>
      <c r="S86" s="239"/>
      <c r="T86" s="151"/>
      <c r="U86" s="151"/>
      <c r="V86" s="151"/>
      <c r="W86" s="151"/>
      <c r="X86" s="151"/>
      <c r="Y86" s="151"/>
      <c r="Z86" s="151"/>
      <c r="AA86" s="151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1"/>
      <c r="BB86" s="151"/>
      <c r="BC86" s="151"/>
      <c r="BD86" s="151"/>
      <c r="BE86" s="154"/>
    </row>
    <row r="87" spans="1:57" x14ac:dyDescent="0.25">
      <c r="A87" s="2813" t="s">
        <v>116</v>
      </c>
      <c r="B87" s="2814"/>
      <c r="C87" s="2815"/>
      <c r="D87" s="274"/>
      <c r="E87" s="406"/>
      <c r="F87" s="274"/>
      <c r="G87" s="190"/>
      <c r="H87" s="190"/>
      <c r="I87" s="190"/>
      <c r="J87" s="190"/>
      <c r="K87" s="190"/>
      <c r="L87" s="190"/>
      <c r="M87" s="190"/>
      <c r="N87" s="190"/>
      <c r="O87" s="190"/>
      <c r="P87" s="191"/>
      <c r="Q87" s="191"/>
      <c r="R87" s="191"/>
      <c r="S87" s="239"/>
      <c r="T87" s="151"/>
      <c r="U87" s="151"/>
      <c r="V87" s="151"/>
      <c r="W87" s="151"/>
      <c r="X87" s="151"/>
      <c r="Y87" s="151"/>
      <c r="Z87" s="151"/>
      <c r="AA87" s="151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1"/>
      <c r="BB87" s="151"/>
      <c r="BC87" s="151"/>
      <c r="BD87" s="151"/>
      <c r="BE87" s="154"/>
    </row>
    <row r="88" spans="1:57" x14ac:dyDescent="0.25">
      <c r="A88" s="2813" t="s">
        <v>117</v>
      </c>
      <c r="B88" s="2814"/>
      <c r="C88" s="2815"/>
      <c r="D88" s="274"/>
      <c r="E88" s="406"/>
      <c r="F88" s="274"/>
      <c r="G88" s="190"/>
      <c r="H88" s="190"/>
      <c r="I88" s="190"/>
      <c r="J88" s="190"/>
      <c r="K88" s="190"/>
      <c r="L88" s="190"/>
      <c r="M88" s="190"/>
      <c r="N88" s="190"/>
      <c r="O88" s="190"/>
      <c r="P88" s="191"/>
      <c r="Q88" s="191"/>
      <c r="R88" s="191"/>
      <c r="S88" s="239"/>
      <c r="T88" s="151"/>
      <c r="U88" s="151"/>
      <c r="V88" s="151"/>
      <c r="W88" s="151"/>
      <c r="X88" s="151"/>
      <c r="Y88" s="151"/>
      <c r="Z88" s="151"/>
      <c r="AA88" s="151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1"/>
      <c r="BB88" s="151"/>
      <c r="BC88" s="151"/>
      <c r="BD88" s="151"/>
      <c r="BE88" s="154"/>
    </row>
    <row r="89" spans="1:57" x14ac:dyDescent="0.25">
      <c r="A89" s="2813" t="s">
        <v>118</v>
      </c>
      <c r="B89" s="2814"/>
      <c r="C89" s="2815"/>
      <c r="D89" s="274"/>
      <c r="E89" s="406"/>
      <c r="F89" s="274"/>
      <c r="G89" s="190"/>
      <c r="H89" s="190"/>
      <c r="I89" s="190"/>
      <c r="J89" s="190"/>
      <c r="K89" s="190"/>
      <c r="L89" s="190"/>
      <c r="M89" s="190"/>
      <c r="N89" s="190"/>
      <c r="O89" s="190"/>
      <c r="P89" s="191"/>
      <c r="Q89" s="191"/>
      <c r="R89" s="191"/>
      <c r="S89" s="239"/>
      <c r="T89" s="151"/>
      <c r="U89" s="151"/>
      <c r="V89" s="151"/>
      <c r="W89" s="151"/>
      <c r="X89" s="151"/>
      <c r="Y89" s="151"/>
      <c r="Z89" s="151"/>
      <c r="AA89" s="151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1"/>
      <c r="BB89" s="151"/>
      <c r="BC89" s="151"/>
      <c r="BD89" s="151"/>
      <c r="BE89" s="154"/>
    </row>
    <row r="90" spans="1:57" x14ac:dyDescent="0.25">
      <c r="A90" s="2824" t="s">
        <v>119</v>
      </c>
      <c r="B90" s="2825"/>
      <c r="C90" s="2826"/>
      <c r="D90" s="407"/>
      <c r="E90" s="408"/>
      <c r="F90" s="407"/>
      <c r="G90" s="190"/>
      <c r="H90" s="190"/>
      <c r="I90" s="190"/>
      <c r="J90" s="190"/>
      <c r="K90" s="190"/>
      <c r="L90" s="190"/>
      <c r="M90" s="190"/>
      <c r="N90" s="190"/>
      <c r="O90" s="190"/>
      <c r="P90" s="191"/>
      <c r="Q90" s="191"/>
      <c r="R90" s="191"/>
      <c r="S90" s="239"/>
      <c r="T90" s="151"/>
      <c r="U90" s="151"/>
      <c r="V90" s="151"/>
      <c r="W90" s="151"/>
      <c r="X90" s="151"/>
      <c r="Y90" s="151"/>
      <c r="Z90" s="151"/>
      <c r="AA90" s="151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1"/>
      <c r="BB90" s="151"/>
      <c r="BC90" s="151"/>
      <c r="BD90" s="151"/>
      <c r="BE90" s="154"/>
    </row>
    <row r="91" spans="1:57" x14ac:dyDescent="0.25">
      <c r="A91" s="2813" t="s">
        <v>120</v>
      </c>
      <c r="B91" s="2814"/>
      <c r="C91" s="2815"/>
      <c r="D91" s="274"/>
      <c r="E91" s="406"/>
      <c r="F91" s="274"/>
      <c r="G91" s="190"/>
      <c r="H91" s="190"/>
      <c r="I91" s="190"/>
      <c r="J91" s="190"/>
      <c r="K91" s="190"/>
      <c r="L91" s="190"/>
      <c r="M91" s="190"/>
      <c r="N91" s="190"/>
      <c r="O91" s="190"/>
      <c r="P91" s="191"/>
      <c r="Q91" s="191"/>
      <c r="R91" s="191"/>
      <c r="S91" s="239"/>
      <c r="T91" s="151"/>
      <c r="U91" s="151"/>
      <c r="V91" s="151"/>
      <c r="W91" s="151"/>
      <c r="X91" s="151"/>
      <c r="Y91" s="151"/>
      <c r="Z91" s="151"/>
      <c r="AA91" s="151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1"/>
      <c r="BB91" s="151"/>
      <c r="BC91" s="151"/>
      <c r="BD91" s="151"/>
      <c r="BE91" s="154"/>
    </row>
    <row r="92" spans="1:57" x14ac:dyDescent="0.25">
      <c r="A92" s="2820" t="s">
        <v>121</v>
      </c>
      <c r="B92" s="2875"/>
      <c r="C92" s="2821"/>
      <c r="D92" s="275"/>
      <c r="E92" s="409"/>
      <c r="F92" s="275"/>
      <c r="G92" s="190"/>
      <c r="H92" s="190"/>
      <c r="I92" s="190"/>
      <c r="J92" s="190"/>
      <c r="K92" s="190"/>
      <c r="L92" s="190"/>
      <c r="M92" s="190"/>
      <c r="N92" s="190"/>
      <c r="O92" s="190"/>
      <c r="P92" s="191"/>
      <c r="Q92" s="191"/>
      <c r="R92" s="191"/>
      <c r="S92" s="239"/>
      <c r="T92" s="151"/>
      <c r="U92" s="151"/>
      <c r="V92" s="151"/>
      <c r="W92" s="151"/>
      <c r="X92" s="151"/>
      <c r="Y92" s="151"/>
      <c r="Z92" s="151"/>
      <c r="AA92" s="151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1"/>
      <c r="BB92" s="151"/>
      <c r="BC92" s="151"/>
      <c r="BD92" s="151"/>
      <c r="BE92" s="154"/>
    </row>
    <row r="93" spans="1:57" ht="15.75" x14ac:dyDescent="0.25">
      <c r="A93" s="169" t="s">
        <v>122</v>
      </c>
      <c r="B93" s="162"/>
      <c r="C93" s="170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0"/>
      <c r="S93" s="158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</row>
    <row r="94" spans="1:57" x14ac:dyDescent="0.2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158"/>
      <c r="I94" s="158"/>
      <c r="J94" s="158"/>
      <c r="K94" s="158"/>
      <c r="L94" s="158"/>
      <c r="M94" s="158"/>
      <c r="N94" s="158"/>
      <c r="O94" s="158"/>
      <c r="P94" s="240"/>
      <c r="Q94" s="158"/>
      <c r="R94" s="158"/>
      <c r="S94" s="158"/>
      <c r="T94" s="151"/>
      <c r="U94" s="151"/>
      <c r="V94" s="151"/>
      <c r="W94" s="151"/>
      <c r="X94" s="151"/>
      <c r="Y94" s="151"/>
      <c r="Z94" s="151"/>
      <c r="AA94" s="151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1"/>
      <c r="BB94" s="151"/>
      <c r="BC94" s="151"/>
      <c r="BD94" s="151"/>
      <c r="BE94" s="154"/>
    </row>
    <row r="95" spans="1:57" x14ac:dyDescent="0.25">
      <c r="A95" s="2884"/>
      <c r="B95" s="2885"/>
      <c r="C95" s="2886"/>
      <c r="D95" s="172" t="s">
        <v>4</v>
      </c>
      <c r="E95" s="196" t="s">
        <v>1</v>
      </c>
      <c r="F95" s="197" t="s">
        <v>2</v>
      </c>
      <c r="G95" s="2831"/>
      <c r="H95" s="158"/>
      <c r="I95" s="158"/>
      <c r="J95" s="158"/>
      <c r="K95" s="158"/>
      <c r="L95" s="158"/>
      <c r="M95" s="158"/>
      <c r="N95" s="158"/>
      <c r="O95" s="158"/>
      <c r="P95" s="240"/>
      <c r="Q95" s="158"/>
      <c r="R95" s="158"/>
      <c r="S95" s="158"/>
      <c r="T95" s="151"/>
      <c r="U95" s="151"/>
      <c r="V95" s="151"/>
      <c r="W95" s="151"/>
      <c r="X95" s="151"/>
      <c r="Y95" s="151"/>
      <c r="Z95" s="151"/>
      <c r="AA95" s="151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1"/>
      <c r="BB95" s="151"/>
      <c r="BC95" s="151"/>
      <c r="BD95" s="151"/>
      <c r="BE95" s="154"/>
    </row>
    <row r="96" spans="1:57" x14ac:dyDescent="0.25">
      <c r="A96" s="2852" t="s">
        <v>126</v>
      </c>
      <c r="B96" s="2854" t="s">
        <v>127</v>
      </c>
      <c r="C96" s="2855"/>
      <c r="D96" s="326">
        <v>0</v>
      </c>
      <c r="E96" s="327"/>
      <c r="F96" s="329"/>
      <c r="G96" s="277"/>
      <c r="H96" s="414" t="s">
        <v>3</v>
      </c>
      <c r="I96" s="158"/>
      <c r="J96" s="158"/>
      <c r="K96" s="158"/>
      <c r="L96" s="158"/>
      <c r="M96" s="158"/>
      <c r="N96" s="158"/>
      <c r="O96" s="158"/>
      <c r="P96" s="240"/>
      <c r="Q96" s="158"/>
      <c r="R96" s="158"/>
      <c r="S96" s="158"/>
      <c r="T96" s="151"/>
      <c r="U96" s="151"/>
      <c r="V96" s="151"/>
      <c r="W96" s="151"/>
      <c r="X96" s="151"/>
      <c r="Y96" s="151"/>
      <c r="Z96" s="151"/>
      <c r="AA96" s="151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88" t="s">
        <v>3</v>
      </c>
      <c r="BB96" s="188" t="s">
        <v>3</v>
      </c>
      <c r="BC96" s="151"/>
      <c r="BD96" s="420">
        <v>0</v>
      </c>
      <c r="BE96" s="420">
        <v>0</v>
      </c>
    </row>
    <row r="97" spans="1:58" x14ac:dyDescent="0.25">
      <c r="A97" s="2853"/>
      <c r="B97" s="2856" t="s">
        <v>128</v>
      </c>
      <c r="C97" s="2857"/>
      <c r="D97" s="292">
        <v>0</v>
      </c>
      <c r="E97" s="286"/>
      <c r="F97" s="289"/>
      <c r="G97" s="279"/>
      <c r="H97" s="414"/>
      <c r="I97" s="158"/>
      <c r="J97" s="158"/>
      <c r="K97" s="158"/>
      <c r="L97" s="158"/>
      <c r="M97" s="158"/>
      <c r="N97" s="158"/>
      <c r="O97" s="158"/>
      <c r="P97" s="240"/>
      <c r="Q97" s="158"/>
      <c r="R97" s="158"/>
      <c r="S97" s="158"/>
      <c r="T97" s="151"/>
      <c r="U97" s="151"/>
      <c r="V97" s="151"/>
      <c r="W97" s="151"/>
      <c r="X97" s="151"/>
      <c r="Y97" s="151"/>
      <c r="Z97" s="151"/>
      <c r="AA97" s="151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1"/>
      <c r="BB97" s="151"/>
      <c r="BC97" s="151"/>
      <c r="BD97" s="151"/>
      <c r="BE97" s="154"/>
      <c r="BF97" s="154"/>
    </row>
    <row r="98" spans="1:58" ht="15.75" x14ac:dyDescent="0.25">
      <c r="A98" s="207" t="s">
        <v>129</v>
      </c>
      <c r="B98" s="220"/>
      <c r="C98" s="220"/>
      <c r="D98" s="220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98"/>
      <c r="S98" s="164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</row>
    <row r="99" spans="1:58" x14ac:dyDescent="0.2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164"/>
      <c r="R99" s="194"/>
      <c r="S99" s="151"/>
      <c r="T99" s="151"/>
      <c r="U99" s="151"/>
      <c r="V99" s="151"/>
      <c r="W99" s="151"/>
      <c r="X99" s="151"/>
      <c r="Y99" s="151"/>
      <c r="Z99" s="151"/>
      <c r="AA99" s="151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1"/>
      <c r="BB99" s="151"/>
      <c r="BC99" s="151"/>
      <c r="BD99" s="151"/>
      <c r="BE99" s="154"/>
      <c r="BF99" s="154"/>
    </row>
    <row r="100" spans="1:58" ht="21" x14ac:dyDescent="0.25">
      <c r="A100" s="2807"/>
      <c r="B100" s="2808"/>
      <c r="C100" s="2809"/>
      <c r="D100" s="2831"/>
      <c r="E100" s="163" t="s">
        <v>33</v>
      </c>
      <c r="F100" s="166" t="s">
        <v>34</v>
      </c>
      <c r="G100" s="166" t="s">
        <v>35</v>
      </c>
      <c r="H100" s="166" t="s">
        <v>22</v>
      </c>
      <c r="I100" s="166" t="s">
        <v>23</v>
      </c>
      <c r="J100" s="166" t="s">
        <v>24</v>
      </c>
      <c r="K100" s="166" t="s">
        <v>25</v>
      </c>
      <c r="L100" s="166" t="s">
        <v>26</v>
      </c>
      <c r="M100" s="185" t="s">
        <v>27</v>
      </c>
      <c r="N100" s="2831"/>
      <c r="O100" s="2800"/>
      <c r="P100" s="2800"/>
      <c r="Q100" s="241"/>
      <c r="R100" s="225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1"/>
      <c r="BB100" s="151"/>
      <c r="BC100" s="151"/>
      <c r="BD100" s="151"/>
      <c r="BE100" s="154"/>
      <c r="BF100" s="154"/>
    </row>
    <row r="101" spans="1:58" x14ac:dyDescent="0.25">
      <c r="A101" s="2861" t="s">
        <v>131</v>
      </c>
      <c r="B101" s="2862"/>
      <c r="C101" s="2862"/>
      <c r="D101" s="290">
        <v>0</v>
      </c>
      <c r="E101" s="296"/>
      <c r="F101" s="297"/>
      <c r="G101" s="297"/>
      <c r="H101" s="297"/>
      <c r="I101" s="297"/>
      <c r="J101" s="297"/>
      <c r="K101" s="297"/>
      <c r="L101" s="297"/>
      <c r="M101" s="325"/>
      <c r="N101" s="276"/>
      <c r="O101" s="276"/>
      <c r="P101" s="372"/>
      <c r="Q101" s="412" t="s">
        <v>132</v>
      </c>
      <c r="R101" s="202"/>
      <c r="S101" s="151"/>
      <c r="T101" s="151"/>
      <c r="U101" s="151"/>
      <c r="V101" s="151"/>
      <c r="W101" s="165"/>
      <c r="X101" s="165"/>
      <c r="Y101" s="158"/>
      <c r="Z101" s="158"/>
      <c r="AA101" s="158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88" t="s">
        <v>3</v>
      </c>
      <c r="BB101" s="188" t="s">
        <v>3</v>
      </c>
      <c r="BC101" s="251" t="s">
        <v>3</v>
      </c>
      <c r="BD101" s="420">
        <v>0</v>
      </c>
      <c r="BE101" s="420">
        <v>0</v>
      </c>
      <c r="BF101" s="420" t="s">
        <v>3</v>
      </c>
    </row>
    <row r="102" spans="1:58" x14ac:dyDescent="0.25">
      <c r="A102" s="2844" t="s">
        <v>133</v>
      </c>
      <c r="B102" s="2844"/>
      <c r="C102" s="2844"/>
      <c r="D102" s="291">
        <v>0</v>
      </c>
      <c r="E102" s="283"/>
      <c r="F102" s="284"/>
      <c r="G102" s="308"/>
      <c r="H102" s="284"/>
      <c r="I102" s="284"/>
      <c r="J102" s="308"/>
      <c r="K102" s="284"/>
      <c r="L102" s="284"/>
      <c r="M102" s="280"/>
      <c r="N102" s="278"/>
      <c r="O102" s="278"/>
      <c r="P102" s="374"/>
      <c r="Q102" s="412" t="s">
        <v>132</v>
      </c>
      <c r="R102" s="202"/>
      <c r="S102" s="151"/>
      <c r="T102" s="151"/>
      <c r="U102" s="151"/>
      <c r="V102" s="151"/>
      <c r="W102" s="165"/>
      <c r="X102" s="165"/>
      <c r="Y102" s="158"/>
      <c r="Z102" s="158"/>
      <c r="AA102" s="158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88" t="s">
        <v>3</v>
      </c>
      <c r="BB102" s="188" t="s">
        <v>3</v>
      </c>
      <c r="BC102" s="251" t="s">
        <v>3</v>
      </c>
      <c r="BD102" s="420">
        <v>0</v>
      </c>
      <c r="BE102" s="420">
        <v>0</v>
      </c>
      <c r="BF102" s="420" t="s">
        <v>3</v>
      </c>
    </row>
    <row r="103" spans="1:58" x14ac:dyDescent="0.25">
      <c r="A103" s="2844" t="s">
        <v>134</v>
      </c>
      <c r="B103" s="2844"/>
      <c r="C103" s="2844"/>
      <c r="D103" s="410"/>
      <c r="E103" s="293"/>
      <c r="F103" s="369"/>
      <c r="G103" s="369"/>
      <c r="H103" s="369"/>
      <c r="I103" s="369"/>
      <c r="J103" s="294"/>
      <c r="K103" s="371"/>
      <c r="L103" s="294"/>
      <c r="M103" s="369"/>
      <c r="N103" s="410"/>
      <c r="O103" s="313"/>
      <c r="P103" s="313"/>
      <c r="Q103" s="412" t="s">
        <v>132</v>
      </c>
      <c r="R103" s="202"/>
      <c r="S103" s="151"/>
      <c r="T103" s="151"/>
      <c r="U103" s="151"/>
      <c r="V103" s="151"/>
      <c r="W103" s="165"/>
      <c r="X103" s="165"/>
      <c r="Y103" s="158"/>
      <c r="Z103" s="158"/>
      <c r="AA103" s="158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83"/>
      <c r="BB103" s="183"/>
      <c r="BC103" s="174"/>
      <c r="BD103" s="174"/>
      <c r="BE103" s="174"/>
      <c r="BF103" s="174"/>
    </row>
    <row r="104" spans="1:58" x14ac:dyDescent="0.25">
      <c r="A104" s="2844" t="s">
        <v>135</v>
      </c>
      <c r="B104" s="2844"/>
      <c r="C104" s="2844"/>
      <c r="D104" s="410"/>
      <c r="E104" s="293"/>
      <c r="F104" s="369"/>
      <c r="G104" s="369"/>
      <c r="H104" s="369"/>
      <c r="I104" s="369"/>
      <c r="J104" s="294"/>
      <c r="K104" s="371"/>
      <c r="L104" s="294"/>
      <c r="M104" s="369"/>
      <c r="N104" s="410"/>
      <c r="O104" s="313"/>
      <c r="P104" s="313"/>
      <c r="Q104" s="412" t="s">
        <v>132</v>
      </c>
      <c r="R104" s="202"/>
      <c r="S104" s="151"/>
      <c r="T104" s="151"/>
      <c r="U104" s="151"/>
      <c r="V104" s="151"/>
      <c r="W104" s="165"/>
      <c r="X104" s="165"/>
      <c r="Y104" s="158"/>
      <c r="Z104" s="158"/>
      <c r="AA104" s="158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83"/>
      <c r="BB104" s="183"/>
      <c r="BC104" s="174"/>
      <c r="BD104" s="174"/>
      <c r="BE104" s="174"/>
      <c r="BF104" s="174"/>
    </row>
    <row r="105" spans="1:58" x14ac:dyDescent="0.25">
      <c r="A105" s="2813" t="s">
        <v>136</v>
      </c>
      <c r="B105" s="2814"/>
      <c r="C105" s="2815"/>
      <c r="D105" s="291">
        <v>0</v>
      </c>
      <c r="E105" s="283"/>
      <c r="F105" s="284"/>
      <c r="G105" s="328"/>
      <c r="H105" s="284"/>
      <c r="I105" s="284"/>
      <c r="J105" s="328"/>
      <c r="K105" s="284"/>
      <c r="L105" s="284"/>
      <c r="M105" s="280"/>
      <c r="N105" s="282"/>
      <c r="O105" s="282"/>
      <c r="P105" s="389"/>
      <c r="Q105" s="412" t="s">
        <v>132</v>
      </c>
      <c r="R105" s="202"/>
      <c r="S105" s="151"/>
      <c r="T105" s="151"/>
      <c r="U105" s="151"/>
      <c r="V105" s="151"/>
      <c r="W105" s="165"/>
      <c r="X105" s="165"/>
      <c r="Y105" s="158"/>
      <c r="Z105" s="158"/>
      <c r="AA105" s="158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88" t="s">
        <v>3</v>
      </c>
      <c r="BB105" s="188" t="s">
        <v>3</v>
      </c>
      <c r="BC105" s="251" t="s">
        <v>3</v>
      </c>
      <c r="BD105" s="420">
        <v>0</v>
      </c>
      <c r="BE105" s="420">
        <v>0</v>
      </c>
      <c r="BF105" s="420" t="s">
        <v>3</v>
      </c>
    </row>
    <row r="106" spans="1:58" x14ac:dyDescent="0.25">
      <c r="A106" s="2844" t="s">
        <v>137</v>
      </c>
      <c r="B106" s="2844"/>
      <c r="C106" s="2844"/>
      <c r="D106" s="291">
        <v>0</v>
      </c>
      <c r="E106" s="283"/>
      <c r="F106" s="284"/>
      <c r="G106" s="284"/>
      <c r="H106" s="284"/>
      <c r="I106" s="284"/>
      <c r="J106" s="284"/>
      <c r="K106" s="284"/>
      <c r="L106" s="284"/>
      <c r="M106" s="280"/>
      <c r="N106" s="277"/>
      <c r="O106" s="277"/>
      <c r="P106" s="373"/>
      <c r="Q106" s="412" t="s">
        <v>132</v>
      </c>
      <c r="R106" s="202"/>
      <c r="S106" s="151"/>
      <c r="T106" s="151"/>
      <c r="U106" s="151"/>
      <c r="V106" s="151"/>
      <c r="W106" s="165"/>
      <c r="X106" s="165"/>
      <c r="Y106" s="158"/>
      <c r="Z106" s="158"/>
      <c r="AA106" s="158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88" t="s">
        <v>3</v>
      </c>
      <c r="BB106" s="188" t="s">
        <v>3</v>
      </c>
      <c r="BC106" s="251" t="s">
        <v>3</v>
      </c>
      <c r="BD106" s="420">
        <v>0</v>
      </c>
      <c r="BE106" s="420">
        <v>0</v>
      </c>
      <c r="BF106" s="420" t="s">
        <v>3</v>
      </c>
    </row>
    <row r="107" spans="1:58" x14ac:dyDescent="0.25">
      <c r="A107" s="2844" t="s">
        <v>138</v>
      </c>
      <c r="B107" s="2844"/>
      <c r="C107" s="2844"/>
      <c r="D107" s="291">
        <v>0</v>
      </c>
      <c r="E107" s="283"/>
      <c r="F107" s="284"/>
      <c r="G107" s="284"/>
      <c r="H107" s="284"/>
      <c r="I107" s="284"/>
      <c r="J107" s="284"/>
      <c r="K107" s="284"/>
      <c r="L107" s="284"/>
      <c r="M107" s="280"/>
      <c r="N107" s="277"/>
      <c r="O107" s="313"/>
      <c r="P107" s="373"/>
      <c r="Q107" s="412" t="s">
        <v>132</v>
      </c>
      <c r="R107" s="202"/>
      <c r="S107" s="151"/>
      <c r="T107" s="151"/>
      <c r="U107" s="151"/>
      <c r="V107" s="151"/>
      <c r="W107" s="165"/>
      <c r="X107" s="165"/>
      <c r="Y107" s="158"/>
      <c r="Z107" s="158"/>
      <c r="AA107" s="158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88" t="s">
        <v>3</v>
      </c>
      <c r="BB107" s="188" t="s">
        <v>3</v>
      </c>
      <c r="BC107" s="174"/>
      <c r="BD107" s="174"/>
      <c r="BE107" s="420">
        <v>0</v>
      </c>
      <c r="BF107" s="420" t="s">
        <v>3</v>
      </c>
    </row>
    <row r="108" spans="1:58" x14ac:dyDescent="0.25">
      <c r="A108" s="2844" t="s">
        <v>139</v>
      </c>
      <c r="B108" s="2844"/>
      <c r="C108" s="2844"/>
      <c r="D108" s="291">
        <v>0</v>
      </c>
      <c r="E108" s="293"/>
      <c r="F108" s="294"/>
      <c r="G108" s="294"/>
      <c r="H108" s="284"/>
      <c r="I108" s="284"/>
      <c r="J108" s="284"/>
      <c r="K108" s="284"/>
      <c r="L108" s="284"/>
      <c r="M108" s="280"/>
      <c r="N108" s="277"/>
      <c r="O108" s="277"/>
      <c r="P108" s="373"/>
      <c r="Q108" s="412" t="s">
        <v>132</v>
      </c>
      <c r="R108" s="202"/>
      <c r="S108" s="151"/>
      <c r="T108" s="151"/>
      <c r="U108" s="151"/>
      <c r="V108" s="151"/>
      <c r="W108" s="165"/>
      <c r="X108" s="165"/>
      <c r="Y108" s="158"/>
      <c r="Z108" s="158"/>
      <c r="AA108" s="158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88" t="s">
        <v>3</v>
      </c>
      <c r="BB108" s="188" t="s">
        <v>3</v>
      </c>
      <c r="BC108" s="251" t="s">
        <v>3</v>
      </c>
      <c r="BD108" s="420">
        <v>0</v>
      </c>
      <c r="BE108" s="420">
        <v>0</v>
      </c>
      <c r="BF108" s="420" t="s">
        <v>3</v>
      </c>
    </row>
    <row r="109" spans="1:58" x14ac:dyDescent="0.25">
      <c r="A109" s="2844" t="s">
        <v>140</v>
      </c>
      <c r="B109" s="2844"/>
      <c r="C109" s="2844"/>
      <c r="D109" s="291">
        <v>0</v>
      </c>
      <c r="E109" s="293"/>
      <c r="F109" s="294"/>
      <c r="G109" s="294"/>
      <c r="H109" s="284"/>
      <c r="I109" s="284"/>
      <c r="J109" s="284"/>
      <c r="K109" s="284"/>
      <c r="L109" s="284"/>
      <c r="M109" s="280"/>
      <c r="N109" s="277"/>
      <c r="O109" s="277"/>
      <c r="P109" s="373"/>
      <c r="Q109" s="412" t="s">
        <v>132</v>
      </c>
      <c r="R109" s="202"/>
      <c r="S109" s="151"/>
      <c r="T109" s="151"/>
      <c r="U109" s="151"/>
      <c r="V109" s="151"/>
      <c r="W109" s="165"/>
      <c r="X109" s="165"/>
      <c r="Y109" s="158"/>
      <c r="Z109" s="158"/>
      <c r="AA109" s="158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88" t="s">
        <v>3</v>
      </c>
      <c r="BB109" s="188" t="s">
        <v>3</v>
      </c>
      <c r="BC109" s="251" t="s">
        <v>3</v>
      </c>
      <c r="BD109" s="420">
        <v>0</v>
      </c>
      <c r="BE109" s="420">
        <v>0</v>
      </c>
      <c r="BF109" s="420" t="s">
        <v>3</v>
      </c>
    </row>
    <row r="110" spans="1:58" x14ac:dyDescent="0.25">
      <c r="A110" s="2844" t="s">
        <v>141</v>
      </c>
      <c r="B110" s="2844"/>
      <c r="C110" s="2844"/>
      <c r="D110" s="291">
        <v>0</v>
      </c>
      <c r="E110" s="293"/>
      <c r="F110" s="294"/>
      <c r="G110" s="294"/>
      <c r="H110" s="294"/>
      <c r="I110" s="294"/>
      <c r="J110" s="284"/>
      <c r="K110" s="284"/>
      <c r="L110" s="284"/>
      <c r="M110" s="280"/>
      <c r="N110" s="277"/>
      <c r="O110" s="277"/>
      <c r="P110" s="373"/>
      <c r="Q110" s="412" t="s">
        <v>132</v>
      </c>
      <c r="R110" s="202"/>
      <c r="S110" s="151"/>
      <c r="T110" s="151"/>
      <c r="U110" s="151"/>
      <c r="V110" s="151"/>
      <c r="W110" s="165"/>
      <c r="X110" s="165"/>
      <c r="Y110" s="158"/>
      <c r="Z110" s="158"/>
      <c r="AA110" s="158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88" t="s">
        <v>3</v>
      </c>
      <c r="BB110" s="188" t="s">
        <v>3</v>
      </c>
      <c r="BC110" s="251" t="s">
        <v>3</v>
      </c>
      <c r="BD110" s="420">
        <v>0</v>
      </c>
      <c r="BE110" s="420">
        <v>0</v>
      </c>
      <c r="BF110" s="420" t="s">
        <v>3</v>
      </c>
    </row>
    <row r="111" spans="1:58" x14ac:dyDescent="0.25">
      <c r="A111" s="2844" t="s">
        <v>142</v>
      </c>
      <c r="B111" s="2844"/>
      <c r="C111" s="2844"/>
      <c r="D111" s="291">
        <v>0</v>
      </c>
      <c r="E111" s="293"/>
      <c r="F111" s="294"/>
      <c r="G111" s="284"/>
      <c r="H111" s="284"/>
      <c r="I111" s="284"/>
      <c r="J111" s="284"/>
      <c r="K111" s="284"/>
      <c r="L111" s="284"/>
      <c r="M111" s="280"/>
      <c r="N111" s="277"/>
      <c r="O111" s="277"/>
      <c r="P111" s="373"/>
      <c r="Q111" s="412" t="s">
        <v>132</v>
      </c>
      <c r="R111" s="202"/>
      <c r="S111" s="151"/>
      <c r="T111" s="151"/>
      <c r="U111" s="151"/>
      <c r="V111" s="151"/>
      <c r="W111" s="165"/>
      <c r="X111" s="165"/>
      <c r="Y111" s="158"/>
      <c r="Z111" s="158"/>
      <c r="AA111" s="158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88" t="s">
        <v>3</v>
      </c>
      <c r="BB111" s="188" t="s">
        <v>3</v>
      </c>
      <c r="BC111" s="251" t="s">
        <v>3</v>
      </c>
      <c r="BD111" s="420">
        <v>0</v>
      </c>
      <c r="BE111" s="420">
        <v>0</v>
      </c>
      <c r="BF111" s="420" t="s">
        <v>3</v>
      </c>
    </row>
    <row r="112" spans="1:58" x14ac:dyDescent="0.25">
      <c r="A112" s="2844" t="s">
        <v>143</v>
      </c>
      <c r="B112" s="2844"/>
      <c r="C112" s="2844"/>
      <c r="D112" s="291">
        <v>0</v>
      </c>
      <c r="E112" s="283"/>
      <c r="F112" s="294"/>
      <c r="G112" s="294"/>
      <c r="H112" s="294"/>
      <c r="I112" s="284"/>
      <c r="J112" s="294"/>
      <c r="K112" s="294"/>
      <c r="L112" s="294"/>
      <c r="M112" s="295"/>
      <c r="N112" s="277"/>
      <c r="O112" s="313"/>
      <c r="P112" s="373"/>
      <c r="Q112" s="412" t="s">
        <v>132</v>
      </c>
      <c r="R112" s="202"/>
      <c r="S112" s="151"/>
      <c r="T112" s="151"/>
      <c r="U112" s="151"/>
      <c r="V112" s="151"/>
      <c r="W112" s="165"/>
      <c r="X112" s="165"/>
      <c r="Y112" s="158"/>
      <c r="Z112" s="158"/>
      <c r="AA112" s="158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88" t="s">
        <v>3</v>
      </c>
      <c r="BB112" s="188" t="s">
        <v>3</v>
      </c>
      <c r="BC112" s="174"/>
      <c r="BD112" s="174"/>
      <c r="BE112" s="420">
        <v>0</v>
      </c>
      <c r="BF112" s="420" t="s">
        <v>3</v>
      </c>
    </row>
    <row r="113" spans="1:58" x14ac:dyDescent="0.25">
      <c r="A113" s="2844" t="s">
        <v>144</v>
      </c>
      <c r="B113" s="2844"/>
      <c r="C113" s="2844"/>
      <c r="D113" s="291">
        <v>0</v>
      </c>
      <c r="E113" s="283"/>
      <c r="F113" s="294"/>
      <c r="G113" s="294"/>
      <c r="H113" s="294"/>
      <c r="I113" s="284"/>
      <c r="J113" s="294"/>
      <c r="K113" s="294"/>
      <c r="L113" s="294"/>
      <c r="M113" s="295"/>
      <c r="N113" s="277"/>
      <c r="O113" s="313"/>
      <c r="P113" s="373"/>
      <c r="Q113" s="412" t="s">
        <v>132</v>
      </c>
      <c r="R113" s="202"/>
      <c r="S113" s="151"/>
      <c r="T113" s="151"/>
      <c r="U113" s="151"/>
      <c r="V113" s="151"/>
      <c r="W113" s="165"/>
      <c r="X113" s="165"/>
      <c r="Y113" s="158"/>
      <c r="Z113" s="158"/>
      <c r="AA113" s="158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88" t="s">
        <v>3</v>
      </c>
      <c r="BB113" s="188" t="s">
        <v>3</v>
      </c>
      <c r="BC113" s="174"/>
      <c r="BD113" s="174"/>
      <c r="BE113" s="420">
        <v>0</v>
      </c>
      <c r="BF113" s="420" t="s">
        <v>3</v>
      </c>
    </row>
    <row r="114" spans="1:58" x14ac:dyDescent="0.25">
      <c r="A114" s="2844" t="s">
        <v>145</v>
      </c>
      <c r="B114" s="2844"/>
      <c r="C114" s="2844"/>
      <c r="D114" s="291">
        <v>0</v>
      </c>
      <c r="E114" s="283"/>
      <c r="F114" s="284"/>
      <c r="G114" s="284"/>
      <c r="H114" s="284"/>
      <c r="I114" s="284"/>
      <c r="J114" s="284"/>
      <c r="K114" s="284"/>
      <c r="L114" s="294"/>
      <c r="M114" s="295"/>
      <c r="N114" s="277"/>
      <c r="O114" s="277"/>
      <c r="P114" s="373"/>
      <c r="Q114" s="412" t="s">
        <v>132</v>
      </c>
      <c r="R114" s="202"/>
      <c r="S114" s="151"/>
      <c r="T114" s="151"/>
      <c r="U114" s="151"/>
      <c r="V114" s="151"/>
      <c r="W114" s="165"/>
      <c r="X114" s="165"/>
      <c r="Y114" s="158"/>
      <c r="Z114" s="158"/>
      <c r="AA114" s="158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88" t="s">
        <v>3</v>
      </c>
      <c r="BB114" s="188" t="s">
        <v>3</v>
      </c>
      <c r="BC114" s="251" t="s">
        <v>3</v>
      </c>
      <c r="BD114" s="420">
        <v>0</v>
      </c>
      <c r="BE114" s="420">
        <v>0</v>
      </c>
      <c r="BF114" s="420" t="s">
        <v>3</v>
      </c>
    </row>
    <row r="115" spans="1:58" x14ac:dyDescent="0.25">
      <c r="A115" s="2844" t="s">
        <v>146</v>
      </c>
      <c r="B115" s="2844"/>
      <c r="C115" s="2844"/>
      <c r="D115" s="291">
        <v>0</v>
      </c>
      <c r="E115" s="283"/>
      <c r="F115" s="284"/>
      <c r="G115" s="284"/>
      <c r="H115" s="284"/>
      <c r="I115" s="284"/>
      <c r="J115" s="284"/>
      <c r="K115" s="284"/>
      <c r="L115" s="294"/>
      <c r="M115" s="295"/>
      <c r="N115" s="277"/>
      <c r="O115" s="277"/>
      <c r="P115" s="373"/>
      <c r="Q115" s="412" t="s">
        <v>132</v>
      </c>
      <c r="R115" s="202"/>
      <c r="S115" s="151"/>
      <c r="T115" s="151"/>
      <c r="U115" s="151"/>
      <c r="V115" s="151"/>
      <c r="W115" s="165"/>
      <c r="X115" s="165"/>
      <c r="Y115" s="158"/>
      <c r="Z115" s="158"/>
      <c r="AA115" s="158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88" t="s">
        <v>3</v>
      </c>
      <c r="BB115" s="188" t="s">
        <v>3</v>
      </c>
      <c r="BC115" s="251" t="s">
        <v>3</v>
      </c>
      <c r="BD115" s="420">
        <v>0</v>
      </c>
      <c r="BE115" s="420">
        <v>0</v>
      </c>
      <c r="BF115" s="420" t="s">
        <v>3</v>
      </c>
    </row>
    <row r="116" spans="1:58" x14ac:dyDescent="0.25">
      <c r="A116" s="2845" t="s">
        <v>147</v>
      </c>
      <c r="B116" s="2846"/>
      <c r="C116" s="2847"/>
      <c r="D116" s="291">
        <v>0</v>
      </c>
      <c r="E116" s="293"/>
      <c r="F116" s="294"/>
      <c r="G116" s="294"/>
      <c r="H116" s="284"/>
      <c r="I116" s="284"/>
      <c r="J116" s="284"/>
      <c r="K116" s="284"/>
      <c r="L116" s="284"/>
      <c r="M116" s="280"/>
      <c r="N116" s="277"/>
      <c r="O116" s="277"/>
      <c r="P116" s="373"/>
      <c r="Q116" s="412" t="s">
        <v>132</v>
      </c>
      <c r="R116" s="202"/>
      <c r="S116" s="151"/>
      <c r="T116" s="151"/>
      <c r="U116" s="151"/>
      <c r="V116" s="151"/>
      <c r="W116" s="165"/>
      <c r="X116" s="165"/>
      <c r="Y116" s="158"/>
      <c r="Z116" s="158"/>
      <c r="AA116" s="158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88" t="s">
        <v>3</v>
      </c>
      <c r="BB116" s="188" t="s">
        <v>3</v>
      </c>
      <c r="BC116" s="251" t="s">
        <v>3</v>
      </c>
      <c r="BD116" s="420">
        <v>0</v>
      </c>
      <c r="BE116" s="420">
        <v>0</v>
      </c>
      <c r="BF116" s="420" t="s">
        <v>3</v>
      </c>
    </row>
    <row r="117" spans="1:58" x14ac:dyDescent="0.25">
      <c r="A117" s="2844" t="s">
        <v>148</v>
      </c>
      <c r="B117" s="2844"/>
      <c r="C117" s="2844"/>
      <c r="D117" s="291">
        <v>0</v>
      </c>
      <c r="E117" s="293"/>
      <c r="F117" s="294"/>
      <c r="G117" s="294"/>
      <c r="H117" s="284"/>
      <c r="I117" s="284"/>
      <c r="J117" s="284"/>
      <c r="K117" s="284"/>
      <c r="L117" s="284"/>
      <c r="M117" s="280"/>
      <c r="N117" s="277"/>
      <c r="O117" s="277"/>
      <c r="P117" s="373"/>
      <c r="Q117" s="412" t="s">
        <v>132</v>
      </c>
      <c r="R117" s="202"/>
      <c r="S117" s="151"/>
      <c r="T117" s="151"/>
      <c r="U117" s="151"/>
      <c r="V117" s="151"/>
      <c r="W117" s="165"/>
      <c r="X117" s="165"/>
      <c r="Y117" s="158"/>
      <c r="Z117" s="158"/>
      <c r="AA117" s="158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88" t="s">
        <v>3</v>
      </c>
      <c r="BB117" s="188" t="s">
        <v>3</v>
      </c>
      <c r="BC117" s="251" t="s">
        <v>3</v>
      </c>
      <c r="BD117" s="420">
        <v>0</v>
      </c>
      <c r="BE117" s="420">
        <v>0</v>
      </c>
      <c r="BF117" s="420" t="s">
        <v>3</v>
      </c>
    </row>
    <row r="118" spans="1:58" x14ac:dyDescent="0.25">
      <c r="A118" s="2844" t="s">
        <v>81</v>
      </c>
      <c r="B118" s="2844"/>
      <c r="C118" s="2844"/>
      <c r="D118" s="291">
        <v>0</v>
      </c>
      <c r="E118" s="293"/>
      <c r="F118" s="294"/>
      <c r="G118" s="294"/>
      <c r="H118" s="294"/>
      <c r="I118" s="294"/>
      <c r="J118" s="284"/>
      <c r="K118" s="284"/>
      <c r="L118" s="284"/>
      <c r="M118" s="280"/>
      <c r="N118" s="277"/>
      <c r="O118" s="313"/>
      <c r="P118" s="373"/>
      <c r="Q118" s="412" t="s">
        <v>132</v>
      </c>
      <c r="R118" s="202"/>
      <c r="S118" s="151"/>
      <c r="T118" s="151"/>
      <c r="U118" s="151"/>
      <c r="V118" s="151"/>
      <c r="W118" s="165"/>
      <c r="X118" s="165"/>
      <c r="Y118" s="158"/>
      <c r="Z118" s="158"/>
      <c r="AA118" s="158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88" t="s">
        <v>3</v>
      </c>
      <c r="BB118" s="188" t="s">
        <v>3</v>
      </c>
      <c r="BC118" s="174"/>
      <c r="BD118" s="174"/>
      <c r="BE118" s="420">
        <v>0</v>
      </c>
      <c r="BF118" s="420" t="s">
        <v>3</v>
      </c>
    </row>
    <row r="119" spans="1:58" x14ac:dyDescent="0.25">
      <c r="A119" s="2844" t="s">
        <v>149</v>
      </c>
      <c r="B119" s="2844"/>
      <c r="C119" s="2844"/>
      <c r="D119" s="291">
        <v>0</v>
      </c>
      <c r="E119" s="283"/>
      <c r="F119" s="284"/>
      <c r="G119" s="284"/>
      <c r="H119" s="284"/>
      <c r="I119" s="284"/>
      <c r="J119" s="284"/>
      <c r="K119" s="284"/>
      <c r="L119" s="284"/>
      <c r="M119" s="280"/>
      <c r="N119" s="277"/>
      <c r="O119" s="277"/>
      <c r="P119" s="373"/>
      <c r="Q119" s="412" t="s">
        <v>132</v>
      </c>
      <c r="R119" s="202"/>
      <c r="S119" s="151"/>
      <c r="T119" s="151"/>
      <c r="U119" s="151"/>
      <c r="V119" s="151"/>
      <c r="W119" s="165"/>
      <c r="X119" s="165"/>
      <c r="Y119" s="158"/>
      <c r="Z119" s="158"/>
      <c r="AA119" s="158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88" t="s">
        <v>3</v>
      </c>
      <c r="BB119" s="188" t="s">
        <v>3</v>
      </c>
      <c r="BC119" s="251" t="s">
        <v>3</v>
      </c>
      <c r="BD119" s="420">
        <v>0</v>
      </c>
      <c r="BE119" s="420">
        <v>0</v>
      </c>
      <c r="BF119" s="420" t="s">
        <v>3</v>
      </c>
    </row>
    <row r="120" spans="1:58" x14ac:dyDescent="0.25">
      <c r="A120" s="2844" t="s">
        <v>150</v>
      </c>
      <c r="B120" s="2844"/>
      <c r="C120" s="2844"/>
      <c r="D120" s="291">
        <v>0</v>
      </c>
      <c r="E120" s="283"/>
      <c r="F120" s="284"/>
      <c r="G120" s="284"/>
      <c r="H120" s="284"/>
      <c r="I120" s="284"/>
      <c r="J120" s="284"/>
      <c r="K120" s="284"/>
      <c r="L120" s="284"/>
      <c r="M120" s="280"/>
      <c r="N120" s="277"/>
      <c r="O120" s="277"/>
      <c r="P120" s="373"/>
      <c r="Q120" s="412" t="s">
        <v>132</v>
      </c>
      <c r="R120" s="202"/>
      <c r="S120" s="151"/>
      <c r="T120" s="151"/>
      <c r="U120" s="151"/>
      <c r="V120" s="151"/>
      <c r="W120" s="165"/>
      <c r="X120" s="165"/>
      <c r="Y120" s="158"/>
      <c r="Z120" s="158"/>
      <c r="AA120" s="158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88" t="s">
        <v>3</v>
      </c>
      <c r="BB120" s="188" t="s">
        <v>3</v>
      </c>
      <c r="BC120" s="251" t="s">
        <v>3</v>
      </c>
      <c r="BD120" s="420">
        <v>0</v>
      </c>
      <c r="BE120" s="420">
        <v>0</v>
      </c>
      <c r="BF120" s="420" t="s">
        <v>3</v>
      </c>
    </row>
    <row r="121" spans="1:58" x14ac:dyDescent="0.25">
      <c r="A121" s="2844" t="s">
        <v>151</v>
      </c>
      <c r="B121" s="2844"/>
      <c r="C121" s="2844"/>
      <c r="D121" s="291">
        <v>0</v>
      </c>
      <c r="E121" s="283"/>
      <c r="F121" s="284"/>
      <c r="G121" s="284"/>
      <c r="H121" s="284"/>
      <c r="I121" s="284"/>
      <c r="J121" s="284"/>
      <c r="K121" s="284"/>
      <c r="L121" s="284"/>
      <c r="M121" s="280"/>
      <c r="N121" s="277"/>
      <c r="O121" s="277"/>
      <c r="P121" s="373"/>
      <c r="Q121" s="412" t="s">
        <v>132</v>
      </c>
      <c r="R121" s="202"/>
      <c r="S121" s="151"/>
      <c r="T121" s="151"/>
      <c r="U121" s="151"/>
      <c r="V121" s="151"/>
      <c r="W121" s="165"/>
      <c r="X121" s="165"/>
      <c r="Y121" s="158"/>
      <c r="Z121" s="158"/>
      <c r="AA121" s="158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88" t="s">
        <v>3</v>
      </c>
      <c r="BB121" s="188" t="s">
        <v>3</v>
      </c>
      <c r="BC121" s="251" t="s">
        <v>3</v>
      </c>
      <c r="BD121" s="420">
        <v>0</v>
      </c>
      <c r="BE121" s="420">
        <v>0</v>
      </c>
      <c r="BF121" s="420" t="s">
        <v>3</v>
      </c>
    </row>
    <row r="122" spans="1:58" x14ac:dyDescent="0.25">
      <c r="A122" s="2844" t="s">
        <v>152</v>
      </c>
      <c r="B122" s="2844"/>
      <c r="C122" s="2844"/>
      <c r="D122" s="291">
        <v>0</v>
      </c>
      <c r="E122" s="283"/>
      <c r="F122" s="284"/>
      <c r="G122" s="284"/>
      <c r="H122" s="284"/>
      <c r="I122" s="284"/>
      <c r="J122" s="284"/>
      <c r="K122" s="284"/>
      <c r="L122" s="284"/>
      <c r="M122" s="280"/>
      <c r="N122" s="277"/>
      <c r="O122" s="277"/>
      <c r="P122" s="373"/>
      <c r="Q122" s="412" t="s">
        <v>132</v>
      </c>
      <c r="R122" s="202"/>
      <c r="S122" s="151"/>
      <c r="T122" s="151"/>
      <c r="U122" s="151"/>
      <c r="V122" s="151"/>
      <c r="W122" s="165"/>
      <c r="X122" s="165"/>
      <c r="Y122" s="158"/>
      <c r="Z122" s="158"/>
      <c r="AA122" s="158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88" t="s">
        <v>3</v>
      </c>
      <c r="BB122" s="188" t="s">
        <v>3</v>
      </c>
      <c r="BC122" s="251" t="s">
        <v>3</v>
      </c>
      <c r="BD122" s="420">
        <v>0</v>
      </c>
      <c r="BE122" s="420">
        <v>0</v>
      </c>
      <c r="BF122" s="420" t="s">
        <v>3</v>
      </c>
    </row>
    <row r="123" spans="1:58" x14ac:dyDescent="0.25">
      <c r="A123" s="2850" t="s">
        <v>153</v>
      </c>
      <c r="B123" s="2850"/>
      <c r="C123" s="2850"/>
      <c r="D123" s="291">
        <v>0</v>
      </c>
      <c r="E123" s="287"/>
      <c r="F123" s="287"/>
      <c r="G123" s="287"/>
      <c r="H123" s="287"/>
      <c r="I123" s="287"/>
      <c r="J123" s="287"/>
      <c r="K123" s="287"/>
      <c r="L123" s="287"/>
      <c r="M123" s="289"/>
      <c r="N123" s="277"/>
      <c r="O123" s="277"/>
      <c r="P123" s="373"/>
      <c r="Q123" s="412" t="s">
        <v>132</v>
      </c>
      <c r="R123" s="202"/>
      <c r="S123" s="151"/>
      <c r="T123" s="151"/>
      <c r="U123" s="151"/>
      <c r="V123" s="151"/>
      <c r="W123" s="165"/>
      <c r="X123" s="165"/>
      <c r="Y123" s="158"/>
      <c r="Z123" s="158"/>
      <c r="AA123" s="158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88" t="s">
        <v>3</v>
      </c>
      <c r="BB123" s="188" t="s">
        <v>3</v>
      </c>
      <c r="BC123" s="251" t="s">
        <v>3</v>
      </c>
      <c r="BD123" s="420">
        <v>0</v>
      </c>
      <c r="BE123" s="420">
        <v>0</v>
      </c>
      <c r="BF123" s="420" t="s">
        <v>3</v>
      </c>
    </row>
    <row r="124" spans="1:58" x14ac:dyDescent="0.25">
      <c r="A124" s="2797" t="s">
        <v>154</v>
      </c>
      <c r="B124" s="2803"/>
      <c r="C124" s="2798"/>
      <c r="D124" s="318">
        <v>0</v>
      </c>
      <c r="E124" s="382">
        <v>0</v>
      </c>
      <c r="F124" s="320">
        <v>0</v>
      </c>
      <c r="G124" s="320">
        <v>0</v>
      </c>
      <c r="H124" s="320">
        <v>0</v>
      </c>
      <c r="I124" s="320">
        <v>0</v>
      </c>
      <c r="J124" s="320">
        <v>0</v>
      </c>
      <c r="K124" s="320">
        <v>0</v>
      </c>
      <c r="L124" s="320">
        <v>0</v>
      </c>
      <c r="M124" s="321">
        <v>0</v>
      </c>
      <c r="N124" s="318">
        <v>0</v>
      </c>
      <c r="O124" s="323">
        <v>0</v>
      </c>
      <c r="P124" s="323">
        <v>0</v>
      </c>
      <c r="Q124" s="412" t="s">
        <v>132</v>
      </c>
      <c r="R124" s="202"/>
      <c r="S124" s="151"/>
      <c r="T124" s="151"/>
      <c r="U124" s="151"/>
      <c r="V124" s="151"/>
      <c r="W124" s="158"/>
      <c r="X124" s="165"/>
      <c r="Y124" s="165"/>
      <c r="Z124" s="158"/>
      <c r="AA124" s="158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88" t="s">
        <v>3</v>
      </c>
      <c r="BB124" s="188" t="s">
        <v>3</v>
      </c>
      <c r="BC124" s="251" t="s">
        <v>3</v>
      </c>
      <c r="BD124" s="420">
        <v>0</v>
      </c>
      <c r="BE124" s="420">
        <v>0</v>
      </c>
      <c r="BF124" s="420" t="s">
        <v>3</v>
      </c>
    </row>
    <row r="125" spans="1:58" x14ac:dyDescent="0.25">
      <c r="A125" s="2851" t="s">
        <v>155</v>
      </c>
      <c r="B125" s="2851"/>
      <c r="C125" s="2851"/>
      <c r="D125" s="230"/>
      <c r="E125" s="230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195"/>
      <c r="R125" s="194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1"/>
      <c r="BB125" s="151"/>
      <c r="BC125" s="151"/>
      <c r="BD125" s="151"/>
      <c r="BE125" s="154"/>
      <c r="BF125" s="154"/>
    </row>
    <row r="126" spans="1:58" x14ac:dyDescent="0.25">
      <c r="A126" s="2810" t="s">
        <v>156</v>
      </c>
      <c r="B126" s="2811"/>
      <c r="C126" s="2812"/>
      <c r="D126" s="290">
        <v>0</v>
      </c>
      <c r="E126" s="333"/>
      <c r="F126" s="297"/>
      <c r="G126" s="297"/>
      <c r="H126" s="297"/>
      <c r="I126" s="297"/>
      <c r="J126" s="297"/>
      <c r="K126" s="297"/>
      <c r="L126" s="297"/>
      <c r="M126" s="325"/>
      <c r="N126" s="331"/>
      <c r="O126" s="276"/>
      <c r="P126" s="372"/>
      <c r="Q126" s="412" t="s">
        <v>6</v>
      </c>
      <c r="R126" s="202"/>
      <c r="S126" s="151"/>
      <c r="T126" s="151"/>
      <c r="U126" s="151"/>
      <c r="V126" s="151"/>
      <c r="W126" s="165"/>
      <c r="X126" s="165"/>
      <c r="Y126" s="158"/>
      <c r="Z126" s="158"/>
      <c r="AA126" s="158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88" t="s">
        <v>3</v>
      </c>
      <c r="BB126" s="188" t="s">
        <v>3</v>
      </c>
      <c r="BC126" s="251" t="s">
        <v>3</v>
      </c>
      <c r="BD126" s="420">
        <v>0</v>
      </c>
      <c r="BE126" s="420">
        <v>0</v>
      </c>
      <c r="BF126" s="420" t="s">
        <v>3</v>
      </c>
    </row>
    <row r="127" spans="1:58" x14ac:dyDescent="0.25">
      <c r="A127" s="2813" t="s">
        <v>157</v>
      </c>
      <c r="B127" s="2814"/>
      <c r="C127" s="2815"/>
      <c r="D127" s="291">
        <v>0</v>
      </c>
      <c r="E127" s="334"/>
      <c r="F127" s="284"/>
      <c r="G127" s="284"/>
      <c r="H127" s="284"/>
      <c r="I127" s="284"/>
      <c r="J127" s="284"/>
      <c r="K127" s="284"/>
      <c r="L127" s="284"/>
      <c r="M127" s="280"/>
      <c r="N127" s="301"/>
      <c r="O127" s="277"/>
      <c r="P127" s="373"/>
      <c r="Q127" s="412" t="s">
        <v>6</v>
      </c>
      <c r="R127" s="202"/>
      <c r="S127" s="151"/>
      <c r="T127" s="151"/>
      <c r="U127" s="151"/>
      <c r="V127" s="151"/>
      <c r="W127" s="171"/>
      <c r="X127" s="171"/>
      <c r="Y127" s="158"/>
      <c r="Z127" s="158"/>
      <c r="AA127" s="158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88" t="s">
        <v>3</v>
      </c>
      <c r="BB127" s="188" t="s">
        <v>3</v>
      </c>
      <c r="BC127" s="251" t="s">
        <v>3</v>
      </c>
      <c r="BD127" s="420">
        <v>0</v>
      </c>
      <c r="BE127" s="420">
        <v>0</v>
      </c>
      <c r="BF127" s="420" t="s">
        <v>3</v>
      </c>
    </row>
    <row r="128" spans="1:58" x14ac:dyDescent="0.25">
      <c r="A128" s="2797" t="s">
        <v>154</v>
      </c>
      <c r="B128" s="2803"/>
      <c r="C128" s="2798"/>
      <c r="D128" s="318">
        <v>0</v>
      </c>
      <c r="E128" s="382">
        <v>0</v>
      </c>
      <c r="F128" s="320">
        <v>0</v>
      </c>
      <c r="G128" s="320">
        <v>0</v>
      </c>
      <c r="H128" s="320">
        <v>0</v>
      </c>
      <c r="I128" s="320">
        <v>0</v>
      </c>
      <c r="J128" s="320">
        <v>0</v>
      </c>
      <c r="K128" s="320">
        <v>0</v>
      </c>
      <c r="L128" s="320">
        <v>0</v>
      </c>
      <c r="M128" s="321">
        <v>0</v>
      </c>
      <c r="N128" s="318">
        <v>0</v>
      </c>
      <c r="O128" s="323">
        <v>0</v>
      </c>
      <c r="P128" s="323">
        <v>0</v>
      </c>
      <c r="Q128" s="412" t="s">
        <v>6</v>
      </c>
      <c r="R128" s="202"/>
      <c r="S128" s="151"/>
      <c r="T128" s="151"/>
      <c r="U128" s="151"/>
      <c r="V128" s="151"/>
      <c r="W128" s="158"/>
      <c r="X128" s="171"/>
      <c r="Y128" s="171"/>
      <c r="Z128" s="158"/>
      <c r="AA128" s="158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88" t="s">
        <v>3</v>
      </c>
      <c r="BB128" s="188" t="s">
        <v>3</v>
      </c>
      <c r="BC128" s="251" t="s">
        <v>3</v>
      </c>
      <c r="BD128" s="420">
        <v>0</v>
      </c>
      <c r="BE128" s="420">
        <v>0</v>
      </c>
      <c r="BF128" s="420" t="s">
        <v>3</v>
      </c>
    </row>
    <row r="129" spans="1:57" ht="15.75" x14ac:dyDescent="0.25">
      <c r="A129" s="207" t="s">
        <v>158</v>
      </c>
      <c r="B129" s="220"/>
      <c r="C129" s="220"/>
      <c r="D129" s="24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68"/>
      <c r="Q129" s="168"/>
      <c r="R129" s="198"/>
      <c r="S129" s="164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</row>
    <row r="130" spans="1:57" x14ac:dyDescent="0.2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1"/>
      <c r="BB130" s="151"/>
      <c r="BC130" s="151"/>
      <c r="BD130" s="151"/>
      <c r="BE130" s="154"/>
    </row>
    <row r="131" spans="1:57" ht="21" x14ac:dyDescent="0.25">
      <c r="A131" s="2807"/>
      <c r="B131" s="2808"/>
      <c r="C131" s="2809"/>
      <c r="D131" s="2831"/>
      <c r="E131" s="200" t="s">
        <v>33</v>
      </c>
      <c r="F131" s="166" t="s">
        <v>34</v>
      </c>
      <c r="G131" s="166" t="s">
        <v>35</v>
      </c>
      <c r="H131" s="166" t="s">
        <v>22</v>
      </c>
      <c r="I131" s="166" t="s">
        <v>23</v>
      </c>
      <c r="J131" s="166" t="s">
        <v>24</v>
      </c>
      <c r="K131" s="166" t="s">
        <v>25</v>
      </c>
      <c r="L131" s="166" t="s">
        <v>26</v>
      </c>
      <c r="M131" s="185" t="s">
        <v>27</v>
      </c>
      <c r="N131" s="163" t="s">
        <v>1</v>
      </c>
      <c r="O131" s="185" t="s">
        <v>2</v>
      </c>
      <c r="P131" s="2800"/>
      <c r="Q131" s="2849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1"/>
      <c r="BB131" s="151"/>
      <c r="BC131" s="151"/>
      <c r="BD131" s="151"/>
      <c r="BE131" s="154"/>
    </row>
    <row r="132" spans="1:57" x14ac:dyDescent="0.25">
      <c r="A132" s="2799" t="s">
        <v>160</v>
      </c>
      <c r="B132" s="2799" t="s">
        <v>161</v>
      </c>
      <c r="C132" s="243" t="s">
        <v>162</v>
      </c>
      <c r="D132" s="290">
        <v>0</v>
      </c>
      <c r="E132" s="311"/>
      <c r="F132" s="298"/>
      <c r="G132" s="298"/>
      <c r="H132" s="298"/>
      <c r="I132" s="298"/>
      <c r="J132" s="297"/>
      <c r="K132" s="297"/>
      <c r="L132" s="297"/>
      <c r="M132" s="299"/>
      <c r="N132" s="296"/>
      <c r="O132" s="325"/>
      <c r="P132" s="276"/>
      <c r="Q132" s="372"/>
      <c r="R132" s="412" t="s">
        <v>6</v>
      </c>
      <c r="S132" s="151"/>
      <c r="T132" s="151"/>
      <c r="U132" s="151"/>
      <c r="V132" s="151"/>
      <c r="W132" s="158"/>
      <c r="X132" s="165"/>
      <c r="Y132" s="165"/>
      <c r="Z132" s="158"/>
      <c r="AA132" s="158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251" t="s">
        <v>3</v>
      </c>
      <c r="BB132" s="251" t="s">
        <v>3</v>
      </c>
      <c r="BC132" s="154"/>
      <c r="BD132" s="415">
        <v>0</v>
      </c>
      <c r="BE132" s="415">
        <v>0</v>
      </c>
    </row>
    <row r="133" spans="1:57" x14ac:dyDescent="0.25">
      <c r="A133" s="2816"/>
      <c r="B133" s="2800"/>
      <c r="C133" s="180" t="s">
        <v>163</v>
      </c>
      <c r="D133" s="292">
        <v>0</v>
      </c>
      <c r="E133" s="314"/>
      <c r="F133" s="315"/>
      <c r="G133" s="315"/>
      <c r="H133" s="315"/>
      <c r="I133" s="315"/>
      <c r="J133" s="287"/>
      <c r="K133" s="287"/>
      <c r="L133" s="287"/>
      <c r="M133" s="316"/>
      <c r="N133" s="442"/>
      <c r="O133" s="441"/>
      <c r="P133" s="277"/>
      <c r="Q133" s="383"/>
      <c r="R133" s="412" t="s">
        <v>3</v>
      </c>
      <c r="S133" s="151"/>
      <c r="T133" s="151"/>
      <c r="U133" s="151"/>
      <c r="V133" s="151"/>
      <c r="W133" s="158"/>
      <c r="X133" s="165"/>
      <c r="Y133" s="165"/>
      <c r="Z133" s="158"/>
      <c r="AA133" s="158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74"/>
      <c r="BB133" s="251" t="s">
        <v>3</v>
      </c>
      <c r="BC133" s="154"/>
      <c r="BD133" s="428"/>
      <c r="BE133" s="415">
        <v>0</v>
      </c>
    </row>
    <row r="134" spans="1:57" x14ac:dyDescent="0.25">
      <c r="A134" s="2816"/>
      <c r="B134" s="2799" t="s">
        <v>164</v>
      </c>
      <c r="C134" s="243" t="s">
        <v>162</v>
      </c>
      <c r="D134" s="290">
        <v>0</v>
      </c>
      <c r="E134" s="311"/>
      <c r="F134" s="298"/>
      <c r="G134" s="298"/>
      <c r="H134" s="298"/>
      <c r="I134" s="298"/>
      <c r="J134" s="297"/>
      <c r="K134" s="297"/>
      <c r="L134" s="297"/>
      <c r="M134" s="299"/>
      <c r="N134" s="296"/>
      <c r="O134" s="325"/>
      <c r="P134" s="325"/>
      <c r="Q134" s="372"/>
      <c r="R134" s="412" t="s">
        <v>6</v>
      </c>
      <c r="S134" s="151"/>
      <c r="T134" s="151"/>
      <c r="U134" s="151"/>
      <c r="V134" s="151"/>
      <c r="W134" s="158"/>
      <c r="X134" s="165"/>
      <c r="Y134" s="165"/>
      <c r="Z134" s="158"/>
      <c r="AA134" s="158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251" t="s">
        <v>3</v>
      </c>
      <c r="BB134" s="251" t="s">
        <v>3</v>
      </c>
      <c r="BC134" s="154"/>
      <c r="BD134" s="415">
        <v>0</v>
      </c>
      <c r="BE134" s="415">
        <v>0</v>
      </c>
    </row>
    <row r="135" spans="1:57" x14ac:dyDescent="0.25">
      <c r="A135" s="2800"/>
      <c r="B135" s="2800"/>
      <c r="C135" s="181" t="s">
        <v>163</v>
      </c>
      <c r="D135" s="292">
        <v>0</v>
      </c>
      <c r="E135" s="314"/>
      <c r="F135" s="315"/>
      <c r="G135" s="315"/>
      <c r="H135" s="315"/>
      <c r="I135" s="315"/>
      <c r="J135" s="287"/>
      <c r="K135" s="287"/>
      <c r="L135" s="287"/>
      <c r="M135" s="316"/>
      <c r="N135" s="442"/>
      <c r="O135" s="441"/>
      <c r="P135" s="289"/>
      <c r="Q135" s="383"/>
      <c r="R135" s="412" t="s">
        <v>3</v>
      </c>
      <c r="S135" s="151"/>
      <c r="T135" s="151"/>
      <c r="U135" s="151"/>
      <c r="V135" s="151"/>
      <c r="W135" s="158"/>
      <c r="X135" s="165"/>
      <c r="Y135" s="165"/>
      <c r="Z135" s="158"/>
      <c r="AA135" s="158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74"/>
      <c r="BB135" s="251" t="s">
        <v>3</v>
      </c>
      <c r="BC135" s="154"/>
      <c r="BD135" s="428"/>
      <c r="BE135" s="415">
        <v>0</v>
      </c>
    </row>
    <row r="136" spans="1:57" x14ac:dyDescent="0.25">
      <c r="A136" s="2799" t="s">
        <v>165</v>
      </c>
      <c r="B136" s="2810" t="s">
        <v>166</v>
      </c>
      <c r="C136" s="2835"/>
      <c r="D136" s="300"/>
      <c r="E136" s="311"/>
      <c r="F136" s="298"/>
      <c r="G136" s="298"/>
      <c r="H136" s="298"/>
      <c r="I136" s="298"/>
      <c r="J136" s="298"/>
      <c r="K136" s="298"/>
      <c r="L136" s="298"/>
      <c r="M136" s="299"/>
      <c r="N136" s="311"/>
      <c r="O136" s="299"/>
      <c r="P136" s="300"/>
      <c r="Q136" s="300"/>
      <c r="R136" s="412" t="s">
        <v>6</v>
      </c>
      <c r="S136" s="151"/>
      <c r="T136" s="151"/>
      <c r="U136" s="151"/>
      <c r="V136" s="151"/>
      <c r="W136" s="158"/>
      <c r="X136" s="158"/>
      <c r="Y136" s="165"/>
      <c r="Z136" s="158"/>
      <c r="AA136" s="158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74"/>
      <c r="BB136" s="174"/>
      <c r="BC136" s="154"/>
      <c r="BD136" s="428"/>
      <c r="BE136" s="428"/>
    </row>
    <row r="137" spans="1:57" x14ac:dyDescent="0.25">
      <c r="A137" s="2816"/>
      <c r="B137" s="2813" t="s">
        <v>167</v>
      </c>
      <c r="C137" s="2836"/>
      <c r="D137" s="291">
        <v>0</v>
      </c>
      <c r="E137" s="293"/>
      <c r="F137" s="294"/>
      <c r="G137" s="294"/>
      <c r="H137" s="294"/>
      <c r="I137" s="294"/>
      <c r="J137" s="284"/>
      <c r="K137" s="284"/>
      <c r="L137" s="294"/>
      <c r="M137" s="295"/>
      <c r="N137" s="283"/>
      <c r="O137" s="280"/>
      <c r="P137" s="277"/>
      <c r="Q137" s="373"/>
      <c r="R137" s="412" t="s">
        <v>3</v>
      </c>
      <c r="S137" s="151"/>
      <c r="T137" s="151"/>
      <c r="U137" s="151"/>
      <c r="V137" s="151"/>
      <c r="W137" s="158"/>
      <c r="X137" s="158"/>
      <c r="Y137" s="165"/>
      <c r="Z137" s="158"/>
      <c r="AA137" s="158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74"/>
      <c r="BB137" s="251" t="s">
        <v>3</v>
      </c>
      <c r="BC137" s="154"/>
      <c r="BD137" s="428"/>
      <c r="BE137" s="415">
        <v>0</v>
      </c>
    </row>
    <row r="138" spans="1:57" x14ac:dyDescent="0.25">
      <c r="A138" s="2816"/>
      <c r="B138" s="2824" t="s">
        <v>168</v>
      </c>
      <c r="C138" s="2837"/>
      <c r="D138" s="306">
        <v>0</v>
      </c>
      <c r="E138" s="303"/>
      <c r="F138" s="351"/>
      <c r="G138" s="351"/>
      <c r="H138" s="351"/>
      <c r="I138" s="351"/>
      <c r="J138" s="308"/>
      <c r="K138" s="308"/>
      <c r="L138" s="351"/>
      <c r="M138" s="304"/>
      <c r="N138" s="307"/>
      <c r="O138" s="281"/>
      <c r="P138" s="278"/>
      <c r="Q138" s="374"/>
      <c r="R138" s="412" t="s">
        <v>6</v>
      </c>
      <c r="S138" s="151"/>
      <c r="T138" s="151"/>
      <c r="U138" s="151"/>
      <c r="V138" s="151"/>
      <c r="W138" s="158"/>
      <c r="X138" s="158"/>
      <c r="Y138" s="165"/>
      <c r="Z138" s="158"/>
      <c r="AA138" s="158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251" t="s">
        <v>3</v>
      </c>
      <c r="BB138" s="251" t="s">
        <v>3</v>
      </c>
      <c r="BC138" s="154"/>
      <c r="BD138" s="415">
        <v>0</v>
      </c>
      <c r="BE138" s="415">
        <v>0</v>
      </c>
    </row>
    <row r="139" spans="1:57" x14ac:dyDescent="0.25">
      <c r="A139" s="2816"/>
      <c r="B139" s="2799" t="s">
        <v>161</v>
      </c>
      <c r="C139" s="257" t="s">
        <v>4</v>
      </c>
      <c r="D139" s="318">
        <v>0</v>
      </c>
      <c r="E139" s="344"/>
      <c r="F139" s="345"/>
      <c r="G139" s="345"/>
      <c r="H139" s="345"/>
      <c r="I139" s="384"/>
      <c r="J139" s="320">
        <v>0</v>
      </c>
      <c r="K139" s="320">
        <v>0</v>
      </c>
      <c r="L139" s="385"/>
      <c r="M139" s="343"/>
      <c r="N139" s="319">
        <v>0</v>
      </c>
      <c r="O139" s="322">
        <v>0</v>
      </c>
      <c r="P139" s="318">
        <v>0</v>
      </c>
      <c r="Q139" s="318">
        <v>0</v>
      </c>
      <c r="R139" s="412" t="s">
        <v>6</v>
      </c>
      <c r="S139" s="151"/>
      <c r="T139" s="151"/>
      <c r="U139" s="151"/>
      <c r="V139" s="151"/>
      <c r="W139" s="158"/>
      <c r="X139" s="158"/>
      <c r="Y139" s="165"/>
      <c r="Z139" s="158"/>
      <c r="AA139" s="158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251" t="s">
        <v>3</v>
      </c>
      <c r="BB139" s="251" t="s">
        <v>3</v>
      </c>
      <c r="BC139" s="154"/>
      <c r="BD139" s="415">
        <v>0</v>
      </c>
      <c r="BE139" s="415">
        <v>0</v>
      </c>
    </row>
    <row r="140" spans="1:57" x14ac:dyDescent="0.25">
      <c r="A140" s="2816"/>
      <c r="B140" s="2816"/>
      <c r="C140" s="244" t="s">
        <v>169</v>
      </c>
      <c r="D140" s="358">
        <v>0</v>
      </c>
      <c r="E140" s="386"/>
      <c r="F140" s="387"/>
      <c r="G140" s="387"/>
      <c r="H140" s="387"/>
      <c r="I140" s="387"/>
      <c r="J140" s="328"/>
      <c r="K140" s="328"/>
      <c r="L140" s="387"/>
      <c r="M140" s="388"/>
      <c r="N140" s="327"/>
      <c r="O140" s="329"/>
      <c r="P140" s="282"/>
      <c r="Q140" s="389"/>
      <c r="R140" s="412" t="s">
        <v>6</v>
      </c>
      <c r="S140" s="151"/>
      <c r="T140" s="151"/>
      <c r="U140" s="151"/>
      <c r="V140" s="151"/>
      <c r="W140" s="158"/>
      <c r="X140" s="158"/>
      <c r="Y140" s="165"/>
      <c r="Z140" s="158"/>
      <c r="AA140" s="158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251" t="s">
        <v>3</v>
      </c>
      <c r="BB140" s="251" t="s">
        <v>3</v>
      </c>
      <c r="BC140" s="154"/>
      <c r="BD140" s="415">
        <v>0</v>
      </c>
      <c r="BE140" s="415">
        <v>0</v>
      </c>
    </row>
    <row r="141" spans="1:57" x14ac:dyDescent="0.25">
      <c r="A141" s="2816"/>
      <c r="B141" s="2816"/>
      <c r="C141" s="189" t="s">
        <v>170</v>
      </c>
      <c r="D141" s="291">
        <v>0</v>
      </c>
      <c r="E141" s="293"/>
      <c r="F141" s="294"/>
      <c r="G141" s="294"/>
      <c r="H141" s="294"/>
      <c r="I141" s="294"/>
      <c r="J141" s="284"/>
      <c r="K141" s="284"/>
      <c r="L141" s="294"/>
      <c r="M141" s="295"/>
      <c r="N141" s="283"/>
      <c r="O141" s="280"/>
      <c r="P141" s="277"/>
      <c r="Q141" s="373"/>
      <c r="R141" s="412" t="s">
        <v>6</v>
      </c>
      <c r="S141" s="151"/>
      <c r="T141" s="151"/>
      <c r="U141" s="151"/>
      <c r="V141" s="151"/>
      <c r="W141" s="158"/>
      <c r="X141" s="158"/>
      <c r="Y141" s="165"/>
      <c r="Z141" s="158"/>
      <c r="AA141" s="158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251" t="s">
        <v>3</v>
      </c>
      <c r="BB141" s="251" t="s">
        <v>3</v>
      </c>
      <c r="BC141" s="154"/>
      <c r="BD141" s="415">
        <v>0</v>
      </c>
      <c r="BE141" s="415">
        <v>0</v>
      </c>
    </row>
    <row r="142" spans="1:57" x14ac:dyDescent="0.25">
      <c r="A142" s="2816"/>
      <c r="B142" s="2816"/>
      <c r="C142" s="203" t="s">
        <v>171</v>
      </c>
      <c r="D142" s="306">
        <v>0</v>
      </c>
      <c r="E142" s="303"/>
      <c r="F142" s="351"/>
      <c r="G142" s="351"/>
      <c r="H142" s="351"/>
      <c r="I142" s="351"/>
      <c r="J142" s="308"/>
      <c r="K142" s="308"/>
      <c r="L142" s="351"/>
      <c r="M142" s="304"/>
      <c r="N142" s="307"/>
      <c r="O142" s="281"/>
      <c r="P142" s="310"/>
      <c r="Q142" s="374"/>
      <c r="R142" s="412" t="s">
        <v>6</v>
      </c>
      <c r="S142" s="151"/>
      <c r="T142" s="151"/>
      <c r="U142" s="151"/>
      <c r="V142" s="151"/>
      <c r="W142" s="158"/>
      <c r="X142" s="158"/>
      <c r="Y142" s="165"/>
      <c r="Z142" s="158"/>
      <c r="AA142" s="158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251" t="s">
        <v>3</v>
      </c>
      <c r="BB142" s="251" t="s">
        <v>3</v>
      </c>
      <c r="BC142" s="154"/>
      <c r="BD142" s="415">
        <v>0</v>
      </c>
      <c r="BE142" s="415">
        <v>0</v>
      </c>
    </row>
    <row r="143" spans="1:57" x14ac:dyDescent="0.25">
      <c r="A143" s="2800"/>
      <c r="B143" s="2800"/>
      <c r="C143" s="204" t="s">
        <v>172</v>
      </c>
      <c r="D143" s="292">
        <v>0</v>
      </c>
      <c r="E143" s="314"/>
      <c r="F143" s="315"/>
      <c r="G143" s="315"/>
      <c r="H143" s="315"/>
      <c r="I143" s="315"/>
      <c r="J143" s="287"/>
      <c r="K143" s="287"/>
      <c r="L143" s="315"/>
      <c r="M143" s="316"/>
      <c r="N143" s="286"/>
      <c r="O143" s="289"/>
      <c r="P143" s="332"/>
      <c r="Q143" s="383"/>
      <c r="R143" s="412" t="s">
        <v>6</v>
      </c>
      <c r="S143" s="151"/>
      <c r="T143" s="151"/>
      <c r="U143" s="151"/>
      <c r="V143" s="151"/>
      <c r="W143" s="158"/>
      <c r="X143" s="158"/>
      <c r="Y143" s="165"/>
      <c r="Z143" s="158"/>
      <c r="AA143" s="158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251" t="s">
        <v>3</v>
      </c>
      <c r="BB143" s="251" t="s">
        <v>3</v>
      </c>
      <c r="BC143" s="154"/>
      <c r="BD143" s="415">
        <v>0</v>
      </c>
      <c r="BE143" s="415">
        <v>0</v>
      </c>
    </row>
    <row r="144" spans="1:57" x14ac:dyDescent="0.25">
      <c r="A144" s="2799" t="s">
        <v>173</v>
      </c>
      <c r="B144" s="2799" t="s">
        <v>166</v>
      </c>
      <c r="C144" s="178" t="s">
        <v>162</v>
      </c>
      <c r="D144" s="358">
        <v>0</v>
      </c>
      <c r="E144" s="386"/>
      <c r="F144" s="387"/>
      <c r="G144" s="387"/>
      <c r="H144" s="387"/>
      <c r="I144" s="387"/>
      <c r="J144" s="328"/>
      <c r="K144" s="328"/>
      <c r="L144" s="387"/>
      <c r="M144" s="388"/>
      <c r="N144" s="327"/>
      <c r="O144" s="329"/>
      <c r="P144" s="429"/>
      <c r="Q144" s="389"/>
      <c r="R144" s="412" t="s">
        <v>6</v>
      </c>
      <c r="S144" s="151"/>
      <c r="T144" s="151"/>
      <c r="U144" s="151"/>
      <c r="V144" s="151"/>
      <c r="W144" s="158"/>
      <c r="X144" s="158"/>
      <c r="Y144" s="165"/>
      <c r="Z144" s="158"/>
      <c r="AA144" s="158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251" t="s">
        <v>3</v>
      </c>
      <c r="BB144" s="251" t="s">
        <v>3</v>
      </c>
      <c r="BC144" s="154"/>
      <c r="BD144" s="415">
        <v>0</v>
      </c>
      <c r="BE144" s="415">
        <v>0</v>
      </c>
    </row>
    <row r="145" spans="1:57" x14ac:dyDescent="0.25">
      <c r="A145" s="2839"/>
      <c r="B145" s="2800"/>
      <c r="C145" s="180" t="s">
        <v>174</v>
      </c>
      <c r="D145" s="306">
        <v>0</v>
      </c>
      <c r="E145" s="303"/>
      <c r="F145" s="351"/>
      <c r="G145" s="351"/>
      <c r="H145" s="351"/>
      <c r="I145" s="351"/>
      <c r="J145" s="308"/>
      <c r="K145" s="287"/>
      <c r="L145" s="351"/>
      <c r="M145" s="304"/>
      <c r="N145" s="437"/>
      <c r="O145" s="438"/>
      <c r="P145" s="391"/>
      <c r="Q145" s="374"/>
      <c r="R145" s="412" t="s">
        <v>3</v>
      </c>
      <c r="S145" s="151"/>
      <c r="T145" s="151"/>
      <c r="U145" s="151"/>
      <c r="V145" s="151"/>
      <c r="W145" s="158"/>
      <c r="X145" s="158"/>
      <c r="Y145" s="165"/>
      <c r="Z145" s="158"/>
      <c r="AA145" s="158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74"/>
      <c r="BB145" s="251" t="s">
        <v>3</v>
      </c>
      <c r="BC145" s="154"/>
      <c r="BD145" s="428"/>
      <c r="BE145" s="415">
        <v>0</v>
      </c>
    </row>
    <row r="146" spans="1:57" x14ac:dyDescent="0.25">
      <c r="A146" s="2839"/>
      <c r="B146" s="2799" t="s">
        <v>167</v>
      </c>
      <c r="C146" s="243" t="s">
        <v>162</v>
      </c>
      <c r="D146" s="290">
        <v>0</v>
      </c>
      <c r="E146" s="311"/>
      <c r="F146" s="298"/>
      <c r="G146" s="298"/>
      <c r="H146" s="298"/>
      <c r="I146" s="298"/>
      <c r="J146" s="297"/>
      <c r="K146" s="328"/>
      <c r="L146" s="298"/>
      <c r="M146" s="299"/>
      <c r="N146" s="296"/>
      <c r="O146" s="325"/>
      <c r="P146" s="429"/>
      <c r="Q146" s="372"/>
      <c r="R146" s="412" t="s">
        <v>6</v>
      </c>
      <c r="S146" s="151"/>
      <c r="T146" s="151"/>
      <c r="U146" s="151"/>
      <c r="V146" s="151"/>
      <c r="W146" s="158"/>
      <c r="X146" s="158"/>
      <c r="Y146" s="165"/>
      <c r="Z146" s="158"/>
      <c r="AA146" s="158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251" t="s">
        <v>3</v>
      </c>
      <c r="BB146" s="251" t="s">
        <v>3</v>
      </c>
      <c r="BC146" s="154"/>
      <c r="BD146" s="415">
        <v>0</v>
      </c>
      <c r="BE146" s="415">
        <v>0</v>
      </c>
    </row>
    <row r="147" spans="1:57" x14ac:dyDescent="0.25">
      <c r="A147" s="2831"/>
      <c r="B147" s="2800"/>
      <c r="C147" s="181" t="s">
        <v>163</v>
      </c>
      <c r="D147" s="292">
        <v>0</v>
      </c>
      <c r="E147" s="314"/>
      <c r="F147" s="315"/>
      <c r="G147" s="315"/>
      <c r="H147" s="315"/>
      <c r="I147" s="315"/>
      <c r="J147" s="287"/>
      <c r="K147" s="287"/>
      <c r="L147" s="315"/>
      <c r="M147" s="316"/>
      <c r="N147" s="437"/>
      <c r="O147" s="438"/>
      <c r="P147" s="391"/>
      <c r="Q147" s="383"/>
      <c r="R147" s="412" t="s">
        <v>3</v>
      </c>
      <c r="S147" s="151"/>
      <c r="T147" s="151"/>
      <c r="U147" s="151"/>
      <c r="V147" s="151"/>
      <c r="W147" s="158"/>
      <c r="X147" s="158"/>
      <c r="Y147" s="165"/>
      <c r="Z147" s="158"/>
      <c r="AA147" s="158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74"/>
      <c r="BB147" s="251" t="s">
        <v>3</v>
      </c>
      <c r="BC147" s="154"/>
      <c r="BD147" s="428"/>
      <c r="BE147" s="415">
        <v>0</v>
      </c>
    </row>
    <row r="148" spans="1:57" x14ac:dyDescent="0.25">
      <c r="A148" s="2838" t="s">
        <v>175</v>
      </c>
      <c r="B148" s="2840" t="s">
        <v>161</v>
      </c>
      <c r="C148" s="2841"/>
      <c r="D148" s="324">
        <v>0</v>
      </c>
      <c r="E148" s="357"/>
      <c r="F148" s="362"/>
      <c r="G148" s="362"/>
      <c r="H148" s="362"/>
      <c r="I148" s="362"/>
      <c r="J148" s="368"/>
      <c r="K148" s="320">
        <v>0</v>
      </c>
      <c r="L148" s="436"/>
      <c r="M148" s="362"/>
      <c r="N148" s="353"/>
      <c r="O148" s="338"/>
      <c r="P148" s="393"/>
      <c r="Q148" s="390"/>
      <c r="R148" s="412" t="s">
        <v>6</v>
      </c>
      <c r="S148" s="151"/>
      <c r="T148" s="151"/>
      <c r="U148" s="151"/>
      <c r="V148" s="151"/>
      <c r="W148" s="158"/>
      <c r="X148" s="158"/>
      <c r="Y148" s="165"/>
      <c r="Z148" s="158"/>
      <c r="AA148" s="158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251" t="s">
        <v>3</v>
      </c>
      <c r="BB148" s="251" t="s">
        <v>3</v>
      </c>
      <c r="BC148" s="154"/>
      <c r="BD148" s="415">
        <v>0</v>
      </c>
      <c r="BE148" s="415">
        <v>0</v>
      </c>
    </row>
    <row r="149" spans="1:57" x14ac:dyDescent="0.25">
      <c r="A149" s="2839"/>
      <c r="B149" s="2842" t="s">
        <v>166</v>
      </c>
      <c r="C149" s="243" t="s">
        <v>162</v>
      </c>
      <c r="D149" s="290">
        <v>0</v>
      </c>
      <c r="E149" s="311"/>
      <c r="F149" s="298"/>
      <c r="G149" s="298"/>
      <c r="H149" s="298"/>
      <c r="I149" s="298"/>
      <c r="J149" s="298"/>
      <c r="K149" s="342">
        <v>0</v>
      </c>
      <c r="L149" s="298"/>
      <c r="M149" s="299"/>
      <c r="N149" s="333"/>
      <c r="O149" s="325"/>
      <c r="P149" s="331"/>
      <c r="Q149" s="372"/>
      <c r="R149" s="412" t="s">
        <v>6</v>
      </c>
      <c r="S149" s="151"/>
      <c r="T149" s="151"/>
      <c r="U149" s="151"/>
      <c r="V149" s="151"/>
      <c r="W149" s="158"/>
      <c r="X149" s="158"/>
      <c r="Y149" s="165"/>
      <c r="Z149" s="158"/>
      <c r="AA149" s="158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251" t="s">
        <v>3</v>
      </c>
      <c r="BB149" s="251" t="s">
        <v>3</v>
      </c>
      <c r="BC149" s="154"/>
      <c r="BD149" s="415">
        <v>0</v>
      </c>
      <c r="BE149" s="415">
        <v>0</v>
      </c>
    </row>
    <row r="150" spans="1:57" x14ac:dyDescent="0.25">
      <c r="A150" s="2839"/>
      <c r="B150" s="2843"/>
      <c r="C150" s="181" t="s">
        <v>174</v>
      </c>
      <c r="D150" s="292">
        <v>0</v>
      </c>
      <c r="E150" s="314"/>
      <c r="F150" s="315"/>
      <c r="G150" s="315"/>
      <c r="H150" s="315"/>
      <c r="I150" s="315"/>
      <c r="J150" s="315"/>
      <c r="K150" s="364">
        <v>0</v>
      </c>
      <c r="L150" s="315"/>
      <c r="M150" s="316"/>
      <c r="N150" s="439"/>
      <c r="O150" s="438"/>
      <c r="P150" s="332"/>
      <c r="Q150" s="383"/>
      <c r="R150" s="412" t="s">
        <v>3</v>
      </c>
      <c r="S150" s="151"/>
      <c r="T150" s="151"/>
      <c r="U150" s="151"/>
      <c r="V150" s="151"/>
      <c r="W150" s="158"/>
      <c r="X150" s="158"/>
      <c r="Y150" s="165"/>
      <c r="Z150" s="158"/>
      <c r="AA150" s="158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74"/>
      <c r="BB150" s="251" t="s">
        <v>3</v>
      </c>
      <c r="BC150" s="154"/>
      <c r="BD150" s="428"/>
      <c r="BE150" s="415">
        <v>0</v>
      </c>
    </row>
    <row r="151" spans="1:57" x14ac:dyDescent="0.25">
      <c r="A151" s="2839"/>
      <c r="B151" s="2842" t="s">
        <v>167</v>
      </c>
      <c r="C151" s="243" t="s">
        <v>162</v>
      </c>
      <c r="D151" s="290">
        <v>0</v>
      </c>
      <c r="E151" s="311"/>
      <c r="F151" s="298"/>
      <c r="G151" s="298"/>
      <c r="H151" s="298"/>
      <c r="I151" s="298"/>
      <c r="J151" s="298"/>
      <c r="K151" s="361">
        <v>0</v>
      </c>
      <c r="L151" s="298"/>
      <c r="M151" s="299"/>
      <c r="N151" s="333"/>
      <c r="O151" s="325"/>
      <c r="P151" s="331"/>
      <c r="Q151" s="372"/>
      <c r="R151" s="412" t="s">
        <v>6</v>
      </c>
      <c r="S151" s="151"/>
      <c r="T151" s="151"/>
      <c r="U151" s="151"/>
      <c r="V151" s="151"/>
      <c r="W151" s="158"/>
      <c r="X151" s="158"/>
      <c r="Y151" s="165"/>
      <c r="Z151" s="158"/>
      <c r="AA151" s="158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251" t="s">
        <v>3</v>
      </c>
      <c r="BB151" s="251" t="s">
        <v>3</v>
      </c>
      <c r="BC151" s="154"/>
      <c r="BD151" s="415">
        <v>0</v>
      </c>
      <c r="BE151" s="415">
        <v>0</v>
      </c>
    </row>
    <row r="152" spans="1:57" x14ac:dyDescent="0.25">
      <c r="A152" s="2831"/>
      <c r="B152" s="2843"/>
      <c r="C152" s="181" t="s">
        <v>163</v>
      </c>
      <c r="D152" s="292">
        <v>0</v>
      </c>
      <c r="E152" s="314"/>
      <c r="F152" s="315"/>
      <c r="G152" s="315"/>
      <c r="H152" s="315"/>
      <c r="I152" s="315"/>
      <c r="J152" s="315"/>
      <c r="K152" s="366">
        <v>0</v>
      </c>
      <c r="L152" s="315"/>
      <c r="M152" s="316"/>
      <c r="N152" s="440"/>
      <c r="O152" s="441"/>
      <c r="P152" s="332"/>
      <c r="Q152" s="383"/>
      <c r="R152" s="412" t="s">
        <v>3</v>
      </c>
      <c r="S152" s="151"/>
      <c r="T152" s="151"/>
      <c r="U152" s="151"/>
      <c r="V152" s="151"/>
      <c r="W152" s="158"/>
      <c r="X152" s="158"/>
      <c r="Y152" s="165"/>
      <c r="Z152" s="158"/>
      <c r="AA152" s="158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74"/>
      <c r="BB152" s="251" t="s">
        <v>3</v>
      </c>
      <c r="BC152" s="154"/>
      <c r="BD152" s="428"/>
      <c r="BE152" s="415">
        <v>0</v>
      </c>
    </row>
    <row r="153" spans="1:57" ht="15.75" x14ac:dyDescent="0.25">
      <c r="A153" s="207" t="s">
        <v>176</v>
      </c>
      <c r="B153" s="199"/>
      <c r="C153" s="220"/>
      <c r="D153" s="182"/>
      <c r="E153" s="182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6"/>
      <c r="R153" s="246"/>
      <c r="S153" s="194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</row>
    <row r="154" spans="1:57" ht="15.75" x14ac:dyDescent="0.25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194"/>
      <c r="J154" s="164"/>
      <c r="K154" s="164"/>
      <c r="L154" s="177"/>
      <c r="M154" s="177"/>
      <c r="N154" s="177"/>
      <c r="O154" s="177"/>
      <c r="P154" s="177"/>
      <c r="Q154" s="177"/>
      <c r="R154" s="177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1"/>
      <c r="BB154" s="151"/>
      <c r="BC154" s="151"/>
      <c r="BD154" s="151"/>
      <c r="BE154" s="154"/>
    </row>
    <row r="155" spans="1:57" ht="15.75" x14ac:dyDescent="0.25">
      <c r="A155" s="2807"/>
      <c r="B155" s="2808"/>
      <c r="C155" s="2809"/>
      <c r="D155" s="2831"/>
      <c r="E155" s="200" t="s">
        <v>178</v>
      </c>
      <c r="F155" s="166" t="s">
        <v>179</v>
      </c>
      <c r="G155" s="166" t="s">
        <v>92</v>
      </c>
      <c r="H155" s="185" t="s">
        <v>180</v>
      </c>
      <c r="I155" s="194"/>
      <c r="J155" s="164"/>
      <c r="K155" s="164"/>
      <c r="L155" s="177"/>
      <c r="M155" s="177"/>
      <c r="N155" s="177"/>
      <c r="O155" s="177"/>
      <c r="P155" s="177"/>
      <c r="Q155" s="177"/>
      <c r="R155" s="177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1"/>
      <c r="BB155" s="151"/>
      <c r="BC155" s="151"/>
      <c r="BD155" s="151"/>
      <c r="BE155" s="154"/>
    </row>
    <row r="156" spans="1:57" ht="15.75" x14ac:dyDescent="0.25">
      <c r="A156" s="2832" t="s">
        <v>181</v>
      </c>
      <c r="B156" s="2833"/>
      <c r="C156" s="2834"/>
      <c r="D156" s="290">
        <v>0</v>
      </c>
      <c r="E156" s="296"/>
      <c r="F156" s="297"/>
      <c r="G156" s="297"/>
      <c r="H156" s="325"/>
      <c r="I156" s="430" t="s">
        <v>3</v>
      </c>
      <c r="J156" s="164"/>
      <c r="K156" s="164"/>
      <c r="L156" s="177"/>
      <c r="M156" s="177"/>
      <c r="N156" s="177"/>
      <c r="O156" s="177"/>
      <c r="P156" s="177"/>
      <c r="Q156" s="177"/>
      <c r="R156" s="177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251" t="s">
        <v>3</v>
      </c>
      <c r="BB156" s="151"/>
      <c r="BC156" s="151"/>
      <c r="BD156" s="415">
        <v>0</v>
      </c>
      <c r="BE156" s="154"/>
    </row>
    <row r="157" spans="1:57" ht="15.75" x14ac:dyDescent="0.25">
      <c r="A157" s="2827" t="s">
        <v>182</v>
      </c>
      <c r="B157" s="2828"/>
      <c r="C157" s="2829"/>
      <c r="D157" s="292">
        <v>0</v>
      </c>
      <c r="E157" s="286"/>
      <c r="F157" s="287"/>
      <c r="G157" s="287"/>
      <c r="H157" s="289"/>
      <c r="I157" s="430" t="s">
        <v>3</v>
      </c>
      <c r="J157" s="164"/>
      <c r="K157" s="164"/>
      <c r="L157" s="177"/>
      <c r="M157" s="177"/>
      <c r="N157" s="177"/>
      <c r="O157" s="177"/>
      <c r="P157" s="177"/>
      <c r="Q157" s="177"/>
      <c r="R157" s="177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251" t="s">
        <v>3</v>
      </c>
      <c r="BB157" s="151"/>
      <c r="BC157" s="151"/>
      <c r="BD157" s="415">
        <v>0</v>
      </c>
      <c r="BE157" s="154"/>
    </row>
    <row r="158" spans="1:57" ht="15.75" x14ac:dyDescent="0.25">
      <c r="A158" s="208" t="s">
        <v>183</v>
      </c>
      <c r="B158" s="220"/>
      <c r="C158" s="220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98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</row>
    <row r="159" spans="1:57" x14ac:dyDescent="0.2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167"/>
      <c r="R159" s="167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1"/>
      <c r="BB159" s="151"/>
      <c r="BC159" s="151"/>
      <c r="BD159" s="151"/>
      <c r="BE159" s="154"/>
    </row>
    <row r="160" spans="1:57" ht="21" x14ac:dyDescent="0.25">
      <c r="A160" s="2807"/>
      <c r="B160" s="2808"/>
      <c r="C160" s="2809"/>
      <c r="D160" s="2802"/>
      <c r="E160" s="200" t="s">
        <v>178</v>
      </c>
      <c r="F160" s="166" t="s">
        <v>21</v>
      </c>
      <c r="G160" s="166" t="s">
        <v>185</v>
      </c>
      <c r="H160" s="166" t="s">
        <v>91</v>
      </c>
      <c r="I160" s="166" t="s">
        <v>186</v>
      </c>
      <c r="J160" s="166" t="s">
        <v>92</v>
      </c>
      <c r="K160" s="166" t="s">
        <v>25</v>
      </c>
      <c r="L160" s="166" t="s">
        <v>26</v>
      </c>
      <c r="M160" s="185" t="s">
        <v>27</v>
      </c>
      <c r="N160" s="200" t="s">
        <v>1</v>
      </c>
      <c r="O160" s="173" t="s">
        <v>2</v>
      </c>
      <c r="P160" s="2830"/>
      <c r="Q160" s="167"/>
      <c r="R160" s="167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1"/>
      <c r="BB160" s="151"/>
      <c r="BC160" s="151"/>
      <c r="BD160" s="151"/>
      <c r="BE160" s="154"/>
    </row>
    <row r="161" spans="1:57" ht="15.75" x14ac:dyDescent="0.25">
      <c r="A161" s="2799" t="s">
        <v>187</v>
      </c>
      <c r="B161" s="2810" t="s">
        <v>188</v>
      </c>
      <c r="C161" s="2812"/>
      <c r="D161" s="290">
        <v>0</v>
      </c>
      <c r="E161" s="296"/>
      <c r="F161" s="297"/>
      <c r="G161" s="297"/>
      <c r="H161" s="297"/>
      <c r="I161" s="297"/>
      <c r="J161" s="297"/>
      <c r="K161" s="297"/>
      <c r="L161" s="297"/>
      <c r="M161" s="325"/>
      <c r="N161" s="348"/>
      <c r="O161" s="276"/>
      <c r="P161" s="331"/>
      <c r="Q161" s="412" t="s">
        <v>6</v>
      </c>
      <c r="R161" s="177"/>
      <c r="S161" s="151"/>
      <c r="T161" s="151"/>
      <c r="U161" s="151"/>
      <c r="V161" s="158"/>
      <c r="W161" s="158"/>
      <c r="X161" s="158"/>
      <c r="Y161" s="158"/>
      <c r="Z161" s="158"/>
      <c r="AA161" s="158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251" t="s">
        <v>3</v>
      </c>
      <c r="BB161" s="251" t="s">
        <v>3</v>
      </c>
      <c r="BC161" s="154"/>
      <c r="BD161" s="415">
        <v>0</v>
      </c>
      <c r="BE161" s="415">
        <v>0</v>
      </c>
    </row>
    <row r="162" spans="1:57" ht="15.75" x14ac:dyDescent="0.25">
      <c r="A162" s="2800"/>
      <c r="B162" s="2820" t="s">
        <v>189</v>
      </c>
      <c r="C162" s="2821"/>
      <c r="D162" s="292">
        <v>0</v>
      </c>
      <c r="E162" s="286"/>
      <c r="F162" s="287"/>
      <c r="G162" s="287"/>
      <c r="H162" s="287"/>
      <c r="I162" s="287"/>
      <c r="J162" s="287"/>
      <c r="K162" s="287"/>
      <c r="L162" s="287"/>
      <c r="M162" s="289"/>
      <c r="N162" s="391"/>
      <c r="O162" s="279"/>
      <c r="P162" s="332"/>
      <c r="Q162" s="412" t="s">
        <v>6</v>
      </c>
      <c r="R162" s="177"/>
      <c r="S162" s="151"/>
      <c r="T162" s="151"/>
      <c r="U162" s="151"/>
      <c r="V162" s="158"/>
      <c r="W162" s="158"/>
      <c r="X162" s="158"/>
      <c r="Y162" s="158"/>
      <c r="Z162" s="158"/>
      <c r="AA162" s="158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251" t="s">
        <v>3</v>
      </c>
      <c r="BB162" s="251" t="s">
        <v>3</v>
      </c>
      <c r="BC162" s="154"/>
      <c r="BD162" s="415">
        <v>0</v>
      </c>
      <c r="BE162" s="415">
        <v>0</v>
      </c>
    </row>
    <row r="163" spans="1:57" ht="15.75" x14ac:dyDescent="0.25">
      <c r="A163" s="2799" t="s">
        <v>190</v>
      </c>
      <c r="B163" s="2822" t="s">
        <v>188</v>
      </c>
      <c r="C163" s="2823"/>
      <c r="D163" s="358">
        <v>0</v>
      </c>
      <c r="E163" s="355"/>
      <c r="F163" s="356"/>
      <c r="G163" s="356"/>
      <c r="H163" s="356"/>
      <c r="I163" s="356"/>
      <c r="J163" s="356"/>
      <c r="K163" s="356"/>
      <c r="L163" s="356"/>
      <c r="M163" s="339"/>
      <c r="N163" s="392"/>
      <c r="O163" s="282"/>
      <c r="P163" s="341"/>
      <c r="Q163" s="412" t="s">
        <v>6</v>
      </c>
      <c r="R163" s="177"/>
      <c r="S163" s="151"/>
      <c r="T163" s="151"/>
      <c r="U163" s="151"/>
      <c r="V163" s="158"/>
      <c r="W163" s="158"/>
      <c r="X163" s="158"/>
      <c r="Y163" s="158"/>
      <c r="Z163" s="158"/>
      <c r="AA163" s="158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251" t="s">
        <v>3</v>
      </c>
      <c r="BB163" s="251" t="s">
        <v>3</v>
      </c>
      <c r="BC163" s="154"/>
      <c r="BD163" s="415">
        <v>0</v>
      </c>
      <c r="BE163" s="415">
        <v>0</v>
      </c>
    </row>
    <row r="164" spans="1:57" ht="15.75" x14ac:dyDescent="0.25">
      <c r="A164" s="2800"/>
      <c r="B164" s="2824" t="s">
        <v>189</v>
      </c>
      <c r="C164" s="2826"/>
      <c r="D164" s="306">
        <v>0</v>
      </c>
      <c r="E164" s="307"/>
      <c r="F164" s="308"/>
      <c r="G164" s="308"/>
      <c r="H164" s="308"/>
      <c r="I164" s="308"/>
      <c r="J164" s="308"/>
      <c r="K164" s="308"/>
      <c r="L164" s="308"/>
      <c r="M164" s="281"/>
      <c r="N164" s="350"/>
      <c r="O164" s="278"/>
      <c r="P164" s="310"/>
      <c r="Q164" s="412" t="s">
        <v>6</v>
      </c>
      <c r="R164" s="177"/>
      <c r="S164" s="151"/>
      <c r="T164" s="151"/>
      <c r="U164" s="151"/>
      <c r="V164" s="158"/>
      <c r="W164" s="158"/>
      <c r="X164" s="158"/>
      <c r="Y164" s="158"/>
      <c r="Z164" s="158"/>
      <c r="AA164" s="158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251" t="s">
        <v>3</v>
      </c>
      <c r="BB164" s="251" t="s">
        <v>3</v>
      </c>
      <c r="BC164" s="154"/>
      <c r="BD164" s="415">
        <v>0</v>
      </c>
      <c r="BE164" s="415">
        <v>0</v>
      </c>
    </row>
    <row r="165" spans="1:57" ht="15.75" x14ac:dyDescent="0.25">
      <c r="A165" s="2799" t="s">
        <v>112</v>
      </c>
      <c r="B165" s="2810" t="s">
        <v>188</v>
      </c>
      <c r="C165" s="2812"/>
      <c r="D165" s="290">
        <v>0</v>
      </c>
      <c r="E165" s="353"/>
      <c r="F165" s="354"/>
      <c r="G165" s="354"/>
      <c r="H165" s="354"/>
      <c r="I165" s="354"/>
      <c r="J165" s="354"/>
      <c r="K165" s="354"/>
      <c r="L165" s="354"/>
      <c r="M165" s="338"/>
      <c r="N165" s="393"/>
      <c r="O165" s="276"/>
      <c r="P165" s="331"/>
      <c r="Q165" s="412" t="s">
        <v>6</v>
      </c>
      <c r="R165" s="177"/>
      <c r="S165" s="151"/>
      <c r="T165" s="151"/>
      <c r="U165" s="151"/>
      <c r="V165" s="158"/>
      <c r="W165" s="158"/>
      <c r="X165" s="158"/>
      <c r="Y165" s="158"/>
      <c r="Z165" s="158"/>
      <c r="AA165" s="158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251" t="s">
        <v>3</v>
      </c>
      <c r="BB165" s="251" t="s">
        <v>3</v>
      </c>
      <c r="BC165" s="154"/>
      <c r="BD165" s="415">
        <v>0</v>
      </c>
      <c r="BE165" s="415">
        <v>0</v>
      </c>
    </row>
    <row r="166" spans="1:57" ht="15.75" x14ac:dyDescent="0.25">
      <c r="A166" s="2800"/>
      <c r="B166" s="2820" t="s">
        <v>189</v>
      </c>
      <c r="C166" s="2821"/>
      <c r="D166" s="292">
        <v>0</v>
      </c>
      <c r="E166" s="286"/>
      <c r="F166" s="287"/>
      <c r="G166" s="287"/>
      <c r="H166" s="287"/>
      <c r="I166" s="287"/>
      <c r="J166" s="287"/>
      <c r="K166" s="287"/>
      <c r="L166" s="287"/>
      <c r="M166" s="289"/>
      <c r="N166" s="391"/>
      <c r="O166" s="279"/>
      <c r="P166" s="332"/>
      <c r="Q166" s="412" t="s">
        <v>6</v>
      </c>
      <c r="R166" s="177"/>
      <c r="S166" s="151"/>
      <c r="T166" s="151"/>
      <c r="U166" s="151"/>
      <c r="V166" s="158"/>
      <c r="W166" s="158"/>
      <c r="X166" s="158"/>
      <c r="Y166" s="158"/>
      <c r="Z166" s="158"/>
      <c r="AA166" s="158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251" t="s">
        <v>3</v>
      </c>
      <c r="BB166" s="251" t="s">
        <v>3</v>
      </c>
      <c r="BC166" s="154"/>
      <c r="BD166" s="415">
        <v>0</v>
      </c>
      <c r="BE166" s="415">
        <v>0</v>
      </c>
    </row>
    <row r="167" spans="1:57" ht="15.75" x14ac:dyDescent="0.25">
      <c r="A167" s="2799" t="s">
        <v>117</v>
      </c>
      <c r="B167" s="2822" t="s">
        <v>188</v>
      </c>
      <c r="C167" s="2823"/>
      <c r="D167" s="358">
        <v>0</v>
      </c>
      <c r="E167" s="355"/>
      <c r="F167" s="356"/>
      <c r="G167" s="356"/>
      <c r="H167" s="356"/>
      <c r="I167" s="356"/>
      <c r="J167" s="394"/>
      <c r="K167" s="394"/>
      <c r="L167" s="394"/>
      <c r="M167" s="395"/>
      <c r="N167" s="393"/>
      <c r="O167" s="282"/>
      <c r="P167" s="396"/>
      <c r="Q167" s="412" t="s">
        <v>3</v>
      </c>
      <c r="R167" s="177"/>
      <c r="S167" s="151"/>
      <c r="T167" s="151"/>
      <c r="U167" s="151"/>
      <c r="V167" s="158"/>
      <c r="W167" s="158"/>
      <c r="X167" s="158"/>
      <c r="Y167" s="158"/>
      <c r="Z167" s="158"/>
      <c r="AA167" s="158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251" t="s">
        <v>3</v>
      </c>
      <c r="BB167" s="174"/>
      <c r="BC167" s="154"/>
      <c r="BD167" s="415">
        <v>0</v>
      </c>
      <c r="BE167" s="428"/>
    </row>
    <row r="168" spans="1:57" ht="15.75" x14ac:dyDescent="0.25">
      <c r="A168" s="2800"/>
      <c r="B168" s="2824" t="s">
        <v>189</v>
      </c>
      <c r="C168" s="2826"/>
      <c r="D168" s="306">
        <v>0</v>
      </c>
      <c r="E168" s="307"/>
      <c r="F168" s="308"/>
      <c r="G168" s="308"/>
      <c r="H168" s="308"/>
      <c r="I168" s="308"/>
      <c r="J168" s="351"/>
      <c r="K168" s="351"/>
      <c r="L168" s="351"/>
      <c r="M168" s="304"/>
      <c r="N168" s="391"/>
      <c r="O168" s="278"/>
      <c r="P168" s="397"/>
      <c r="Q168" s="412" t="s">
        <v>3</v>
      </c>
      <c r="R168" s="177"/>
      <c r="S168" s="151"/>
      <c r="T168" s="151"/>
      <c r="U168" s="151"/>
      <c r="V168" s="158"/>
      <c r="W168" s="158"/>
      <c r="X168" s="158"/>
      <c r="Y168" s="158"/>
      <c r="Z168" s="158"/>
      <c r="AA168" s="158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251" t="s">
        <v>3</v>
      </c>
      <c r="BB168" s="174"/>
      <c r="BC168" s="154"/>
      <c r="BD168" s="415">
        <v>0</v>
      </c>
      <c r="BE168" s="428"/>
    </row>
    <row r="169" spans="1:57" ht="15.75" x14ac:dyDescent="0.25">
      <c r="A169" s="2799" t="s">
        <v>191</v>
      </c>
      <c r="B169" s="2810" t="s">
        <v>188</v>
      </c>
      <c r="C169" s="2812"/>
      <c r="D169" s="290">
        <v>0</v>
      </c>
      <c r="E169" s="296"/>
      <c r="F169" s="297"/>
      <c r="G169" s="297"/>
      <c r="H169" s="297"/>
      <c r="I169" s="297"/>
      <c r="J169" s="297"/>
      <c r="K169" s="297"/>
      <c r="L169" s="297"/>
      <c r="M169" s="325"/>
      <c r="N169" s="348"/>
      <c r="O169" s="276"/>
      <c r="P169" s="331"/>
      <c r="Q169" s="412" t="s">
        <v>6</v>
      </c>
      <c r="R169" s="177"/>
      <c r="S169" s="151"/>
      <c r="T169" s="151"/>
      <c r="U169" s="151"/>
      <c r="V169" s="158"/>
      <c r="W169" s="158"/>
      <c r="X169" s="158"/>
      <c r="Y169" s="158"/>
      <c r="Z169" s="158"/>
      <c r="AA169" s="158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251" t="s">
        <v>3</v>
      </c>
      <c r="BB169" s="251" t="s">
        <v>3</v>
      </c>
      <c r="BC169" s="154"/>
      <c r="BD169" s="415">
        <v>0</v>
      </c>
      <c r="BE169" s="415">
        <v>0</v>
      </c>
    </row>
    <row r="170" spans="1:57" ht="15.75" x14ac:dyDescent="0.25">
      <c r="A170" s="2800"/>
      <c r="B170" s="2820" t="s">
        <v>189</v>
      </c>
      <c r="C170" s="2821"/>
      <c r="D170" s="292">
        <v>0</v>
      </c>
      <c r="E170" s="286"/>
      <c r="F170" s="287"/>
      <c r="G170" s="287"/>
      <c r="H170" s="287"/>
      <c r="I170" s="287"/>
      <c r="J170" s="287"/>
      <c r="K170" s="287"/>
      <c r="L170" s="287"/>
      <c r="M170" s="289"/>
      <c r="N170" s="391"/>
      <c r="O170" s="279"/>
      <c r="P170" s="332"/>
      <c r="Q170" s="412" t="s">
        <v>6</v>
      </c>
      <c r="R170" s="177"/>
      <c r="S170" s="151"/>
      <c r="T170" s="151"/>
      <c r="U170" s="151"/>
      <c r="V170" s="158"/>
      <c r="W170" s="158"/>
      <c r="X170" s="158"/>
      <c r="Y170" s="158"/>
      <c r="Z170" s="158"/>
      <c r="AA170" s="158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251" t="s">
        <v>3</v>
      </c>
      <c r="BB170" s="251" t="s">
        <v>3</v>
      </c>
      <c r="BC170" s="154"/>
      <c r="BD170" s="415">
        <v>0</v>
      </c>
      <c r="BE170" s="415">
        <v>0</v>
      </c>
    </row>
    <row r="171" spans="1:57" ht="15.75" x14ac:dyDescent="0.25">
      <c r="A171" s="2799" t="s">
        <v>118</v>
      </c>
      <c r="B171" s="2822" t="s">
        <v>188</v>
      </c>
      <c r="C171" s="2823"/>
      <c r="D171" s="358">
        <v>0</v>
      </c>
      <c r="E171" s="355"/>
      <c r="F171" s="356"/>
      <c r="G171" s="356"/>
      <c r="H171" s="356"/>
      <c r="I171" s="356"/>
      <c r="J171" s="356"/>
      <c r="K171" s="356"/>
      <c r="L171" s="394"/>
      <c r="M171" s="395"/>
      <c r="N171" s="348"/>
      <c r="O171" s="282"/>
      <c r="P171" s="396"/>
      <c r="Q171" s="412" t="s">
        <v>3</v>
      </c>
      <c r="R171" s="177"/>
      <c r="S171" s="151"/>
      <c r="T171" s="151"/>
      <c r="U171" s="151"/>
      <c r="V171" s="158"/>
      <c r="W171" s="158"/>
      <c r="X171" s="158"/>
      <c r="Y171" s="158"/>
      <c r="Z171" s="158"/>
      <c r="AA171" s="158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251" t="s">
        <v>3</v>
      </c>
      <c r="BB171" s="174"/>
      <c r="BC171" s="154"/>
      <c r="BD171" s="415">
        <v>0</v>
      </c>
      <c r="BE171" s="428"/>
    </row>
    <row r="172" spans="1:57" ht="15.75" x14ac:dyDescent="0.25">
      <c r="A172" s="2800"/>
      <c r="B172" s="2824" t="s">
        <v>189</v>
      </c>
      <c r="C172" s="2826"/>
      <c r="D172" s="306">
        <v>0</v>
      </c>
      <c r="E172" s="307"/>
      <c r="F172" s="308"/>
      <c r="G172" s="308"/>
      <c r="H172" s="308"/>
      <c r="I172" s="308"/>
      <c r="J172" s="308"/>
      <c r="K172" s="308"/>
      <c r="L172" s="351"/>
      <c r="M172" s="304"/>
      <c r="N172" s="391"/>
      <c r="O172" s="278"/>
      <c r="P172" s="397"/>
      <c r="Q172" s="412" t="s">
        <v>3</v>
      </c>
      <c r="R172" s="177"/>
      <c r="S172" s="151"/>
      <c r="T172" s="151"/>
      <c r="U172" s="151"/>
      <c r="V172" s="158"/>
      <c r="W172" s="158"/>
      <c r="X172" s="158"/>
      <c r="Y172" s="158"/>
      <c r="Z172" s="158"/>
      <c r="AA172" s="158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251" t="s">
        <v>3</v>
      </c>
      <c r="BB172" s="174"/>
      <c r="BC172" s="154"/>
      <c r="BD172" s="415">
        <v>0</v>
      </c>
      <c r="BE172" s="428"/>
    </row>
    <row r="173" spans="1:57" ht="15.75" x14ac:dyDescent="0.25">
      <c r="A173" s="2799" t="s">
        <v>119</v>
      </c>
      <c r="B173" s="2810" t="s">
        <v>188</v>
      </c>
      <c r="C173" s="2812"/>
      <c r="D173" s="290">
        <v>0</v>
      </c>
      <c r="E173" s="353"/>
      <c r="F173" s="354"/>
      <c r="G173" s="354"/>
      <c r="H173" s="354"/>
      <c r="I173" s="354"/>
      <c r="J173" s="354"/>
      <c r="K173" s="354"/>
      <c r="L173" s="354"/>
      <c r="M173" s="338"/>
      <c r="N173" s="393"/>
      <c r="O173" s="276"/>
      <c r="P173" s="331"/>
      <c r="Q173" s="412" t="s">
        <v>6</v>
      </c>
      <c r="R173" s="177"/>
      <c r="S173" s="151"/>
      <c r="T173" s="151"/>
      <c r="U173" s="151"/>
      <c r="V173" s="158"/>
      <c r="W173" s="158"/>
      <c r="X173" s="158"/>
      <c r="Y173" s="158"/>
      <c r="Z173" s="158"/>
      <c r="AA173" s="158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251" t="s">
        <v>3</v>
      </c>
      <c r="BB173" s="251" t="s">
        <v>3</v>
      </c>
      <c r="BC173" s="154"/>
      <c r="BD173" s="415">
        <v>0</v>
      </c>
      <c r="BE173" s="415">
        <v>0</v>
      </c>
    </row>
    <row r="174" spans="1:57" ht="15.75" x14ac:dyDescent="0.25">
      <c r="A174" s="2800"/>
      <c r="B174" s="2820" t="s">
        <v>189</v>
      </c>
      <c r="C174" s="2821"/>
      <c r="D174" s="292">
        <v>0</v>
      </c>
      <c r="E174" s="286"/>
      <c r="F174" s="287"/>
      <c r="G174" s="287"/>
      <c r="H174" s="287"/>
      <c r="I174" s="287"/>
      <c r="J174" s="287"/>
      <c r="K174" s="287"/>
      <c r="L174" s="287"/>
      <c r="M174" s="289"/>
      <c r="N174" s="391"/>
      <c r="O174" s="279"/>
      <c r="P174" s="332"/>
      <c r="Q174" s="412" t="s">
        <v>6</v>
      </c>
      <c r="R174" s="177"/>
      <c r="S174" s="151"/>
      <c r="T174" s="151"/>
      <c r="U174" s="151"/>
      <c r="V174" s="158"/>
      <c r="W174" s="158"/>
      <c r="X174" s="158"/>
      <c r="Y174" s="158"/>
      <c r="Z174" s="158"/>
      <c r="AA174" s="158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251" t="s">
        <v>3</v>
      </c>
      <c r="BB174" s="251" t="s">
        <v>3</v>
      </c>
      <c r="BC174" s="154"/>
      <c r="BD174" s="415">
        <v>0</v>
      </c>
      <c r="BE174" s="415">
        <v>0</v>
      </c>
    </row>
    <row r="175" spans="1:57" ht="15.75" x14ac:dyDescent="0.25">
      <c r="A175" s="2799" t="s">
        <v>192</v>
      </c>
      <c r="B175" s="2822" t="s">
        <v>188</v>
      </c>
      <c r="C175" s="2823"/>
      <c r="D175" s="305">
        <v>0</v>
      </c>
      <c r="E175" s="386"/>
      <c r="F175" s="387"/>
      <c r="G175" s="387"/>
      <c r="H175" s="356"/>
      <c r="I175" s="356"/>
      <c r="J175" s="356"/>
      <c r="K175" s="356"/>
      <c r="L175" s="356"/>
      <c r="M175" s="339"/>
      <c r="N175" s="392"/>
      <c r="O175" s="282"/>
      <c r="P175" s="341"/>
      <c r="Q175" s="412" t="s">
        <v>6</v>
      </c>
      <c r="R175" s="177"/>
      <c r="S175" s="151"/>
      <c r="T175" s="151"/>
      <c r="U175" s="151"/>
      <c r="V175" s="158"/>
      <c r="W175" s="158"/>
      <c r="X175" s="158"/>
      <c r="Y175" s="158"/>
      <c r="Z175" s="158"/>
      <c r="AA175" s="158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251" t="s">
        <v>3</v>
      </c>
      <c r="BB175" s="251" t="s">
        <v>3</v>
      </c>
      <c r="BC175" s="154"/>
      <c r="BD175" s="415">
        <v>0</v>
      </c>
      <c r="BE175" s="415">
        <v>0</v>
      </c>
    </row>
    <row r="176" spans="1:57" ht="15.75" x14ac:dyDescent="0.25">
      <c r="A176" s="2800"/>
      <c r="B176" s="2824" t="s">
        <v>189</v>
      </c>
      <c r="C176" s="2826"/>
      <c r="D176" s="306">
        <v>0</v>
      </c>
      <c r="E176" s="303"/>
      <c r="F176" s="351"/>
      <c r="G176" s="351"/>
      <c r="H176" s="308"/>
      <c r="I176" s="308"/>
      <c r="J176" s="308"/>
      <c r="K176" s="308"/>
      <c r="L176" s="308"/>
      <c r="M176" s="281"/>
      <c r="N176" s="350"/>
      <c r="O176" s="278"/>
      <c r="P176" s="310"/>
      <c r="Q176" s="412" t="s">
        <v>6</v>
      </c>
      <c r="R176" s="177"/>
      <c r="S176" s="151"/>
      <c r="T176" s="151"/>
      <c r="U176" s="151"/>
      <c r="V176" s="158"/>
      <c r="W176" s="158"/>
      <c r="X176" s="158"/>
      <c r="Y176" s="158"/>
      <c r="Z176" s="158"/>
      <c r="AA176" s="158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251" t="s">
        <v>3</v>
      </c>
      <c r="BB176" s="251" t="s">
        <v>3</v>
      </c>
      <c r="BC176" s="154"/>
      <c r="BD176" s="415">
        <v>0</v>
      </c>
      <c r="BE176" s="415">
        <v>0</v>
      </c>
    </row>
    <row r="177" spans="1:57" ht="15.75" x14ac:dyDescent="0.25">
      <c r="A177" s="2799" t="s">
        <v>193</v>
      </c>
      <c r="B177" s="2810" t="s">
        <v>188</v>
      </c>
      <c r="C177" s="2812"/>
      <c r="D177" s="290">
        <v>0</v>
      </c>
      <c r="E177" s="357"/>
      <c r="F177" s="362"/>
      <c r="G177" s="362"/>
      <c r="H177" s="354"/>
      <c r="I177" s="354"/>
      <c r="J177" s="354"/>
      <c r="K177" s="354"/>
      <c r="L177" s="354"/>
      <c r="M177" s="338"/>
      <c r="N177" s="393"/>
      <c r="O177" s="276"/>
      <c r="P177" s="331"/>
      <c r="Q177" s="412" t="s">
        <v>6</v>
      </c>
      <c r="R177" s="177"/>
      <c r="S177" s="151"/>
      <c r="T177" s="151"/>
      <c r="U177" s="151"/>
      <c r="V177" s="158"/>
      <c r="W177" s="158"/>
      <c r="X177" s="158"/>
      <c r="Y177" s="158"/>
      <c r="Z177" s="158"/>
      <c r="AA177" s="158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251" t="s">
        <v>3</v>
      </c>
      <c r="BB177" s="251" t="s">
        <v>3</v>
      </c>
      <c r="BC177" s="154"/>
      <c r="BD177" s="415">
        <v>0</v>
      </c>
      <c r="BE177" s="415">
        <v>0</v>
      </c>
    </row>
    <row r="178" spans="1:57" ht="15.75" x14ac:dyDescent="0.25">
      <c r="A178" s="2800"/>
      <c r="B178" s="2820" t="s">
        <v>189</v>
      </c>
      <c r="C178" s="2821"/>
      <c r="D178" s="292">
        <v>0</v>
      </c>
      <c r="E178" s="314"/>
      <c r="F178" s="315"/>
      <c r="G178" s="315"/>
      <c r="H178" s="287"/>
      <c r="I178" s="287"/>
      <c r="J178" s="287"/>
      <c r="K178" s="287"/>
      <c r="L178" s="287"/>
      <c r="M178" s="289"/>
      <c r="N178" s="391"/>
      <c r="O178" s="279"/>
      <c r="P178" s="332"/>
      <c r="Q178" s="412" t="s">
        <v>6</v>
      </c>
      <c r="R178" s="177"/>
      <c r="S178" s="151"/>
      <c r="T178" s="151"/>
      <c r="U178" s="151"/>
      <c r="V178" s="158"/>
      <c r="W178" s="158"/>
      <c r="X178" s="158"/>
      <c r="Y178" s="158"/>
      <c r="Z178" s="158"/>
      <c r="AA178" s="158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251" t="s">
        <v>3</v>
      </c>
      <c r="BB178" s="251" t="s">
        <v>3</v>
      </c>
      <c r="BC178" s="154"/>
      <c r="BD178" s="415">
        <v>0</v>
      </c>
      <c r="BE178" s="415">
        <v>0</v>
      </c>
    </row>
    <row r="179" spans="1:57" ht="15.75" x14ac:dyDescent="0.25">
      <c r="A179" s="2799" t="s">
        <v>194</v>
      </c>
      <c r="B179" s="2822" t="s">
        <v>188</v>
      </c>
      <c r="C179" s="2823"/>
      <c r="D179" s="358">
        <v>0</v>
      </c>
      <c r="E179" s="355"/>
      <c r="F179" s="356"/>
      <c r="G179" s="356"/>
      <c r="H179" s="356"/>
      <c r="I179" s="356"/>
      <c r="J179" s="356"/>
      <c r="K179" s="356"/>
      <c r="L179" s="356"/>
      <c r="M179" s="339"/>
      <c r="N179" s="392"/>
      <c r="O179" s="282"/>
      <c r="P179" s="341"/>
      <c r="Q179" s="412" t="s">
        <v>6</v>
      </c>
      <c r="R179" s="177"/>
      <c r="S179" s="151"/>
      <c r="T179" s="151"/>
      <c r="U179" s="151"/>
      <c r="V179" s="158"/>
      <c r="W179" s="158"/>
      <c r="X179" s="158"/>
      <c r="Y179" s="158"/>
      <c r="Z179" s="158"/>
      <c r="AA179" s="158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251" t="s">
        <v>3</v>
      </c>
      <c r="BB179" s="251" t="s">
        <v>3</v>
      </c>
      <c r="BC179" s="154"/>
      <c r="BD179" s="415">
        <v>0</v>
      </c>
      <c r="BE179" s="415">
        <v>0</v>
      </c>
    </row>
    <row r="180" spans="1:57" ht="15.75" x14ac:dyDescent="0.25">
      <c r="A180" s="2800"/>
      <c r="B180" s="2820" t="s">
        <v>189</v>
      </c>
      <c r="C180" s="2821"/>
      <c r="D180" s="292">
        <v>0</v>
      </c>
      <c r="E180" s="286"/>
      <c r="F180" s="287"/>
      <c r="G180" s="287"/>
      <c r="H180" s="287"/>
      <c r="I180" s="287"/>
      <c r="J180" s="287"/>
      <c r="K180" s="287"/>
      <c r="L180" s="287"/>
      <c r="M180" s="289"/>
      <c r="N180" s="391"/>
      <c r="O180" s="279"/>
      <c r="P180" s="332"/>
      <c r="Q180" s="412" t="s">
        <v>6</v>
      </c>
      <c r="R180" s="177"/>
      <c r="S180" s="151"/>
      <c r="T180" s="151"/>
      <c r="U180" s="151"/>
      <c r="V180" s="158"/>
      <c r="W180" s="158"/>
      <c r="X180" s="158"/>
      <c r="Y180" s="158"/>
      <c r="Z180" s="158"/>
      <c r="AA180" s="158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251" t="s">
        <v>3</v>
      </c>
      <c r="BB180" s="251" t="s">
        <v>3</v>
      </c>
      <c r="BC180" s="154"/>
      <c r="BD180" s="415">
        <v>0</v>
      </c>
      <c r="BE180" s="415">
        <v>0</v>
      </c>
    </row>
    <row r="181" spans="1:57" ht="15.75" x14ac:dyDescent="0.25">
      <c r="A181" s="207" t="s">
        <v>195</v>
      </c>
      <c r="B181" s="205"/>
      <c r="C181" s="205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9"/>
      <c r="S181" s="151"/>
      <c r="T181" s="151"/>
      <c r="U181" s="151"/>
      <c r="V181" s="151"/>
      <c r="W181" s="151"/>
      <c r="X181" s="158"/>
      <c r="Y181" s="165"/>
      <c r="Z181" s="165"/>
      <c r="AA181" s="158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8"/>
      <c r="BB181" s="151"/>
      <c r="BC181" s="151"/>
      <c r="BD181" s="151"/>
      <c r="BE181" s="151"/>
    </row>
    <row r="182" spans="1:57" x14ac:dyDescent="0.2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151"/>
      <c r="P182" s="186"/>
      <c r="Q182" s="179"/>
      <c r="R182" s="202"/>
      <c r="S182" s="151"/>
      <c r="T182" s="151"/>
      <c r="U182" s="151"/>
      <c r="V182" s="151"/>
      <c r="W182" s="158"/>
      <c r="X182" s="165"/>
      <c r="Y182" s="165"/>
      <c r="Z182" s="158"/>
      <c r="AA182" s="158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1"/>
      <c r="BB182" s="151"/>
      <c r="BC182" s="151"/>
      <c r="BD182" s="151"/>
      <c r="BE182" s="154"/>
    </row>
    <row r="183" spans="1:57" ht="21" x14ac:dyDescent="0.25">
      <c r="A183" s="2807"/>
      <c r="B183" s="2808"/>
      <c r="C183" s="2809"/>
      <c r="D183" s="2802"/>
      <c r="E183" s="200" t="s">
        <v>178</v>
      </c>
      <c r="F183" s="166" t="s">
        <v>21</v>
      </c>
      <c r="G183" s="166" t="s">
        <v>185</v>
      </c>
      <c r="H183" s="166" t="s">
        <v>91</v>
      </c>
      <c r="I183" s="166" t="s">
        <v>186</v>
      </c>
      <c r="J183" s="166" t="s">
        <v>196</v>
      </c>
      <c r="K183" s="166" t="s">
        <v>25</v>
      </c>
      <c r="L183" s="166" t="s">
        <v>26</v>
      </c>
      <c r="M183" s="185" t="s">
        <v>27</v>
      </c>
      <c r="N183" s="2800"/>
      <c r="O183" s="186"/>
      <c r="P183" s="186"/>
      <c r="Q183" s="179"/>
      <c r="R183" s="202"/>
      <c r="S183" s="151"/>
      <c r="T183" s="151"/>
      <c r="U183" s="151"/>
      <c r="V183" s="151"/>
      <c r="W183" s="158"/>
      <c r="X183" s="165"/>
      <c r="Y183" s="165"/>
      <c r="Z183" s="158"/>
      <c r="AA183" s="158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1"/>
      <c r="BB183" s="151"/>
      <c r="BC183" s="151"/>
      <c r="BD183" s="151"/>
      <c r="BE183" s="154"/>
    </row>
    <row r="184" spans="1:57" x14ac:dyDescent="0.25">
      <c r="A184" s="2810" t="s">
        <v>197</v>
      </c>
      <c r="B184" s="2811"/>
      <c r="C184" s="2812"/>
      <c r="D184" s="290">
        <v>0</v>
      </c>
      <c r="E184" s="355"/>
      <c r="F184" s="356"/>
      <c r="G184" s="356"/>
      <c r="H184" s="356"/>
      <c r="I184" s="356"/>
      <c r="J184" s="356"/>
      <c r="K184" s="298"/>
      <c r="L184" s="298"/>
      <c r="M184" s="339"/>
      <c r="N184" s="300"/>
      <c r="O184" s="412" t="s">
        <v>3</v>
      </c>
      <c r="P184" s="184"/>
      <c r="Q184" s="179"/>
      <c r="R184" s="202"/>
      <c r="S184" s="151"/>
      <c r="T184" s="151"/>
      <c r="U184" s="151"/>
      <c r="V184" s="151"/>
      <c r="W184" s="158"/>
      <c r="X184" s="165"/>
      <c r="Y184" s="165"/>
      <c r="Z184" s="158"/>
      <c r="AA184" s="158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74"/>
      <c r="BB184" s="251" t="s">
        <v>3</v>
      </c>
      <c r="BC184" s="151"/>
      <c r="BD184" s="428"/>
      <c r="BE184" s="415">
        <v>0</v>
      </c>
    </row>
    <row r="185" spans="1:57" x14ac:dyDescent="0.25">
      <c r="A185" s="2813" t="s">
        <v>198</v>
      </c>
      <c r="B185" s="2814"/>
      <c r="C185" s="2815"/>
      <c r="D185" s="291">
        <v>0</v>
      </c>
      <c r="E185" s="283"/>
      <c r="F185" s="284"/>
      <c r="G185" s="284"/>
      <c r="H185" s="284"/>
      <c r="I185" s="284"/>
      <c r="J185" s="284"/>
      <c r="K185" s="284"/>
      <c r="L185" s="284"/>
      <c r="M185" s="280"/>
      <c r="N185" s="277"/>
      <c r="O185" s="412" t="s">
        <v>3</v>
      </c>
      <c r="P185" s="184"/>
      <c r="Q185" s="179"/>
      <c r="R185" s="202"/>
      <c r="S185" s="151"/>
      <c r="T185" s="151"/>
      <c r="U185" s="151"/>
      <c r="V185" s="151"/>
      <c r="W185" s="158"/>
      <c r="X185" s="165"/>
      <c r="Y185" s="165"/>
      <c r="Z185" s="158"/>
      <c r="AA185" s="158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251" t="s">
        <v>3</v>
      </c>
      <c r="BB185" s="251" t="s">
        <v>3</v>
      </c>
      <c r="BC185" s="151"/>
      <c r="BD185" s="415">
        <v>0</v>
      </c>
      <c r="BE185" s="415">
        <v>0</v>
      </c>
    </row>
    <row r="186" spans="1:57" x14ac:dyDescent="0.25">
      <c r="A186" s="2813" t="s">
        <v>199</v>
      </c>
      <c r="B186" s="2814"/>
      <c r="C186" s="2815"/>
      <c r="D186" s="291">
        <v>0</v>
      </c>
      <c r="E186" s="283"/>
      <c r="F186" s="284"/>
      <c r="G186" s="284"/>
      <c r="H186" s="284"/>
      <c r="I186" s="284"/>
      <c r="J186" s="284"/>
      <c r="K186" s="284"/>
      <c r="L186" s="284"/>
      <c r="M186" s="280"/>
      <c r="N186" s="277"/>
      <c r="O186" s="412" t="s">
        <v>3</v>
      </c>
      <c r="P186" s="184"/>
      <c r="Q186" s="179"/>
      <c r="R186" s="202"/>
      <c r="S186" s="151"/>
      <c r="T186" s="151"/>
      <c r="U186" s="151"/>
      <c r="V186" s="151"/>
      <c r="W186" s="158"/>
      <c r="X186" s="165"/>
      <c r="Y186" s="165"/>
      <c r="Z186" s="158"/>
      <c r="AA186" s="158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251" t="s">
        <v>3</v>
      </c>
      <c r="BB186" s="251" t="s">
        <v>3</v>
      </c>
      <c r="BC186" s="151"/>
      <c r="BD186" s="415">
        <v>0</v>
      </c>
      <c r="BE186" s="415">
        <v>0</v>
      </c>
    </row>
    <row r="187" spans="1:57" x14ac:dyDescent="0.25">
      <c r="A187" s="2813" t="s">
        <v>200</v>
      </c>
      <c r="B187" s="2814"/>
      <c r="C187" s="2815"/>
      <c r="D187" s="291">
        <v>0</v>
      </c>
      <c r="E187" s="283"/>
      <c r="F187" s="284"/>
      <c r="G187" s="284"/>
      <c r="H187" s="284"/>
      <c r="I187" s="284"/>
      <c r="J187" s="284"/>
      <c r="K187" s="284"/>
      <c r="L187" s="284"/>
      <c r="M187" s="280"/>
      <c r="N187" s="277"/>
      <c r="O187" s="412" t="s">
        <v>3</v>
      </c>
      <c r="P187" s="184"/>
      <c r="Q187" s="179"/>
      <c r="R187" s="202"/>
      <c r="S187" s="151"/>
      <c r="T187" s="151"/>
      <c r="U187" s="151"/>
      <c r="V187" s="151"/>
      <c r="W187" s="158"/>
      <c r="X187" s="165"/>
      <c r="Y187" s="165"/>
      <c r="Z187" s="158"/>
      <c r="AA187" s="158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251" t="s">
        <v>3</v>
      </c>
      <c r="BB187" s="251" t="s">
        <v>3</v>
      </c>
      <c r="BC187" s="151"/>
      <c r="BD187" s="415">
        <v>0</v>
      </c>
      <c r="BE187" s="415">
        <v>0</v>
      </c>
    </row>
    <row r="188" spans="1:57" x14ac:dyDescent="0.25">
      <c r="A188" s="2824" t="s">
        <v>201</v>
      </c>
      <c r="B188" s="2825"/>
      <c r="C188" s="2826"/>
      <c r="D188" s="306">
        <v>0</v>
      </c>
      <c r="E188" s="307"/>
      <c r="F188" s="308"/>
      <c r="G188" s="308"/>
      <c r="H188" s="308"/>
      <c r="I188" s="308"/>
      <c r="J188" s="308"/>
      <c r="K188" s="308"/>
      <c r="L188" s="308"/>
      <c r="M188" s="281"/>
      <c r="N188" s="278"/>
      <c r="O188" s="412" t="s">
        <v>3</v>
      </c>
      <c r="P188" s="184"/>
      <c r="Q188" s="179"/>
      <c r="R188" s="202"/>
      <c r="S188" s="151"/>
      <c r="T188" s="151"/>
      <c r="U188" s="151"/>
      <c r="V188" s="151"/>
      <c r="W188" s="158"/>
      <c r="X188" s="165"/>
      <c r="Y188" s="165"/>
      <c r="Z188" s="158"/>
      <c r="AA188" s="158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251" t="s">
        <v>3</v>
      </c>
      <c r="BB188" s="251" t="s">
        <v>3</v>
      </c>
      <c r="BC188" s="151"/>
      <c r="BD188" s="415">
        <v>0</v>
      </c>
      <c r="BE188" s="415">
        <v>0</v>
      </c>
    </row>
    <row r="189" spans="1:57" ht="15.75" x14ac:dyDescent="0.25">
      <c r="A189" s="2817" t="s">
        <v>202</v>
      </c>
      <c r="B189" s="2818"/>
      <c r="C189" s="2819"/>
      <c r="D189" s="335">
        <v>0</v>
      </c>
      <c r="E189" s="286"/>
      <c r="F189" s="287"/>
      <c r="G189" s="287"/>
      <c r="H189" s="287"/>
      <c r="I189" s="287"/>
      <c r="J189" s="287"/>
      <c r="K189" s="287"/>
      <c r="L189" s="287"/>
      <c r="M189" s="289"/>
      <c r="N189" s="279"/>
      <c r="O189" s="412" t="s">
        <v>3</v>
      </c>
      <c r="P189" s="247"/>
      <c r="Q189" s="248"/>
      <c r="R189" s="249"/>
      <c r="S189" s="425"/>
      <c r="T189" s="425"/>
      <c r="U189" s="425"/>
      <c r="V189" s="425"/>
      <c r="W189" s="425"/>
      <c r="X189" s="425"/>
      <c r="Y189" s="425"/>
      <c r="Z189" s="425"/>
      <c r="AA189" s="425"/>
      <c r="AB189" s="426"/>
      <c r="AC189" s="426"/>
      <c r="AD189" s="426"/>
      <c r="AE189" s="426"/>
      <c r="AF189" s="426"/>
      <c r="AG189" s="426"/>
      <c r="AH189" s="426"/>
      <c r="AI189" s="426"/>
      <c r="AJ189" s="426"/>
      <c r="AK189" s="426"/>
      <c r="AL189" s="426"/>
      <c r="AM189" s="426"/>
      <c r="AN189" s="426"/>
      <c r="AO189" s="426"/>
      <c r="AP189" s="426"/>
      <c r="AQ189" s="426"/>
      <c r="AR189" s="426"/>
      <c r="AS189" s="426"/>
      <c r="AT189" s="426"/>
      <c r="AU189" s="426"/>
      <c r="AV189" s="426"/>
      <c r="AW189" s="426"/>
      <c r="AX189" s="426"/>
      <c r="AY189" s="426"/>
      <c r="AZ189" s="426"/>
      <c r="BA189" s="251" t="s">
        <v>3</v>
      </c>
      <c r="BB189" s="251" t="s">
        <v>3</v>
      </c>
      <c r="BC189" s="426"/>
      <c r="BD189" s="415">
        <v>0</v>
      </c>
      <c r="BE189" s="415">
        <v>0</v>
      </c>
    </row>
    <row r="190" spans="1:57" x14ac:dyDescent="0.25">
      <c r="A190" s="258" t="s">
        <v>203</v>
      </c>
      <c r="B190" s="259"/>
      <c r="C190" s="259"/>
      <c r="D190" s="259"/>
      <c r="E190" s="152"/>
      <c r="F190" s="152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</row>
    <row r="191" spans="1:57" x14ac:dyDescent="0.2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158"/>
      <c r="J191" s="158"/>
      <c r="K191" s="158"/>
      <c r="L191" s="158"/>
      <c r="M191" s="158"/>
      <c r="N191" s="158"/>
      <c r="O191" s="158"/>
      <c r="P191" s="158"/>
      <c r="Q191" s="158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</row>
    <row r="192" spans="1:57" x14ac:dyDescent="0.2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158"/>
      <c r="J192" s="158"/>
      <c r="K192" s="158"/>
      <c r="L192" s="158"/>
      <c r="M192" s="158"/>
      <c r="N192" s="158"/>
      <c r="O192" s="158"/>
      <c r="P192" s="158"/>
      <c r="Q192" s="158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</row>
    <row r="193" spans="1:56" x14ac:dyDescent="0.2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I193" s="151"/>
      <c r="J193" s="151"/>
      <c r="K193" s="151"/>
      <c r="L193" s="151"/>
      <c r="M193" s="151"/>
      <c r="N193" s="151"/>
      <c r="O193" s="151"/>
      <c r="P193" s="151"/>
      <c r="Q193" s="151"/>
      <c r="R193" s="158"/>
      <c r="S193" s="158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</row>
    <row r="194" spans="1:56" ht="21" x14ac:dyDescent="0.25">
      <c r="A194" s="2800"/>
      <c r="B194" s="2800"/>
      <c r="C194" s="163" t="s">
        <v>210</v>
      </c>
      <c r="D194" s="431" t="s">
        <v>211</v>
      </c>
      <c r="E194" s="2796"/>
      <c r="F194" s="163" t="s">
        <v>210</v>
      </c>
      <c r="G194" s="185" t="s">
        <v>211</v>
      </c>
      <c r="H194" s="2800"/>
      <c r="I194" s="151"/>
      <c r="J194" s="151"/>
      <c r="K194" s="151"/>
      <c r="L194" s="151"/>
      <c r="M194" s="151"/>
      <c r="N194" s="151"/>
      <c r="O194" s="151"/>
      <c r="P194" s="151"/>
      <c r="Q194" s="151"/>
      <c r="R194" s="158"/>
      <c r="S194" s="158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</row>
    <row r="195" spans="1:56" x14ac:dyDescent="0.25">
      <c r="A195" s="270" t="s">
        <v>212</v>
      </c>
      <c r="B195" s="271">
        <v>0</v>
      </c>
      <c r="C195" s="272">
        <v>0</v>
      </c>
      <c r="D195" s="432">
        <v>0</v>
      </c>
      <c r="E195" s="273">
        <v>0</v>
      </c>
      <c r="F195" s="272">
        <v>0</v>
      </c>
      <c r="G195" s="273">
        <v>0</v>
      </c>
      <c r="H195" s="271">
        <v>0</v>
      </c>
      <c r="I195" s="151"/>
      <c r="J195" s="151"/>
      <c r="K195" s="151"/>
      <c r="L195" s="151"/>
      <c r="M195" s="151"/>
      <c r="N195" s="151"/>
      <c r="O195" s="151"/>
      <c r="P195" s="151"/>
      <c r="Q195" s="151"/>
      <c r="R195" s="158"/>
      <c r="S195" s="158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</row>
    <row r="196" spans="1:56" x14ac:dyDescent="0.25">
      <c r="A196" s="260" t="s">
        <v>213</v>
      </c>
      <c r="B196" s="264"/>
      <c r="C196" s="264"/>
      <c r="D196" s="433"/>
      <c r="E196" s="265"/>
      <c r="F196" s="264"/>
      <c r="G196" s="265"/>
      <c r="H196" s="417"/>
      <c r="I196" s="151"/>
      <c r="J196" s="151"/>
      <c r="K196" s="151"/>
      <c r="L196" s="151"/>
      <c r="M196" s="151"/>
      <c r="N196" s="151"/>
      <c r="O196" s="151"/>
      <c r="P196" s="151"/>
      <c r="Q196" s="151"/>
      <c r="R196" s="158"/>
      <c r="S196" s="158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</row>
    <row r="197" spans="1:56" x14ac:dyDescent="0.25">
      <c r="A197" s="270" t="s">
        <v>214</v>
      </c>
      <c r="B197" s="271">
        <v>0</v>
      </c>
      <c r="C197" s="272">
        <v>0</v>
      </c>
      <c r="D197" s="432">
        <v>0</v>
      </c>
      <c r="E197" s="273">
        <v>0</v>
      </c>
      <c r="F197" s="272">
        <v>0</v>
      </c>
      <c r="G197" s="273">
        <v>0</v>
      </c>
      <c r="H197" s="271">
        <v>0</v>
      </c>
      <c r="I197" s="151"/>
      <c r="J197" s="151"/>
      <c r="K197" s="151"/>
      <c r="L197" s="151"/>
      <c r="M197" s="151"/>
      <c r="N197" s="151"/>
      <c r="O197" s="151"/>
      <c r="P197" s="151"/>
      <c r="Q197" s="151"/>
      <c r="R197" s="158"/>
      <c r="S197" s="158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</row>
    <row r="198" spans="1:56" ht="22.5" x14ac:dyDescent="0.25">
      <c r="A198" s="261" t="s">
        <v>187</v>
      </c>
      <c r="B198" s="264"/>
      <c r="C198" s="264"/>
      <c r="D198" s="433"/>
      <c r="E198" s="265"/>
      <c r="F198" s="264"/>
      <c r="G198" s="265"/>
      <c r="H198" s="417"/>
      <c r="I198" s="151"/>
      <c r="J198" s="151"/>
      <c r="K198" s="151"/>
      <c r="L198" s="151"/>
      <c r="M198" s="151"/>
      <c r="N198" s="151"/>
      <c r="O198" s="151"/>
      <c r="P198" s="151"/>
      <c r="Q198" s="151"/>
      <c r="R198" s="158"/>
      <c r="S198" s="158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</row>
    <row r="199" spans="1:56" ht="43.5" x14ac:dyDescent="0.25">
      <c r="A199" s="262" t="s">
        <v>215</v>
      </c>
      <c r="B199" s="266"/>
      <c r="C199" s="266"/>
      <c r="D199" s="434"/>
      <c r="E199" s="267"/>
      <c r="F199" s="266"/>
      <c r="G199" s="267"/>
      <c r="H199" s="418"/>
      <c r="I199" s="151"/>
      <c r="J199" s="151"/>
      <c r="K199" s="151"/>
      <c r="L199" s="151"/>
      <c r="M199" s="151"/>
      <c r="N199" s="151"/>
      <c r="O199" s="151"/>
      <c r="P199" s="151"/>
      <c r="Q199" s="151"/>
      <c r="R199" s="158"/>
      <c r="S199" s="158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</row>
    <row r="200" spans="1:56" x14ac:dyDescent="0.25">
      <c r="A200" s="262" t="s">
        <v>112</v>
      </c>
      <c r="B200" s="266"/>
      <c r="C200" s="266"/>
      <c r="D200" s="434"/>
      <c r="E200" s="267"/>
      <c r="F200" s="266"/>
      <c r="G200" s="267"/>
      <c r="H200" s="418"/>
      <c r="I200" s="151"/>
      <c r="J200" s="151"/>
      <c r="K200" s="151"/>
      <c r="L200" s="151"/>
      <c r="M200" s="151"/>
      <c r="N200" s="151"/>
      <c r="O200" s="151"/>
      <c r="P200" s="151"/>
      <c r="Q200" s="151"/>
      <c r="R200" s="158"/>
      <c r="S200" s="158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</row>
    <row r="201" spans="1:56" ht="22.5" x14ac:dyDescent="0.25">
      <c r="A201" s="262" t="s">
        <v>117</v>
      </c>
      <c r="B201" s="266"/>
      <c r="C201" s="266"/>
      <c r="D201" s="434"/>
      <c r="E201" s="267"/>
      <c r="F201" s="266"/>
      <c r="G201" s="267"/>
      <c r="H201" s="418"/>
      <c r="I201" s="151"/>
      <c r="J201" s="151"/>
      <c r="K201" s="151"/>
      <c r="L201" s="151"/>
      <c r="M201" s="151"/>
      <c r="N201" s="151"/>
      <c r="O201" s="151"/>
      <c r="P201" s="151"/>
      <c r="Q201" s="151"/>
      <c r="R201" s="158"/>
      <c r="S201" s="158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</row>
    <row r="202" spans="1:56" x14ac:dyDescent="0.25">
      <c r="A202" s="262" t="s">
        <v>191</v>
      </c>
      <c r="B202" s="266"/>
      <c r="C202" s="266"/>
      <c r="D202" s="434"/>
      <c r="E202" s="267"/>
      <c r="F202" s="266"/>
      <c r="G202" s="267"/>
      <c r="H202" s="418"/>
      <c r="I202" s="151"/>
      <c r="J202" s="151"/>
      <c r="K202" s="151"/>
      <c r="L202" s="151"/>
      <c r="M202" s="151"/>
      <c r="N202" s="151"/>
      <c r="O202" s="151"/>
      <c r="P202" s="151"/>
      <c r="Q202" s="151"/>
      <c r="R202" s="158"/>
      <c r="S202" s="158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</row>
    <row r="203" spans="1:56" x14ac:dyDescent="0.25">
      <c r="A203" s="262" t="s">
        <v>118</v>
      </c>
      <c r="B203" s="266"/>
      <c r="C203" s="266"/>
      <c r="D203" s="434"/>
      <c r="E203" s="267"/>
      <c r="F203" s="266"/>
      <c r="G203" s="267"/>
      <c r="H203" s="418"/>
      <c r="I203" s="151"/>
      <c r="J203" s="151"/>
      <c r="K203" s="151"/>
      <c r="L203" s="151"/>
      <c r="M203" s="151"/>
      <c r="N203" s="151"/>
      <c r="O203" s="151"/>
      <c r="P203" s="151"/>
      <c r="Q203" s="151"/>
      <c r="R203" s="250"/>
      <c r="S203" s="202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</row>
    <row r="204" spans="1:56" ht="15.75" x14ac:dyDescent="0.25">
      <c r="A204" s="262" t="s">
        <v>119</v>
      </c>
      <c r="B204" s="266"/>
      <c r="C204" s="266"/>
      <c r="D204" s="434"/>
      <c r="E204" s="267"/>
      <c r="F204" s="266"/>
      <c r="G204" s="267"/>
      <c r="H204" s="418"/>
      <c r="I204" s="151"/>
      <c r="J204" s="151"/>
      <c r="K204" s="151"/>
      <c r="L204" s="151"/>
      <c r="M204" s="151"/>
      <c r="N204" s="151"/>
      <c r="O204" s="151"/>
      <c r="P204" s="151"/>
      <c r="Q204" s="151"/>
      <c r="R204" s="201"/>
      <c r="S204" s="177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</row>
    <row r="205" spans="1:56" ht="33" x14ac:dyDescent="0.25">
      <c r="A205" s="262" t="s">
        <v>192</v>
      </c>
      <c r="B205" s="266"/>
      <c r="C205" s="266"/>
      <c r="D205" s="434"/>
      <c r="E205" s="267"/>
      <c r="F205" s="266"/>
      <c r="G205" s="267"/>
      <c r="H205" s="418"/>
      <c r="I205" s="154"/>
      <c r="J205" s="154"/>
      <c r="K205" s="154"/>
      <c r="L205" s="154"/>
      <c r="M205" s="154"/>
      <c r="N205" s="154"/>
      <c r="O205" s="154"/>
      <c r="P205" s="154"/>
      <c r="Q205" s="151"/>
      <c r="R205" s="201"/>
      <c r="S205" s="177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1"/>
      <c r="BC205" s="151"/>
      <c r="BD205" s="151"/>
    </row>
    <row r="206" spans="1:56" ht="33" x14ac:dyDescent="0.25">
      <c r="A206" s="262" t="s">
        <v>193</v>
      </c>
      <c r="B206" s="266"/>
      <c r="C206" s="266"/>
      <c r="D206" s="434"/>
      <c r="E206" s="267"/>
      <c r="F206" s="266"/>
      <c r="G206" s="267"/>
      <c r="H206" s="418"/>
      <c r="I206" s="154"/>
      <c r="J206" s="154"/>
      <c r="K206" s="154"/>
      <c r="L206" s="154"/>
      <c r="M206" s="154"/>
      <c r="N206" s="154"/>
      <c r="O206" s="154"/>
      <c r="P206" s="154"/>
      <c r="Q206" s="151"/>
      <c r="R206" s="201"/>
      <c r="S206" s="177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1"/>
      <c r="BC206" s="151"/>
      <c r="BD206" s="151"/>
    </row>
    <row r="207" spans="1:56" ht="54" x14ac:dyDescent="0.25">
      <c r="A207" s="263" t="s">
        <v>194</v>
      </c>
      <c r="B207" s="268"/>
      <c r="C207" s="268"/>
      <c r="D207" s="435"/>
      <c r="E207" s="269"/>
      <c r="F207" s="268"/>
      <c r="G207" s="269"/>
      <c r="H207" s="419"/>
      <c r="I207" s="154"/>
      <c r="J207" s="154"/>
      <c r="K207" s="154"/>
      <c r="L207" s="154"/>
      <c r="M207" s="154"/>
      <c r="N207" s="154"/>
      <c r="O207" s="154"/>
      <c r="P207" s="154"/>
      <c r="Q207" s="151"/>
      <c r="R207" s="201"/>
      <c r="S207" s="177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1"/>
      <c r="BC207" s="151"/>
      <c r="BD207" s="151"/>
    </row>
    <row r="208" spans="1:56" x14ac:dyDescent="0.25">
      <c r="A208" s="187"/>
      <c r="B208" s="193"/>
      <c r="C208" s="193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421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</row>
    <row r="209" spans="2:18" x14ac:dyDescent="0.25">
      <c r="B209" s="193"/>
      <c r="C209" s="193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421"/>
    </row>
    <row r="210" spans="2:18" x14ac:dyDescent="0.25">
      <c r="B210" s="193"/>
      <c r="C210" s="193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421"/>
    </row>
    <row r="211" spans="2:18" x14ac:dyDescent="0.25">
      <c r="B211" s="193"/>
      <c r="C211" s="193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421"/>
    </row>
    <row r="212" spans="2:18" x14ac:dyDescent="0.25">
      <c r="B212" s="193"/>
      <c r="C212" s="193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421"/>
    </row>
    <row r="213" spans="2:18" x14ac:dyDescent="0.25">
      <c r="B213" s="193"/>
      <c r="C213" s="193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421"/>
    </row>
    <row r="214" spans="2:18" x14ac:dyDescent="0.25">
      <c r="B214" s="193"/>
      <c r="C214" s="193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421"/>
    </row>
    <row r="215" spans="2:18" x14ac:dyDescent="0.25">
      <c r="B215" s="193"/>
      <c r="C215" s="193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421"/>
    </row>
    <row r="216" spans="2:18" x14ac:dyDescent="0.25">
      <c r="B216" s="193"/>
      <c r="C216" s="193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421"/>
    </row>
    <row r="217" spans="2:18" x14ac:dyDescent="0.25">
      <c r="B217" s="193"/>
      <c r="C217" s="193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421"/>
    </row>
    <row r="218" spans="2:18" x14ac:dyDescent="0.25">
      <c r="B218" s="193"/>
      <c r="C218" s="193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421"/>
    </row>
    <row r="219" spans="2:18" x14ac:dyDescent="0.25">
      <c r="B219" s="193"/>
      <c r="C219" s="193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421"/>
    </row>
    <row r="220" spans="2:18" x14ac:dyDescent="0.25">
      <c r="B220" s="193"/>
      <c r="C220" s="193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421"/>
    </row>
    <row r="221" spans="2:18" x14ac:dyDescent="0.25">
      <c r="B221" s="193"/>
      <c r="C221" s="193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421"/>
    </row>
    <row r="222" spans="2:18" x14ac:dyDescent="0.25">
      <c r="B222" s="193"/>
      <c r="C222" s="193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421"/>
    </row>
    <row r="223" spans="2:18" x14ac:dyDescent="0.25">
      <c r="B223" s="193"/>
      <c r="C223" s="193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421"/>
    </row>
    <row r="224" spans="2:18" x14ac:dyDescent="0.25">
      <c r="B224" s="193"/>
      <c r="C224" s="193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421"/>
    </row>
    <row r="225" spans="1:18" x14ac:dyDescent="0.25">
      <c r="A225" s="187"/>
      <c r="B225" s="193"/>
      <c r="C225" s="193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421"/>
    </row>
    <row r="226" spans="1:18" x14ac:dyDescent="0.25">
      <c r="A226" s="187"/>
      <c r="B226" s="193"/>
      <c r="C226" s="193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421"/>
    </row>
    <row r="227" spans="1:18" x14ac:dyDescent="0.25">
      <c r="A227" s="187"/>
      <c r="B227" s="193"/>
      <c r="C227" s="193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421"/>
    </row>
    <row r="228" spans="1:18" x14ac:dyDescent="0.25">
      <c r="A228" s="187"/>
      <c r="B228" s="193"/>
      <c r="C228" s="193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421"/>
    </row>
    <row r="229" spans="1:18" x14ac:dyDescent="0.25">
      <c r="A229" s="187"/>
      <c r="B229" s="193"/>
      <c r="C229" s="193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421"/>
    </row>
    <row r="230" spans="1:18" x14ac:dyDescent="0.25">
      <c r="A230" s="187"/>
      <c r="B230" s="193"/>
      <c r="C230" s="193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421"/>
    </row>
    <row r="231" spans="1:18" x14ac:dyDescent="0.25">
      <c r="A231" s="187"/>
      <c r="B231" s="193"/>
      <c r="C231" s="193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421"/>
    </row>
    <row r="232" spans="1:18" x14ac:dyDescent="0.25">
      <c r="A232" s="187"/>
      <c r="B232" s="193"/>
      <c r="C232" s="193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421"/>
    </row>
    <row r="233" spans="1:18" x14ac:dyDescent="0.25">
      <c r="A233" s="187"/>
      <c r="B233" s="193"/>
      <c r="C233" s="193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421"/>
    </row>
    <row r="234" spans="1:18" x14ac:dyDescent="0.25">
      <c r="A234" s="187"/>
      <c r="B234" s="193"/>
      <c r="C234" s="193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421"/>
    </row>
    <row r="235" spans="1:18" x14ac:dyDescent="0.25">
      <c r="A235" s="422"/>
      <c r="B235" s="193"/>
      <c r="C235" s="193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421"/>
    </row>
    <row r="236" spans="1:18" x14ac:dyDescent="0.25">
      <c r="A236" s="187"/>
      <c r="B236" s="193"/>
      <c r="C236" s="193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421"/>
    </row>
    <row r="237" spans="1:18" x14ac:dyDescent="0.25">
      <c r="A237" s="187"/>
      <c r="B237" s="193"/>
      <c r="C237" s="193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421"/>
    </row>
    <row r="238" spans="1:18" x14ac:dyDescent="0.25">
      <c r="A238" s="187"/>
      <c r="B238" s="193"/>
      <c r="C238" s="193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421"/>
    </row>
    <row r="301" spans="1:56" x14ac:dyDescent="0.25">
      <c r="A301" s="427">
        <v>0</v>
      </c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427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704" t="s">
        <v>0</v>
      </c>
      <c r="B1" s="503"/>
      <c r="C1" s="503"/>
      <c r="D1" s="450"/>
      <c r="E1" s="450"/>
      <c r="F1" s="450"/>
      <c r="G1" s="450"/>
      <c r="H1" s="450"/>
      <c r="I1" s="450"/>
      <c r="J1" s="450"/>
      <c r="K1" s="450"/>
      <c r="L1" s="451"/>
      <c r="M1" s="451"/>
      <c r="N1" s="451"/>
      <c r="O1" s="451"/>
      <c r="P1" s="451"/>
      <c r="Q1" s="451"/>
      <c r="R1" s="504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</row>
    <row r="2" spans="1:57" x14ac:dyDescent="0.25">
      <c r="A2" s="704" t="s">
        <v>7</v>
      </c>
      <c r="B2" s="503"/>
      <c r="C2" s="503"/>
      <c r="D2" s="450"/>
      <c r="E2" s="450"/>
      <c r="F2" s="450"/>
      <c r="G2" s="450"/>
      <c r="H2" s="450"/>
      <c r="I2" s="450"/>
      <c r="J2" s="450"/>
      <c r="K2" s="450"/>
      <c r="L2" s="451"/>
      <c r="M2" s="451"/>
      <c r="N2" s="451"/>
      <c r="O2" s="451"/>
      <c r="P2" s="451"/>
      <c r="Q2" s="451"/>
      <c r="R2" s="504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  <c r="BE2" s="451"/>
    </row>
    <row r="3" spans="1:57" x14ac:dyDescent="0.25">
      <c r="A3" s="704" t="s">
        <v>8</v>
      </c>
      <c r="B3" s="503"/>
      <c r="C3" s="503"/>
      <c r="D3" s="452"/>
      <c r="E3" s="450"/>
      <c r="F3" s="450"/>
      <c r="G3" s="450"/>
      <c r="H3" s="450"/>
      <c r="I3" s="450"/>
      <c r="J3" s="450"/>
      <c r="K3" s="450"/>
      <c r="L3" s="451"/>
      <c r="M3" s="451"/>
      <c r="N3" s="451"/>
      <c r="O3" s="451"/>
      <c r="P3" s="451"/>
      <c r="Q3" s="451"/>
      <c r="R3" s="504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  <c r="BE3" s="451"/>
    </row>
    <row r="4" spans="1:57" x14ac:dyDescent="0.25">
      <c r="A4" s="704" t="s">
        <v>9</v>
      </c>
      <c r="B4" s="503"/>
      <c r="C4" s="503"/>
      <c r="D4" s="450"/>
      <c r="E4" s="450"/>
      <c r="F4" s="450"/>
      <c r="G4" s="450"/>
      <c r="H4" s="450"/>
      <c r="I4" s="450"/>
      <c r="J4" s="450"/>
      <c r="K4" s="450"/>
      <c r="L4" s="451"/>
      <c r="M4" s="451"/>
      <c r="N4" s="451"/>
      <c r="O4" s="451"/>
      <c r="P4" s="709"/>
      <c r="Q4" s="451"/>
      <c r="R4" s="504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</row>
    <row r="5" spans="1:57" x14ac:dyDescent="0.25">
      <c r="A5" s="449" t="s">
        <v>10</v>
      </c>
      <c r="B5" s="503"/>
      <c r="C5" s="503"/>
      <c r="D5" s="450"/>
      <c r="E5" s="450"/>
      <c r="F5" s="450"/>
      <c r="G5" s="450"/>
      <c r="H5" s="450"/>
      <c r="I5" s="450"/>
      <c r="J5" s="450"/>
      <c r="K5" s="450"/>
      <c r="L5" s="451"/>
      <c r="M5" s="451"/>
      <c r="N5" s="451"/>
      <c r="O5" s="451"/>
      <c r="P5" s="451"/>
      <c r="Q5" s="451"/>
      <c r="R5" s="504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  <c r="BE5" s="451"/>
    </row>
    <row r="6" spans="1:57" ht="15.75" x14ac:dyDescent="0.25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468"/>
      <c r="R6" s="505"/>
      <c r="S6" s="446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</row>
    <row r="7" spans="1:57" x14ac:dyDescent="0.25">
      <c r="A7" s="499" t="s">
        <v>12</v>
      </c>
      <c r="B7" s="506"/>
      <c r="C7" s="506"/>
      <c r="D7" s="507"/>
      <c r="E7" s="507"/>
      <c r="F7" s="507"/>
      <c r="G7" s="508"/>
      <c r="H7" s="507"/>
      <c r="I7" s="507"/>
      <c r="J7" s="507"/>
      <c r="K7" s="507"/>
      <c r="L7" s="507"/>
      <c r="M7" s="507"/>
      <c r="N7" s="507"/>
      <c r="O7" s="507"/>
      <c r="P7" s="509"/>
      <c r="Q7" s="509"/>
      <c r="R7" s="510"/>
      <c r="S7" s="716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</row>
    <row r="8" spans="1:57" x14ac:dyDescent="0.2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479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7"/>
      <c r="AI8" s="447"/>
      <c r="AJ8" s="447"/>
      <c r="AK8" s="447"/>
      <c r="AL8" s="447"/>
      <c r="AM8" s="447"/>
      <c r="AN8" s="447"/>
      <c r="AO8" s="447"/>
      <c r="AP8" s="447"/>
      <c r="AQ8" s="447"/>
      <c r="AR8" s="447"/>
      <c r="AS8" s="447"/>
      <c r="AT8" s="447"/>
      <c r="AU8" s="447"/>
      <c r="AV8" s="447"/>
      <c r="AW8" s="447"/>
      <c r="AX8" s="447"/>
      <c r="AY8" s="447"/>
      <c r="AZ8" s="447"/>
      <c r="BA8" s="447"/>
      <c r="BB8" s="447"/>
      <c r="BC8" s="447"/>
      <c r="BD8" s="447"/>
      <c r="BE8" s="447"/>
    </row>
    <row r="9" spans="1:57" ht="21" x14ac:dyDescent="0.25">
      <c r="A9" s="2807"/>
      <c r="B9" s="2808"/>
      <c r="C9" s="2809"/>
      <c r="D9" s="2831"/>
      <c r="E9" s="493" t="s">
        <v>17</v>
      </c>
      <c r="F9" s="459" t="s">
        <v>18</v>
      </c>
      <c r="G9" s="459" t="s">
        <v>19</v>
      </c>
      <c r="H9" s="459" t="s">
        <v>20</v>
      </c>
      <c r="I9" s="459" t="s">
        <v>21</v>
      </c>
      <c r="J9" s="459" t="s">
        <v>22</v>
      </c>
      <c r="K9" s="459" t="s">
        <v>23</v>
      </c>
      <c r="L9" s="459" t="s">
        <v>24</v>
      </c>
      <c r="M9" s="459" t="s">
        <v>25</v>
      </c>
      <c r="N9" s="459" t="s">
        <v>26</v>
      </c>
      <c r="O9" s="478" t="s">
        <v>27</v>
      </c>
      <c r="P9" s="456" t="s">
        <v>1</v>
      </c>
      <c r="Q9" s="511" t="s">
        <v>2</v>
      </c>
      <c r="R9" s="2796"/>
      <c r="S9" s="479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7"/>
      <c r="AI9" s="447"/>
      <c r="AJ9" s="447"/>
      <c r="AK9" s="447"/>
      <c r="AL9" s="447"/>
      <c r="AM9" s="447"/>
      <c r="AN9" s="447"/>
      <c r="AO9" s="447"/>
      <c r="AP9" s="447"/>
      <c r="AQ9" s="447"/>
      <c r="AR9" s="447"/>
      <c r="AS9" s="447"/>
      <c r="AT9" s="447"/>
      <c r="AU9" s="447"/>
      <c r="AV9" s="447"/>
      <c r="AW9" s="447"/>
      <c r="AX9" s="447"/>
      <c r="AY9" s="447"/>
      <c r="AZ9" s="447"/>
      <c r="BA9" s="447"/>
      <c r="BB9" s="447"/>
      <c r="BC9" s="447"/>
      <c r="BD9" s="447"/>
      <c r="BE9" s="447"/>
    </row>
    <row r="10" spans="1:57" ht="15.75" x14ac:dyDescent="0.25">
      <c r="A10" s="499" t="s">
        <v>28</v>
      </c>
      <c r="B10" s="492"/>
      <c r="C10" s="492"/>
      <c r="D10" s="512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491"/>
      <c r="T10" s="470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</row>
    <row r="11" spans="1:57" x14ac:dyDescent="0.25">
      <c r="A11" s="2905" t="s">
        <v>29</v>
      </c>
      <c r="B11" s="2872" t="s">
        <v>30</v>
      </c>
      <c r="C11" s="2874"/>
      <c r="D11" s="583">
        <v>0</v>
      </c>
      <c r="E11" s="646"/>
      <c r="F11" s="663"/>
      <c r="G11" s="663"/>
      <c r="H11" s="647"/>
      <c r="I11" s="647"/>
      <c r="J11" s="647"/>
      <c r="K11" s="647"/>
      <c r="L11" s="647"/>
      <c r="M11" s="647"/>
      <c r="N11" s="630"/>
      <c r="O11" s="631"/>
      <c r="P11" s="663"/>
      <c r="Q11" s="631"/>
      <c r="R11" s="639"/>
      <c r="S11" s="705" t="s">
        <v>6</v>
      </c>
      <c r="T11" s="495"/>
      <c r="U11" s="444"/>
      <c r="V11" s="444"/>
      <c r="W11" s="444"/>
      <c r="X11" s="444"/>
      <c r="Y11" s="447"/>
      <c r="Z11" s="447"/>
      <c r="AA11" s="458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544" t="s">
        <v>3</v>
      </c>
      <c r="BB11" s="544" t="s">
        <v>3</v>
      </c>
      <c r="BC11" s="447"/>
      <c r="BD11" s="708">
        <v>0</v>
      </c>
      <c r="BE11" s="708">
        <v>0</v>
      </c>
    </row>
    <row r="12" spans="1:57" x14ac:dyDescent="0.25">
      <c r="A12" s="2906"/>
      <c r="B12" s="2820" t="s">
        <v>31</v>
      </c>
      <c r="C12" s="2821"/>
      <c r="D12" s="585">
        <v>0</v>
      </c>
      <c r="E12" s="579"/>
      <c r="F12" s="629"/>
      <c r="G12" s="629"/>
      <c r="H12" s="580"/>
      <c r="I12" s="580"/>
      <c r="J12" s="580"/>
      <c r="K12" s="580"/>
      <c r="L12" s="580"/>
      <c r="M12" s="580"/>
      <c r="N12" s="581"/>
      <c r="O12" s="582"/>
      <c r="P12" s="629"/>
      <c r="Q12" s="582"/>
      <c r="R12" s="572"/>
      <c r="S12" s="705" t="s">
        <v>6</v>
      </c>
      <c r="T12" s="495"/>
      <c r="U12" s="444"/>
      <c r="V12" s="444"/>
      <c r="W12" s="444"/>
      <c r="X12" s="444"/>
      <c r="Y12" s="451"/>
      <c r="Z12" s="451"/>
      <c r="AA12" s="458"/>
      <c r="AB12" s="451"/>
      <c r="AC12" s="451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544" t="s">
        <v>3</v>
      </c>
      <c r="BB12" s="544" t="s">
        <v>3</v>
      </c>
      <c r="BC12" s="447"/>
      <c r="BD12" s="708">
        <v>0</v>
      </c>
      <c r="BE12" s="708">
        <v>0</v>
      </c>
    </row>
    <row r="13" spans="1:57" ht="15.75" x14ac:dyDescent="0.25">
      <c r="A13" s="500" t="s">
        <v>32</v>
      </c>
      <c r="B13" s="513"/>
      <c r="C13" s="513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91"/>
      <c r="R13" s="470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  <c r="AS13" s="444"/>
      <c r="AT13" s="444"/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</row>
    <row r="14" spans="1:57" ht="94.5" x14ac:dyDescent="0.25">
      <c r="A14" s="2858" t="s">
        <v>13</v>
      </c>
      <c r="B14" s="2907"/>
      <c r="C14" s="2907"/>
      <c r="D14" s="514" t="s">
        <v>4</v>
      </c>
      <c r="E14" s="493" t="s">
        <v>33</v>
      </c>
      <c r="F14" s="459" t="s">
        <v>34</v>
      </c>
      <c r="G14" s="459" t="s">
        <v>35</v>
      </c>
      <c r="H14" s="459" t="s">
        <v>22</v>
      </c>
      <c r="I14" s="459" t="s">
        <v>23</v>
      </c>
      <c r="J14" s="459" t="s">
        <v>24</v>
      </c>
      <c r="K14" s="459" t="s">
        <v>25</v>
      </c>
      <c r="L14" s="459" t="s">
        <v>26</v>
      </c>
      <c r="M14" s="478" t="s">
        <v>27</v>
      </c>
      <c r="N14" s="456" t="s">
        <v>1</v>
      </c>
      <c r="O14" s="511" t="s">
        <v>2</v>
      </c>
      <c r="P14" s="466" t="s">
        <v>36</v>
      </c>
      <c r="Q14" s="479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4"/>
      <c r="BB14" s="444"/>
      <c r="BC14" s="447"/>
      <c r="BD14" s="444"/>
      <c r="BE14" s="444"/>
    </row>
    <row r="15" spans="1:57" x14ac:dyDescent="0.25">
      <c r="A15" s="2905" t="s">
        <v>37</v>
      </c>
      <c r="B15" s="2872" t="s">
        <v>30</v>
      </c>
      <c r="C15" s="2874"/>
      <c r="D15" s="583">
        <v>0</v>
      </c>
      <c r="E15" s="646"/>
      <c r="F15" s="647"/>
      <c r="G15" s="647"/>
      <c r="H15" s="647"/>
      <c r="I15" s="647"/>
      <c r="J15" s="647"/>
      <c r="K15" s="647"/>
      <c r="L15" s="630"/>
      <c r="M15" s="631"/>
      <c r="N15" s="663"/>
      <c r="O15" s="631"/>
      <c r="P15" s="640"/>
      <c r="Q15" s="705" t="s">
        <v>6</v>
      </c>
      <c r="R15" s="495"/>
      <c r="S15" s="444"/>
      <c r="T15" s="444"/>
      <c r="U15" s="444"/>
      <c r="V15" s="444"/>
      <c r="W15" s="447"/>
      <c r="X15" s="447"/>
      <c r="Y15" s="458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544" t="s">
        <v>3</v>
      </c>
      <c r="BB15" s="544" t="s">
        <v>3</v>
      </c>
      <c r="BC15" s="447"/>
      <c r="BD15" s="708">
        <v>0</v>
      </c>
      <c r="BE15" s="708">
        <v>0</v>
      </c>
    </row>
    <row r="16" spans="1:57" x14ac:dyDescent="0.25">
      <c r="A16" s="2906"/>
      <c r="B16" s="2820" t="s">
        <v>38</v>
      </c>
      <c r="C16" s="2821"/>
      <c r="D16" s="585">
        <v>0</v>
      </c>
      <c r="E16" s="579"/>
      <c r="F16" s="580"/>
      <c r="G16" s="580"/>
      <c r="H16" s="580"/>
      <c r="I16" s="580"/>
      <c r="J16" s="580"/>
      <c r="K16" s="580"/>
      <c r="L16" s="581"/>
      <c r="M16" s="582"/>
      <c r="N16" s="629"/>
      <c r="O16" s="582"/>
      <c r="P16" s="572"/>
      <c r="Q16" s="705" t="s">
        <v>6</v>
      </c>
      <c r="R16" s="495"/>
      <c r="S16" s="444"/>
      <c r="T16" s="444"/>
      <c r="U16" s="444"/>
      <c r="V16" s="444"/>
      <c r="W16" s="447"/>
      <c r="X16" s="447"/>
      <c r="Y16" s="458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544" t="s">
        <v>3</v>
      </c>
      <c r="BB16" s="544" t="s">
        <v>3</v>
      </c>
      <c r="BC16" s="447"/>
      <c r="BD16" s="708">
        <v>0</v>
      </c>
      <c r="BE16" s="708">
        <v>0</v>
      </c>
    </row>
    <row r="17" spans="1:58" ht="15.75" x14ac:dyDescent="0.25">
      <c r="A17" s="500" t="s">
        <v>39</v>
      </c>
      <c r="B17" s="513"/>
      <c r="C17" s="513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91"/>
      <c r="R17" s="470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4"/>
      <c r="BB17" s="444"/>
      <c r="BC17" s="444"/>
      <c r="BD17" s="444"/>
      <c r="BE17" s="444"/>
      <c r="BF17" s="444"/>
    </row>
    <row r="18" spans="1:58" ht="21" x14ac:dyDescent="0.25">
      <c r="A18" s="2858" t="s">
        <v>13</v>
      </c>
      <c r="B18" s="2907"/>
      <c r="C18" s="2907"/>
      <c r="D18" s="514" t="s">
        <v>4</v>
      </c>
      <c r="E18" s="493" t="s">
        <v>17</v>
      </c>
      <c r="F18" s="459" t="s">
        <v>19</v>
      </c>
      <c r="G18" s="459" t="s">
        <v>21</v>
      </c>
      <c r="H18" s="459" t="s">
        <v>22</v>
      </c>
      <c r="I18" s="459" t="s">
        <v>23</v>
      </c>
      <c r="J18" s="459" t="s">
        <v>24</v>
      </c>
      <c r="K18" s="459" t="s">
        <v>25</v>
      </c>
      <c r="L18" s="459" t="s">
        <v>26</v>
      </c>
      <c r="M18" s="478" t="s">
        <v>27</v>
      </c>
      <c r="N18" s="456" t="s">
        <v>1</v>
      </c>
      <c r="O18" s="511" t="s">
        <v>2</v>
      </c>
      <c r="P18" s="479"/>
      <c r="Q18" s="444"/>
      <c r="R18" s="470"/>
      <c r="S18" s="444"/>
      <c r="T18" s="444"/>
      <c r="U18" s="444"/>
      <c r="V18" s="444"/>
      <c r="W18" s="444"/>
      <c r="X18" s="444"/>
      <c r="Y18" s="444"/>
      <c r="Z18" s="444"/>
      <c r="AA18" s="444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4"/>
      <c r="BB18" s="444"/>
      <c r="BC18" s="444"/>
      <c r="BD18" s="447"/>
      <c r="BE18" s="447"/>
      <c r="BF18" s="447"/>
    </row>
    <row r="19" spans="1:58" ht="15.75" x14ac:dyDescent="0.25">
      <c r="A19" s="2863" t="s">
        <v>40</v>
      </c>
      <c r="B19" s="2864"/>
      <c r="C19" s="2865"/>
      <c r="D19" s="583">
        <v>0</v>
      </c>
      <c r="E19" s="589"/>
      <c r="F19" s="590"/>
      <c r="G19" s="590"/>
      <c r="H19" s="590"/>
      <c r="I19" s="590"/>
      <c r="J19" s="590"/>
      <c r="K19" s="590"/>
      <c r="L19" s="605"/>
      <c r="M19" s="618"/>
      <c r="N19" s="589"/>
      <c r="O19" s="618"/>
      <c r="P19" s="705" t="s">
        <v>3</v>
      </c>
      <c r="Q19" s="495"/>
      <c r="R19" s="470"/>
      <c r="S19" s="444"/>
      <c r="T19" s="444"/>
      <c r="U19" s="444"/>
      <c r="V19" s="451"/>
      <c r="W19" s="451"/>
      <c r="X19" s="458"/>
      <c r="Y19" s="451"/>
      <c r="Z19" s="451"/>
      <c r="AA19" s="444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544" t="s">
        <v>3</v>
      </c>
      <c r="BB19" s="447"/>
      <c r="BC19" s="447"/>
      <c r="BD19" s="708">
        <v>0</v>
      </c>
      <c r="BE19" s="447"/>
      <c r="BF19" s="447"/>
    </row>
    <row r="20" spans="1:58" ht="15.75" x14ac:dyDescent="0.25">
      <c r="A20" s="2901" t="s">
        <v>41</v>
      </c>
      <c r="B20" s="2902"/>
      <c r="C20" s="2903"/>
      <c r="D20" s="585">
        <v>0</v>
      </c>
      <c r="E20" s="579"/>
      <c r="F20" s="580"/>
      <c r="G20" s="580"/>
      <c r="H20" s="580"/>
      <c r="I20" s="580"/>
      <c r="J20" s="580"/>
      <c r="K20" s="580"/>
      <c r="L20" s="581"/>
      <c r="M20" s="582"/>
      <c r="N20" s="579"/>
      <c r="O20" s="582"/>
      <c r="P20" s="705" t="s">
        <v>3</v>
      </c>
      <c r="Q20" s="495"/>
      <c r="R20" s="470"/>
      <c r="S20" s="444"/>
      <c r="T20" s="444"/>
      <c r="U20" s="444"/>
      <c r="V20" s="451"/>
      <c r="W20" s="451"/>
      <c r="X20" s="458"/>
      <c r="Y20" s="451"/>
      <c r="Z20" s="451"/>
      <c r="AA20" s="444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  <c r="AP20" s="447"/>
      <c r="AQ20" s="447"/>
      <c r="AR20" s="447"/>
      <c r="AS20" s="447"/>
      <c r="AT20" s="447"/>
      <c r="AU20" s="447"/>
      <c r="AV20" s="447"/>
      <c r="AW20" s="447"/>
      <c r="AX20" s="447"/>
      <c r="AY20" s="447"/>
      <c r="AZ20" s="447"/>
      <c r="BA20" s="544" t="s">
        <v>3</v>
      </c>
      <c r="BB20" s="447"/>
      <c r="BC20" s="447"/>
      <c r="BD20" s="708">
        <v>0</v>
      </c>
      <c r="BE20" s="447"/>
      <c r="BF20" s="447"/>
    </row>
    <row r="21" spans="1:58" x14ac:dyDescent="0.25">
      <c r="A21" s="500" t="s">
        <v>42</v>
      </c>
      <c r="B21" s="515"/>
      <c r="C21" s="515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7"/>
      <c r="Q21" s="517"/>
      <c r="R21" s="517"/>
      <c r="S21" s="717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444"/>
      <c r="AX21" s="444"/>
      <c r="AY21" s="444"/>
      <c r="AZ21" s="444"/>
      <c r="BA21" s="444"/>
      <c r="BB21" s="444"/>
      <c r="BC21" s="444"/>
      <c r="BD21" s="444"/>
      <c r="BE21" s="444"/>
      <c r="BF21" s="444"/>
    </row>
    <row r="22" spans="1:58" x14ac:dyDescent="0.2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479"/>
      <c r="T22" s="487"/>
      <c r="U22" s="444"/>
      <c r="V22" s="444"/>
      <c r="W22" s="444"/>
      <c r="X22" s="444"/>
      <c r="Y22" s="444"/>
      <c r="Z22" s="444"/>
      <c r="AA22" s="444"/>
      <c r="AB22" s="447"/>
      <c r="AC22" s="447"/>
      <c r="AD22" s="447"/>
      <c r="AE22" s="447"/>
      <c r="AF22" s="447"/>
      <c r="AG22" s="444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4"/>
      <c r="BB22" s="444"/>
      <c r="BC22" s="447"/>
      <c r="BD22" s="444"/>
      <c r="BE22" s="444"/>
      <c r="BF22" s="447"/>
    </row>
    <row r="23" spans="1:58" ht="21" x14ac:dyDescent="0.25">
      <c r="A23" s="2807"/>
      <c r="B23" s="2808"/>
      <c r="C23" s="2809"/>
      <c r="D23" s="2897"/>
      <c r="E23" s="493" t="s">
        <v>17</v>
      </c>
      <c r="F23" s="459" t="s">
        <v>18</v>
      </c>
      <c r="G23" s="459" t="s">
        <v>19</v>
      </c>
      <c r="H23" s="459" t="s">
        <v>20</v>
      </c>
      <c r="I23" s="459" t="s">
        <v>21</v>
      </c>
      <c r="J23" s="459" t="s">
        <v>22</v>
      </c>
      <c r="K23" s="459" t="s">
        <v>23</v>
      </c>
      <c r="L23" s="459" t="s">
        <v>24</v>
      </c>
      <c r="M23" s="459" t="s">
        <v>25</v>
      </c>
      <c r="N23" s="459" t="s">
        <v>26</v>
      </c>
      <c r="O23" s="478" t="s">
        <v>27</v>
      </c>
      <c r="P23" s="2831"/>
      <c r="Q23" s="2800"/>
      <c r="R23" s="2800"/>
      <c r="S23" s="479"/>
      <c r="T23" s="518"/>
      <c r="U23" s="444"/>
      <c r="V23" s="444"/>
      <c r="W23" s="444"/>
      <c r="X23" s="444"/>
      <c r="Y23" s="444"/>
      <c r="Z23" s="444"/>
      <c r="AA23" s="444"/>
      <c r="AB23" s="447"/>
      <c r="AC23" s="447"/>
      <c r="AD23" s="447"/>
      <c r="AE23" s="447"/>
      <c r="AF23" s="447"/>
      <c r="AG23" s="444"/>
      <c r="AH23" s="447"/>
      <c r="AI23" s="447"/>
      <c r="AJ23" s="447"/>
      <c r="AK23" s="447"/>
      <c r="AL23" s="447"/>
      <c r="AM23" s="447"/>
      <c r="AN23" s="447"/>
      <c r="AO23" s="447"/>
      <c r="AP23" s="447"/>
      <c r="AQ23" s="447"/>
      <c r="AR23" s="447"/>
      <c r="AS23" s="447"/>
      <c r="AT23" s="447"/>
      <c r="AU23" s="447"/>
      <c r="AV23" s="447"/>
      <c r="AW23" s="447"/>
      <c r="AX23" s="447"/>
      <c r="AY23" s="447"/>
      <c r="AZ23" s="447"/>
      <c r="BA23" s="444"/>
      <c r="BB23" s="444"/>
      <c r="BC23" s="447"/>
      <c r="BD23" s="444"/>
      <c r="BE23" s="444"/>
      <c r="BF23" s="447"/>
    </row>
    <row r="24" spans="1:58" x14ac:dyDescent="0.25">
      <c r="A24" s="480" t="s">
        <v>47</v>
      </c>
      <c r="B24" s="520"/>
      <c r="C24" s="520"/>
      <c r="D24" s="521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1"/>
      <c r="Q24" s="522"/>
      <c r="R24" s="522"/>
      <c r="S24" s="479"/>
      <c r="T24" s="518"/>
      <c r="U24" s="444"/>
      <c r="V24" s="444"/>
      <c r="W24" s="444"/>
      <c r="X24" s="444"/>
      <c r="Y24" s="444"/>
      <c r="Z24" s="444"/>
      <c r="AA24" s="444"/>
      <c r="AB24" s="447"/>
      <c r="AC24" s="447"/>
      <c r="AD24" s="447"/>
      <c r="AE24" s="447"/>
      <c r="AF24" s="447"/>
      <c r="AG24" s="444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4"/>
      <c r="BB24" s="444"/>
      <c r="BC24" s="447"/>
      <c r="BD24" s="444"/>
      <c r="BE24" s="444"/>
      <c r="BF24" s="447"/>
    </row>
    <row r="25" spans="1:58" x14ac:dyDescent="0.25">
      <c r="A25" s="2832" t="s">
        <v>48</v>
      </c>
      <c r="B25" s="2833"/>
      <c r="C25" s="2834"/>
      <c r="D25" s="583">
        <v>0</v>
      </c>
      <c r="E25" s="626"/>
      <c r="F25" s="626"/>
      <c r="G25" s="626"/>
      <c r="H25" s="590"/>
      <c r="I25" s="590"/>
      <c r="J25" s="590"/>
      <c r="K25" s="590"/>
      <c r="L25" s="590"/>
      <c r="M25" s="590"/>
      <c r="N25" s="590"/>
      <c r="O25" s="605"/>
      <c r="P25" s="593"/>
      <c r="Q25" s="605"/>
      <c r="R25" s="665"/>
      <c r="S25" s="705" t="s">
        <v>3</v>
      </c>
      <c r="T25" s="444"/>
      <c r="U25" s="444"/>
      <c r="V25" s="444"/>
      <c r="W25" s="444"/>
      <c r="X25" s="444"/>
      <c r="Y25" s="451"/>
      <c r="Z25" s="451"/>
      <c r="AA25" s="458"/>
      <c r="AB25" s="447"/>
      <c r="AC25" s="447"/>
      <c r="AD25" s="447"/>
      <c r="AE25" s="447"/>
      <c r="AF25" s="447"/>
      <c r="AG25" s="444"/>
      <c r="AH25" s="447"/>
      <c r="AI25" s="447"/>
      <c r="AJ25" s="447"/>
      <c r="AK25" s="447"/>
      <c r="AL25" s="447"/>
      <c r="AM25" s="447"/>
      <c r="AN25" s="447"/>
      <c r="AO25" s="447"/>
      <c r="AP25" s="447"/>
      <c r="AQ25" s="447"/>
      <c r="AR25" s="447"/>
      <c r="AS25" s="447"/>
      <c r="AT25" s="447"/>
      <c r="AU25" s="447"/>
      <c r="AV25" s="447"/>
      <c r="AW25" s="447"/>
      <c r="AX25" s="447"/>
      <c r="AY25" s="447"/>
      <c r="AZ25" s="447"/>
      <c r="BA25" s="544" t="s">
        <v>3</v>
      </c>
      <c r="BB25" s="447"/>
      <c r="BC25" s="447"/>
      <c r="BD25" s="713">
        <v>0</v>
      </c>
      <c r="BE25" s="444"/>
      <c r="BF25" s="447"/>
    </row>
    <row r="26" spans="1:58" x14ac:dyDescent="0.25">
      <c r="A26" s="2890" t="s">
        <v>49</v>
      </c>
      <c r="B26" s="2891"/>
      <c r="C26" s="2892"/>
      <c r="D26" s="584">
        <v>0</v>
      </c>
      <c r="E26" s="586"/>
      <c r="F26" s="664"/>
      <c r="G26" s="664"/>
      <c r="H26" s="587"/>
      <c r="I26" s="587"/>
      <c r="J26" s="577"/>
      <c r="K26" s="577"/>
      <c r="L26" s="577"/>
      <c r="M26" s="577"/>
      <c r="N26" s="577"/>
      <c r="O26" s="578"/>
      <c r="P26" s="606"/>
      <c r="Q26" s="578"/>
      <c r="R26" s="666"/>
      <c r="S26" s="705" t="s">
        <v>3</v>
      </c>
      <c r="T26" s="444"/>
      <c r="U26" s="444"/>
      <c r="V26" s="444"/>
      <c r="W26" s="444"/>
      <c r="X26" s="444"/>
      <c r="Y26" s="451"/>
      <c r="Z26" s="458"/>
      <c r="AA26" s="458"/>
      <c r="AB26" s="447"/>
      <c r="AC26" s="447"/>
      <c r="AD26" s="447"/>
      <c r="AE26" s="447"/>
      <c r="AF26" s="447"/>
      <c r="AG26" s="444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544" t="s">
        <v>3</v>
      </c>
      <c r="BB26" s="447"/>
      <c r="BC26" s="447"/>
      <c r="BD26" s="713">
        <v>0</v>
      </c>
      <c r="BE26" s="444"/>
      <c r="BF26" s="447"/>
    </row>
    <row r="27" spans="1:58" x14ac:dyDescent="0.25">
      <c r="A27" s="2893" t="s">
        <v>50</v>
      </c>
      <c r="B27" s="2894"/>
      <c r="C27" s="2895"/>
      <c r="D27" s="599">
        <v>0</v>
      </c>
      <c r="E27" s="664"/>
      <c r="F27" s="664"/>
      <c r="G27" s="664"/>
      <c r="H27" s="577"/>
      <c r="I27" s="577"/>
      <c r="J27" s="577"/>
      <c r="K27" s="577"/>
      <c r="L27" s="577"/>
      <c r="M27" s="577"/>
      <c r="N27" s="577"/>
      <c r="O27" s="577"/>
      <c r="P27" s="610"/>
      <c r="Q27" s="571"/>
      <c r="R27" s="667"/>
      <c r="S27" s="705" t="s">
        <v>3</v>
      </c>
      <c r="T27" s="444"/>
      <c r="U27" s="444"/>
      <c r="V27" s="444"/>
      <c r="W27" s="444"/>
      <c r="X27" s="444"/>
      <c r="Y27" s="451"/>
      <c r="Z27" s="458"/>
      <c r="AA27" s="458"/>
      <c r="AB27" s="447"/>
      <c r="AC27" s="447"/>
      <c r="AD27" s="447"/>
      <c r="AE27" s="447"/>
      <c r="AF27" s="447"/>
      <c r="AG27" s="444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544" t="s">
        <v>3</v>
      </c>
      <c r="BB27" s="447"/>
      <c r="BC27" s="447"/>
      <c r="BD27" s="713">
        <v>0</v>
      </c>
      <c r="BE27" s="444"/>
      <c r="BF27" s="447"/>
    </row>
    <row r="28" spans="1:58" x14ac:dyDescent="0.25">
      <c r="A28" s="2797" t="s">
        <v>51</v>
      </c>
      <c r="B28" s="2803"/>
      <c r="C28" s="2803"/>
      <c r="D28" s="611">
        <v>0</v>
      </c>
      <c r="E28" s="675">
        <v>0</v>
      </c>
      <c r="F28" s="675">
        <v>0</v>
      </c>
      <c r="G28" s="675">
        <v>0</v>
      </c>
      <c r="H28" s="613">
        <v>0</v>
      </c>
      <c r="I28" s="613">
        <v>0</v>
      </c>
      <c r="J28" s="613">
        <v>0</v>
      </c>
      <c r="K28" s="613">
        <v>0</v>
      </c>
      <c r="L28" s="613">
        <v>0</v>
      </c>
      <c r="M28" s="613">
        <v>0</v>
      </c>
      <c r="N28" s="614">
        <v>0</v>
      </c>
      <c r="O28" s="614">
        <v>0</v>
      </c>
      <c r="P28" s="611">
        <v>0</v>
      </c>
      <c r="Q28" s="611">
        <v>0</v>
      </c>
      <c r="R28" s="611">
        <v>0</v>
      </c>
      <c r="S28" s="705" t="s">
        <v>3</v>
      </c>
      <c r="T28" s="444"/>
      <c r="U28" s="444"/>
      <c r="V28" s="444"/>
      <c r="W28" s="444"/>
      <c r="X28" s="444"/>
      <c r="Y28" s="451"/>
      <c r="Z28" s="458"/>
      <c r="AA28" s="458"/>
      <c r="AB28" s="447"/>
      <c r="AC28" s="447"/>
      <c r="AD28" s="447"/>
      <c r="AE28" s="447"/>
      <c r="AF28" s="447"/>
      <c r="AG28" s="444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544" t="s">
        <v>3</v>
      </c>
      <c r="BB28" s="447"/>
      <c r="BC28" s="447"/>
      <c r="BD28" s="713">
        <v>0</v>
      </c>
      <c r="BE28" s="444"/>
      <c r="BF28" s="447"/>
    </row>
    <row r="29" spans="1:58" x14ac:dyDescent="0.25">
      <c r="A29" s="480" t="s">
        <v>52</v>
      </c>
      <c r="B29" s="486"/>
      <c r="C29" s="486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479"/>
      <c r="T29" s="518"/>
      <c r="U29" s="444"/>
      <c r="V29" s="444"/>
      <c r="W29" s="444"/>
      <c r="X29" s="444"/>
      <c r="Y29" s="444"/>
      <c r="Z29" s="444"/>
      <c r="AA29" s="444"/>
      <c r="AB29" s="447"/>
      <c r="AC29" s="447"/>
      <c r="AD29" s="447"/>
      <c r="AE29" s="447"/>
      <c r="AF29" s="447"/>
      <c r="AG29" s="444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4"/>
      <c r="BB29" s="444"/>
      <c r="BC29" s="444"/>
      <c r="BD29" s="444"/>
      <c r="BE29" s="444"/>
      <c r="BF29" s="447"/>
    </row>
    <row r="30" spans="1:58" x14ac:dyDescent="0.25">
      <c r="A30" s="2810" t="s">
        <v>53</v>
      </c>
      <c r="B30" s="2811"/>
      <c r="C30" s="2812"/>
      <c r="D30" s="583">
        <v>0</v>
      </c>
      <c r="E30" s="589"/>
      <c r="F30" s="626"/>
      <c r="G30" s="626"/>
      <c r="H30" s="626"/>
      <c r="I30" s="626"/>
      <c r="J30" s="626"/>
      <c r="K30" s="590"/>
      <c r="L30" s="626"/>
      <c r="M30" s="590"/>
      <c r="N30" s="605"/>
      <c r="O30" s="605"/>
      <c r="P30" s="569"/>
      <c r="Q30" s="624"/>
      <c r="R30" s="665"/>
      <c r="S30" s="705" t="s">
        <v>6</v>
      </c>
      <c r="T30" s="444"/>
      <c r="U30" s="444"/>
      <c r="V30" s="444"/>
      <c r="W30" s="444"/>
      <c r="X30" s="444"/>
      <c r="Y30" s="458"/>
      <c r="Z30" s="458"/>
      <c r="AA30" s="451"/>
      <c r="AB30" s="447"/>
      <c r="AC30" s="447"/>
      <c r="AD30" s="447"/>
      <c r="AE30" s="447"/>
      <c r="AF30" s="447"/>
      <c r="AG30" s="444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81" t="s">
        <v>3</v>
      </c>
      <c r="BB30" s="481" t="s">
        <v>3</v>
      </c>
      <c r="BC30" s="544" t="s">
        <v>3</v>
      </c>
      <c r="BD30" s="713">
        <v>0</v>
      </c>
      <c r="BE30" s="713">
        <v>0</v>
      </c>
      <c r="BF30" s="713" t="s">
        <v>3</v>
      </c>
    </row>
    <row r="31" spans="1:58" x14ac:dyDescent="0.25">
      <c r="A31" s="2813" t="s">
        <v>54</v>
      </c>
      <c r="B31" s="2814"/>
      <c r="C31" s="2815"/>
      <c r="D31" s="584">
        <v>0</v>
      </c>
      <c r="E31" s="576"/>
      <c r="F31" s="627"/>
      <c r="G31" s="627"/>
      <c r="H31" s="627"/>
      <c r="I31" s="627"/>
      <c r="J31" s="627"/>
      <c r="K31" s="577"/>
      <c r="L31" s="664"/>
      <c r="M31" s="587"/>
      <c r="N31" s="587"/>
      <c r="O31" s="578"/>
      <c r="P31" s="570"/>
      <c r="Q31" s="595"/>
      <c r="R31" s="666"/>
      <c r="S31" s="705" t="s">
        <v>6</v>
      </c>
      <c r="T31" s="444"/>
      <c r="U31" s="444"/>
      <c r="V31" s="444"/>
      <c r="W31" s="444"/>
      <c r="X31" s="444"/>
      <c r="Y31" s="458"/>
      <c r="Z31" s="458"/>
      <c r="AA31" s="458"/>
      <c r="AB31" s="447"/>
      <c r="AC31" s="447"/>
      <c r="AD31" s="447"/>
      <c r="AE31" s="447"/>
      <c r="AF31" s="447"/>
      <c r="AG31" s="444"/>
      <c r="AH31" s="447"/>
      <c r="AI31" s="447"/>
      <c r="AJ31" s="447"/>
      <c r="AK31" s="447"/>
      <c r="AL31" s="447"/>
      <c r="AM31" s="447"/>
      <c r="AN31" s="447"/>
      <c r="AO31" s="447"/>
      <c r="AP31" s="447"/>
      <c r="AQ31" s="447"/>
      <c r="AR31" s="447"/>
      <c r="AS31" s="447"/>
      <c r="AT31" s="447"/>
      <c r="AU31" s="447"/>
      <c r="AV31" s="447"/>
      <c r="AW31" s="447"/>
      <c r="AX31" s="447"/>
      <c r="AY31" s="447"/>
      <c r="AZ31" s="447"/>
      <c r="BA31" s="481" t="s">
        <v>3</v>
      </c>
      <c r="BB31" s="481" t="s">
        <v>3</v>
      </c>
      <c r="BC31" s="467"/>
      <c r="BD31" s="467"/>
      <c r="BE31" s="713">
        <v>0</v>
      </c>
      <c r="BF31" s="713" t="s">
        <v>3</v>
      </c>
    </row>
    <row r="32" spans="1:58" x14ac:dyDescent="0.25">
      <c r="A32" s="2813" t="s">
        <v>55</v>
      </c>
      <c r="B32" s="2814"/>
      <c r="C32" s="2815"/>
      <c r="D32" s="584">
        <v>0</v>
      </c>
      <c r="E32" s="576"/>
      <c r="F32" s="627"/>
      <c r="G32" s="627"/>
      <c r="H32" s="627"/>
      <c r="I32" s="627"/>
      <c r="J32" s="627"/>
      <c r="K32" s="577"/>
      <c r="L32" s="627"/>
      <c r="M32" s="577"/>
      <c r="N32" s="578"/>
      <c r="O32" s="578"/>
      <c r="P32" s="570"/>
      <c r="Q32" s="594"/>
      <c r="R32" s="666"/>
      <c r="S32" s="705" t="s">
        <v>6</v>
      </c>
      <c r="T32" s="444"/>
      <c r="U32" s="444"/>
      <c r="V32" s="444"/>
      <c r="W32" s="444"/>
      <c r="X32" s="444"/>
      <c r="Y32" s="458"/>
      <c r="Z32" s="458"/>
      <c r="AA32" s="451"/>
      <c r="AB32" s="447"/>
      <c r="AC32" s="447"/>
      <c r="AD32" s="447"/>
      <c r="AE32" s="447"/>
      <c r="AF32" s="447"/>
      <c r="AG32" s="444"/>
      <c r="AH32" s="447"/>
      <c r="AI32" s="447"/>
      <c r="AJ32" s="447"/>
      <c r="AK32" s="447"/>
      <c r="AL32" s="447"/>
      <c r="AM32" s="447"/>
      <c r="AN32" s="447"/>
      <c r="AO32" s="447"/>
      <c r="AP32" s="447"/>
      <c r="AQ32" s="447"/>
      <c r="AR32" s="447"/>
      <c r="AS32" s="447"/>
      <c r="AT32" s="447"/>
      <c r="AU32" s="447"/>
      <c r="AV32" s="447"/>
      <c r="AW32" s="447"/>
      <c r="AX32" s="447"/>
      <c r="AY32" s="447"/>
      <c r="AZ32" s="447"/>
      <c r="BA32" s="481" t="s">
        <v>3</v>
      </c>
      <c r="BB32" s="481" t="s">
        <v>3</v>
      </c>
      <c r="BC32" s="544" t="s">
        <v>3</v>
      </c>
      <c r="BD32" s="713">
        <v>0</v>
      </c>
      <c r="BE32" s="713">
        <v>0</v>
      </c>
      <c r="BF32" s="713" t="s">
        <v>3</v>
      </c>
    </row>
    <row r="33" spans="1:58" x14ac:dyDescent="0.25">
      <c r="A33" s="2813" t="s">
        <v>56</v>
      </c>
      <c r="B33" s="2814"/>
      <c r="C33" s="2815"/>
      <c r="D33" s="584">
        <v>0</v>
      </c>
      <c r="E33" s="576"/>
      <c r="F33" s="627"/>
      <c r="G33" s="627"/>
      <c r="H33" s="627"/>
      <c r="I33" s="587"/>
      <c r="J33" s="587"/>
      <c r="K33" s="587"/>
      <c r="L33" s="587"/>
      <c r="M33" s="587"/>
      <c r="N33" s="587"/>
      <c r="O33" s="587"/>
      <c r="P33" s="570"/>
      <c r="Q33" s="595"/>
      <c r="R33" s="666"/>
      <c r="S33" s="705" t="s">
        <v>6</v>
      </c>
      <c r="T33" s="444"/>
      <c r="U33" s="444"/>
      <c r="V33" s="444"/>
      <c r="W33" s="444"/>
      <c r="X33" s="444"/>
      <c r="Y33" s="458"/>
      <c r="Z33" s="458"/>
      <c r="AA33" s="451"/>
      <c r="AB33" s="447"/>
      <c r="AC33" s="447"/>
      <c r="AD33" s="447"/>
      <c r="AE33" s="447"/>
      <c r="AF33" s="447"/>
      <c r="AG33" s="444"/>
      <c r="AH33" s="447"/>
      <c r="AI33" s="447"/>
      <c r="AJ33" s="447"/>
      <c r="AK33" s="447"/>
      <c r="AL33" s="447"/>
      <c r="AM33" s="447"/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81" t="s">
        <v>3</v>
      </c>
      <c r="BB33" s="481" t="s">
        <v>3</v>
      </c>
      <c r="BC33" s="467"/>
      <c r="BD33" s="467"/>
      <c r="BE33" s="713">
        <v>0</v>
      </c>
      <c r="BF33" s="713" t="s">
        <v>3</v>
      </c>
    </row>
    <row r="34" spans="1:58" x14ac:dyDescent="0.25">
      <c r="A34" s="2813" t="s">
        <v>57</v>
      </c>
      <c r="B34" s="2814"/>
      <c r="C34" s="2815"/>
      <c r="D34" s="584">
        <v>0</v>
      </c>
      <c r="E34" s="576"/>
      <c r="F34" s="627"/>
      <c r="G34" s="627"/>
      <c r="H34" s="627"/>
      <c r="I34" s="627"/>
      <c r="J34" s="627"/>
      <c r="K34" s="577"/>
      <c r="L34" s="627"/>
      <c r="M34" s="577"/>
      <c r="N34" s="578"/>
      <c r="O34" s="578"/>
      <c r="P34" s="570"/>
      <c r="Q34" s="594"/>
      <c r="R34" s="666"/>
      <c r="S34" s="705" t="s">
        <v>6</v>
      </c>
      <c r="T34" s="444"/>
      <c r="U34" s="444"/>
      <c r="V34" s="444"/>
      <c r="W34" s="444"/>
      <c r="X34" s="444"/>
      <c r="Y34" s="458"/>
      <c r="Z34" s="458"/>
      <c r="AA34" s="451"/>
      <c r="AB34" s="447"/>
      <c r="AC34" s="447"/>
      <c r="AD34" s="447"/>
      <c r="AE34" s="447"/>
      <c r="AF34" s="447"/>
      <c r="AG34" s="444"/>
      <c r="AH34" s="447"/>
      <c r="AI34" s="447"/>
      <c r="AJ34" s="447"/>
      <c r="AK34" s="447"/>
      <c r="AL34" s="447"/>
      <c r="AM34" s="447"/>
      <c r="AN34" s="447"/>
      <c r="AO34" s="447"/>
      <c r="AP34" s="447"/>
      <c r="AQ34" s="447"/>
      <c r="AR34" s="447"/>
      <c r="AS34" s="447"/>
      <c r="AT34" s="447"/>
      <c r="AU34" s="447"/>
      <c r="AV34" s="447"/>
      <c r="AW34" s="447"/>
      <c r="AX34" s="447"/>
      <c r="AY34" s="447"/>
      <c r="AZ34" s="447"/>
      <c r="BA34" s="481" t="s">
        <v>3</v>
      </c>
      <c r="BB34" s="481" t="s">
        <v>3</v>
      </c>
      <c r="BC34" s="544" t="s">
        <v>3</v>
      </c>
      <c r="BD34" s="713">
        <v>0</v>
      </c>
      <c r="BE34" s="713">
        <v>0</v>
      </c>
      <c r="BF34" s="713" t="s">
        <v>3</v>
      </c>
    </row>
    <row r="35" spans="1:58" x14ac:dyDescent="0.25">
      <c r="A35" s="2813" t="s">
        <v>58</v>
      </c>
      <c r="B35" s="2814"/>
      <c r="C35" s="2815"/>
      <c r="D35" s="584">
        <v>0</v>
      </c>
      <c r="E35" s="576"/>
      <c r="F35" s="627"/>
      <c r="G35" s="627"/>
      <c r="H35" s="627"/>
      <c r="I35" s="627"/>
      <c r="J35" s="627"/>
      <c r="K35" s="577"/>
      <c r="L35" s="627"/>
      <c r="M35" s="587"/>
      <c r="N35" s="662"/>
      <c r="O35" s="662"/>
      <c r="P35" s="570"/>
      <c r="Q35" s="595"/>
      <c r="R35" s="652"/>
      <c r="S35" s="705" t="s">
        <v>6</v>
      </c>
      <c r="T35" s="444"/>
      <c r="U35" s="444"/>
      <c r="V35" s="444"/>
      <c r="W35" s="444"/>
      <c r="X35" s="444"/>
      <c r="Y35" s="458"/>
      <c r="Z35" s="458"/>
      <c r="AA35" s="458"/>
      <c r="AB35" s="447"/>
      <c r="AC35" s="447"/>
      <c r="AD35" s="447"/>
      <c r="AE35" s="447"/>
      <c r="AF35" s="447"/>
      <c r="AG35" s="444"/>
      <c r="AH35" s="447"/>
      <c r="AI35" s="447"/>
      <c r="AJ35" s="447"/>
      <c r="AK35" s="447"/>
      <c r="AL35" s="447"/>
      <c r="AM35" s="447"/>
      <c r="AN35" s="447"/>
      <c r="AO35" s="447"/>
      <c r="AP35" s="447"/>
      <c r="AQ35" s="447"/>
      <c r="AR35" s="447"/>
      <c r="AS35" s="447"/>
      <c r="AT35" s="447"/>
      <c r="AU35" s="447"/>
      <c r="AV35" s="447"/>
      <c r="AW35" s="447"/>
      <c r="AX35" s="447"/>
      <c r="AY35" s="447"/>
      <c r="AZ35" s="447"/>
      <c r="BA35" s="481" t="s">
        <v>3</v>
      </c>
      <c r="BB35" s="481" t="s">
        <v>3</v>
      </c>
      <c r="BC35" s="467"/>
      <c r="BD35" s="467"/>
      <c r="BE35" s="713">
        <v>0</v>
      </c>
      <c r="BF35" s="713" t="s">
        <v>3</v>
      </c>
    </row>
    <row r="36" spans="1:58" x14ac:dyDescent="0.25">
      <c r="A36" s="2898" t="s">
        <v>59</v>
      </c>
      <c r="B36" s="2899"/>
      <c r="C36" s="2900"/>
      <c r="D36" s="584">
        <v>0</v>
      </c>
      <c r="E36" s="576"/>
      <c r="F36" s="627"/>
      <c r="G36" s="627"/>
      <c r="H36" s="627"/>
      <c r="I36" s="627"/>
      <c r="J36" s="627"/>
      <c r="K36" s="577"/>
      <c r="L36" s="664"/>
      <c r="M36" s="587"/>
      <c r="N36" s="587"/>
      <c r="O36" s="662"/>
      <c r="P36" s="570"/>
      <c r="Q36" s="606"/>
      <c r="R36" s="666"/>
      <c r="S36" s="705" t="s">
        <v>6</v>
      </c>
      <c r="T36" s="444"/>
      <c r="U36" s="444"/>
      <c r="V36" s="444"/>
      <c r="W36" s="444"/>
      <c r="X36" s="444"/>
      <c r="Y36" s="458"/>
      <c r="Z36" s="458"/>
      <c r="AA36" s="458"/>
      <c r="AB36" s="447"/>
      <c r="AC36" s="447"/>
      <c r="AD36" s="447"/>
      <c r="AE36" s="447"/>
      <c r="AF36" s="447"/>
      <c r="AG36" s="444"/>
      <c r="AH36" s="447"/>
      <c r="AI36" s="447"/>
      <c r="AJ36" s="447"/>
      <c r="AK36" s="447"/>
      <c r="AL36" s="447"/>
      <c r="AM36" s="447"/>
      <c r="AN36" s="447"/>
      <c r="AO36" s="447"/>
      <c r="AP36" s="447"/>
      <c r="AQ36" s="447"/>
      <c r="AR36" s="447"/>
      <c r="AS36" s="447"/>
      <c r="AT36" s="447"/>
      <c r="AU36" s="447"/>
      <c r="AV36" s="447"/>
      <c r="AW36" s="447"/>
      <c r="AX36" s="447"/>
      <c r="AY36" s="447"/>
      <c r="AZ36" s="447"/>
      <c r="BA36" s="481" t="s">
        <v>3</v>
      </c>
      <c r="BB36" s="481" t="s">
        <v>3</v>
      </c>
      <c r="BC36" s="467"/>
      <c r="BD36" s="467"/>
      <c r="BE36" s="713">
        <v>0</v>
      </c>
      <c r="BF36" s="713" t="s">
        <v>3</v>
      </c>
    </row>
    <row r="37" spans="1:58" x14ac:dyDescent="0.25">
      <c r="A37" s="2813" t="s">
        <v>60</v>
      </c>
      <c r="B37" s="2814"/>
      <c r="C37" s="2815"/>
      <c r="D37" s="584">
        <v>0</v>
      </c>
      <c r="E37" s="576"/>
      <c r="F37" s="627"/>
      <c r="G37" s="627"/>
      <c r="H37" s="627"/>
      <c r="I37" s="627"/>
      <c r="J37" s="627"/>
      <c r="K37" s="577"/>
      <c r="L37" s="664"/>
      <c r="M37" s="587"/>
      <c r="N37" s="587"/>
      <c r="O37" s="662"/>
      <c r="P37" s="570"/>
      <c r="Q37" s="606"/>
      <c r="R37" s="666"/>
      <c r="S37" s="705" t="s">
        <v>6</v>
      </c>
      <c r="T37" s="444"/>
      <c r="U37" s="444"/>
      <c r="V37" s="444"/>
      <c r="W37" s="444"/>
      <c r="X37" s="444"/>
      <c r="Y37" s="458"/>
      <c r="Z37" s="458"/>
      <c r="AA37" s="458"/>
      <c r="AB37" s="447"/>
      <c r="AC37" s="447"/>
      <c r="AD37" s="447"/>
      <c r="AE37" s="447"/>
      <c r="AF37" s="447"/>
      <c r="AG37" s="444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81" t="s">
        <v>3</v>
      </c>
      <c r="BB37" s="481" t="s">
        <v>3</v>
      </c>
      <c r="BC37" s="467"/>
      <c r="BD37" s="467"/>
      <c r="BE37" s="713">
        <v>0</v>
      </c>
      <c r="BF37" s="713" t="s">
        <v>3</v>
      </c>
    </row>
    <row r="38" spans="1:58" x14ac:dyDescent="0.25">
      <c r="A38" s="2797" t="s">
        <v>61</v>
      </c>
      <c r="B38" s="2803"/>
      <c r="C38" s="2798"/>
      <c r="D38" s="623">
        <v>0</v>
      </c>
      <c r="E38" s="612">
        <v>0</v>
      </c>
      <c r="F38" s="675">
        <v>0</v>
      </c>
      <c r="G38" s="675">
        <v>0</v>
      </c>
      <c r="H38" s="613">
        <v>0</v>
      </c>
      <c r="I38" s="613">
        <v>0</v>
      </c>
      <c r="J38" s="613">
        <v>0</v>
      </c>
      <c r="K38" s="613">
        <v>0</v>
      </c>
      <c r="L38" s="675">
        <v>0</v>
      </c>
      <c r="M38" s="613">
        <v>0</v>
      </c>
      <c r="N38" s="613">
        <v>0</v>
      </c>
      <c r="O38" s="614">
        <v>0</v>
      </c>
      <c r="P38" s="611">
        <v>0</v>
      </c>
      <c r="Q38" s="616">
        <v>0</v>
      </c>
      <c r="R38" s="616">
        <v>0</v>
      </c>
      <c r="S38" s="705" t="s">
        <v>6</v>
      </c>
      <c r="T38" s="444"/>
      <c r="U38" s="444"/>
      <c r="V38" s="444"/>
      <c r="W38" s="444"/>
      <c r="X38" s="451"/>
      <c r="Y38" s="458"/>
      <c r="Z38" s="458"/>
      <c r="AA38" s="451"/>
      <c r="AB38" s="447"/>
      <c r="AC38" s="447"/>
      <c r="AD38" s="447"/>
      <c r="AE38" s="447"/>
      <c r="AF38" s="447"/>
      <c r="AG38" s="444"/>
      <c r="AH38" s="447"/>
      <c r="AI38" s="447"/>
      <c r="AJ38" s="447"/>
      <c r="AK38" s="447"/>
      <c r="AL38" s="447"/>
      <c r="AM38" s="447"/>
      <c r="AN38" s="447"/>
      <c r="AO38" s="447"/>
      <c r="AP38" s="447"/>
      <c r="AQ38" s="447"/>
      <c r="AR38" s="447"/>
      <c r="AS38" s="447"/>
      <c r="AT38" s="447"/>
      <c r="AU38" s="447"/>
      <c r="AV38" s="447"/>
      <c r="AW38" s="447"/>
      <c r="AX38" s="447"/>
      <c r="AY38" s="447"/>
      <c r="AZ38" s="447"/>
      <c r="BA38" s="481" t="s">
        <v>3</v>
      </c>
      <c r="BB38" s="481" t="s">
        <v>3</v>
      </c>
      <c r="BC38" s="544" t="s">
        <v>3</v>
      </c>
      <c r="BD38" s="713">
        <v>0</v>
      </c>
      <c r="BE38" s="713">
        <v>0</v>
      </c>
      <c r="BF38" s="713" t="s">
        <v>3</v>
      </c>
    </row>
    <row r="39" spans="1:58" x14ac:dyDescent="0.25">
      <c r="A39" s="487" t="s">
        <v>62</v>
      </c>
      <c r="B39" s="485"/>
      <c r="C39" s="485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79"/>
      <c r="S39" s="479"/>
      <c r="T39" s="444"/>
      <c r="U39" s="444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</row>
    <row r="40" spans="1:58" x14ac:dyDescent="0.25">
      <c r="A40" s="524" t="s">
        <v>63</v>
      </c>
      <c r="B40" s="485"/>
      <c r="C40" s="485"/>
      <c r="D40" s="488"/>
      <c r="E40" s="488"/>
      <c r="F40" s="488"/>
      <c r="G40" s="488"/>
      <c r="H40" s="488"/>
      <c r="I40" s="488"/>
      <c r="J40" s="488"/>
      <c r="K40" s="488"/>
      <c r="L40" s="488"/>
      <c r="M40" s="488"/>
      <c r="N40" s="488"/>
      <c r="O40" s="488"/>
      <c r="P40" s="488"/>
      <c r="Q40" s="488"/>
      <c r="R40" s="479"/>
      <c r="S40" s="479"/>
      <c r="T40" s="444"/>
      <c r="U40" s="444"/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  <c r="AF40" s="444"/>
      <c r="AG40" s="444"/>
      <c r="AH40" s="444"/>
      <c r="AI40" s="444"/>
      <c r="AJ40" s="444"/>
      <c r="AK40" s="444"/>
      <c r="AL40" s="444"/>
      <c r="AM40" s="444"/>
      <c r="AN40" s="444"/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</row>
    <row r="41" spans="1:58" x14ac:dyDescent="0.25">
      <c r="A41" s="2810" t="s">
        <v>64</v>
      </c>
      <c r="B41" s="2811"/>
      <c r="C41" s="2812"/>
      <c r="D41" s="583">
        <v>0</v>
      </c>
      <c r="E41" s="589"/>
      <c r="F41" s="590"/>
      <c r="G41" s="590"/>
      <c r="H41" s="590"/>
      <c r="I41" s="590"/>
      <c r="J41" s="590"/>
      <c r="K41" s="590"/>
      <c r="L41" s="590"/>
      <c r="M41" s="590"/>
      <c r="N41" s="605"/>
      <c r="O41" s="605"/>
      <c r="P41" s="569"/>
      <c r="Q41" s="624"/>
      <c r="R41" s="668"/>
      <c r="S41" s="705" t="s">
        <v>6</v>
      </c>
      <c r="T41" s="444"/>
      <c r="U41" s="444"/>
      <c r="V41" s="444"/>
      <c r="W41" s="444"/>
      <c r="X41" s="444"/>
      <c r="Y41" s="458"/>
      <c r="Z41" s="458"/>
      <c r="AA41" s="451"/>
      <c r="AB41" s="447"/>
      <c r="AC41" s="447"/>
      <c r="AD41" s="447"/>
      <c r="AE41" s="447"/>
      <c r="AF41" s="447"/>
      <c r="AG41" s="444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81" t="s">
        <v>3</v>
      </c>
      <c r="BB41" s="481" t="s">
        <v>3</v>
      </c>
      <c r="BC41" s="544" t="s">
        <v>3</v>
      </c>
      <c r="BD41" s="713">
        <v>0</v>
      </c>
      <c r="BE41" s="713">
        <v>0</v>
      </c>
      <c r="BF41" s="713" t="s">
        <v>3</v>
      </c>
    </row>
    <row r="42" spans="1:58" x14ac:dyDescent="0.25">
      <c r="A42" s="2813" t="s">
        <v>65</v>
      </c>
      <c r="B42" s="2814"/>
      <c r="C42" s="2815"/>
      <c r="D42" s="584">
        <v>0</v>
      </c>
      <c r="E42" s="576"/>
      <c r="F42" s="577"/>
      <c r="G42" s="577"/>
      <c r="H42" s="577"/>
      <c r="I42" s="577"/>
      <c r="J42" s="577"/>
      <c r="K42" s="577"/>
      <c r="L42" s="577"/>
      <c r="M42" s="577"/>
      <c r="N42" s="578"/>
      <c r="O42" s="578"/>
      <c r="P42" s="570"/>
      <c r="Q42" s="594"/>
      <c r="R42" s="652"/>
      <c r="S42" s="705" t="s">
        <v>6</v>
      </c>
      <c r="T42" s="444"/>
      <c r="U42" s="444"/>
      <c r="V42" s="444"/>
      <c r="W42" s="444"/>
      <c r="X42" s="444"/>
      <c r="Y42" s="458"/>
      <c r="Z42" s="458"/>
      <c r="AA42" s="451"/>
      <c r="AB42" s="447"/>
      <c r="AC42" s="447"/>
      <c r="AD42" s="447"/>
      <c r="AE42" s="447"/>
      <c r="AF42" s="447"/>
      <c r="AG42" s="444"/>
      <c r="AH42" s="447"/>
      <c r="AI42" s="447"/>
      <c r="AJ42" s="447"/>
      <c r="AK42" s="447"/>
      <c r="AL42" s="447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81" t="s">
        <v>3</v>
      </c>
      <c r="BB42" s="481" t="s">
        <v>3</v>
      </c>
      <c r="BC42" s="544" t="s">
        <v>3</v>
      </c>
      <c r="BD42" s="713">
        <v>0</v>
      </c>
      <c r="BE42" s="713">
        <v>0</v>
      </c>
      <c r="BF42" s="713" t="s">
        <v>3</v>
      </c>
    </row>
    <row r="43" spans="1:58" x14ac:dyDescent="0.25">
      <c r="A43" s="2813" t="s">
        <v>66</v>
      </c>
      <c r="B43" s="2814"/>
      <c r="C43" s="2815"/>
      <c r="D43" s="584">
        <v>0</v>
      </c>
      <c r="E43" s="576"/>
      <c r="F43" s="577"/>
      <c r="G43" s="577"/>
      <c r="H43" s="577"/>
      <c r="I43" s="577"/>
      <c r="J43" s="577"/>
      <c r="K43" s="577"/>
      <c r="L43" s="577"/>
      <c r="M43" s="577"/>
      <c r="N43" s="578"/>
      <c r="O43" s="578"/>
      <c r="P43" s="570"/>
      <c r="Q43" s="594"/>
      <c r="R43" s="652"/>
      <c r="S43" s="705" t="s">
        <v>6</v>
      </c>
      <c r="T43" s="444"/>
      <c r="U43" s="444"/>
      <c r="V43" s="444"/>
      <c r="W43" s="444"/>
      <c r="X43" s="444"/>
      <c r="Y43" s="458"/>
      <c r="Z43" s="458"/>
      <c r="AA43" s="451"/>
      <c r="AB43" s="447"/>
      <c r="AC43" s="447"/>
      <c r="AD43" s="447"/>
      <c r="AE43" s="447"/>
      <c r="AF43" s="447"/>
      <c r="AG43" s="444"/>
      <c r="AH43" s="447"/>
      <c r="AI43" s="447"/>
      <c r="AJ43" s="447"/>
      <c r="AK43" s="447"/>
      <c r="AL43" s="447"/>
      <c r="AM43" s="447"/>
      <c r="AN43" s="447"/>
      <c r="AO43" s="447"/>
      <c r="AP43" s="447"/>
      <c r="AQ43" s="447"/>
      <c r="AR43" s="447"/>
      <c r="AS43" s="447"/>
      <c r="AT43" s="447"/>
      <c r="AU43" s="447"/>
      <c r="AV43" s="447"/>
      <c r="AW43" s="447"/>
      <c r="AX43" s="447"/>
      <c r="AY43" s="447"/>
      <c r="AZ43" s="447"/>
      <c r="BA43" s="481" t="s">
        <v>3</v>
      </c>
      <c r="BB43" s="481" t="s">
        <v>3</v>
      </c>
      <c r="BC43" s="544" t="s">
        <v>3</v>
      </c>
      <c r="BD43" s="713">
        <v>0</v>
      </c>
      <c r="BE43" s="713">
        <v>0</v>
      </c>
      <c r="BF43" s="713" t="s">
        <v>3</v>
      </c>
    </row>
    <row r="44" spans="1:58" x14ac:dyDescent="0.25">
      <c r="A44" s="2813" t="s">
        <v>67</v>
      </c>
      <c r="B44" s="2814"/>
      <c r="C44" s="2815"/>
      <c r="D44" s="584">
        <v>0</v>
      </c>
      <c r="E44" s="576"/>
      <c r="F44" s="577"/>
      <c r="G44" s="577"/>
      <c r="H44" s="577"/>
      <c r="I44" s="577"/>
      <c r="J44" s="577"/>
      <c r="K44" s="577"/>
      <c r="L44" s="577"/>
      <c r="M44" s="577"/>
      <c r="N44" s="578"/>
      <c r="O44" s="578"/>
      <c r="P44" s="570"/>
      <c r="Q44" s="594"/>
      <c r="R44" s="652"/>
      <c r="S44" s="705" t="s">
        <v>6</v>
      </c>
      <c r="T44" s="444"/>
      <c r="U44" s="444"/>
      <c r="V44" s="444"/>
      <c r="W44" s="444"/>
      <c r="X44" s="444"/>
      <c r="Y44" s="458"/>
      <c r="Z44" s="458"/>
      <c r="AA44" s="451"/>
      <c r="AB44" s="447"/>
      <c r="AC44" s="447"/>
      <c r="AD44" s="447"/>
      <c r="AE44" s="447"/>
      <c r="AF44" s="447"/>
      <c r="AG44" s="444"/>
      <c r="AH44" s="447"/>
      <c r="AI44" s="447"/>
      <c r="AJ44" s="447"/>
      <c r="AK44" s="447"/>
      <c r="AL44" s="447"/>
      <c r="AM44" s="447"/>
      <c r="AN44" s="447"/>
      <c r="AO44" s="447"/>
      <c r="AP44" s="447"/>
      <c r="AQ44" s="447"/>
      <c r="AR44" s="447"/>
      <c r="AS44" s="447"/>
      <c r="AT44" s="447"/>
      <c r="AU44" s="447"/>
      <c r="AV44" s="447"/>
      <c r="AW44" s="447"/>
      <c r="AX44" s="447"/>
      <c r="AY44" s="447"/>
      <c r="AZ44" s="447"/>
      <c r="BA44" s="481" t="s">
        <v>3</v>
      </c>
      <c r="BB44" s="481" t="s">
        <v>3</v>
      </c>
      <c r="BC44" s="544" t="s">
        <v>3</v>
      </c>
      <c r="BD44" s="713">
        <v>0</v>
      </c>
      <c r="BE44" s="713">
        <v>0</v>
      </c>
      <c r="BF44" s="713" t="s">
        <v>3</v>
      </c>
    </row>
    <row r="45" spans="1:58" x14ac:dyDescent="0.25">
      <c r="A45" s="2813" t="s">
        <v>68</v>
      </c>
      <c r="B45" s="2814"/>
      <c r="C45" s="2815"/>
      <c r="D45" s="584">
        <v>0</v>
      </c>
      <c r="E45" s="576"/>
      <c r="F45" s="577"/>
      <c r="G45" s="577"/>
      <c r="H45" s="577"/>
      <c r="I45" s="577"/>
      <c r="J45" s="577"/>
      <c r="K45" s="577"/>
      <c r="L45" s="577"/>
      <c r="M45" s="577"/>
      <c r="N45" s="578"/>
      <c r="O45" s="578"/>
      <c r="P45" s="570"/>
      <c r="Q45" s="594"/>
      <c r="R45" s="652"/>
      <c r="S45" s="705" t="s">
        <v>6</v>
      </c>
      <c r="T45" s="444"/>
      <c r="U45" s="444"/>
      <c r="V45" s="444"/>
      <c r="W45" s="444"/>
      <c r="X45" s="444"/>
      <c r="Y45" s="458"/>
      <c r="Z45" s="458"/>
      <c r="AA45" s="451"/>
      <c r="AB45" s="447"/>
      <c r="AC45" s="447"/>
      <c r="AD45" s="447"/>
      <c r="AE45" s="447"/>
      <c r="AF45" s="447"/>
      <c r="AG45" s="444"/>
      <c r="AH45" s="447"/>
      <c r="AI45" s="447"/>
      <c r="AJ45" s="447"/>
      <c r="AK45" s="447"/>
      <c r="AL45" s="447"/>
      <c r="AM45" s="447"/>
      <c r="AN45" s="447"/>
      <c r="AO45" s="447"/>
      <c r="AP45" s="447"/>
      <c r="AQ45" s="447"/>
      <c r="AR45" s="447"/>
      <c r="AS45" s="447"/>
      <c r="AT45" s="447"/>
      <c r="AU45" s="447"/>
      <c r="AV45" s="447"/>
      <c r="AW45" s="447"/>
      <c r="AX45" s="447"/>
      <c r="AY45" s="447"/>
      <c r="AZ45" s="447"/>
      <c r="BA45" s="481" t="s">
        <v>3</v>
      </c>
      <c r="BB45" s="481" t="s">
        <v>3</v>
      </c>
      <c r="BC45" s="544" t="s">
        <v>3</v>
      </c>
      <c r="BD45" s="713">
        <v>0</v>
      </c>
      <c r="BE45" s="713">
        <v>0</v>
      </c>
      <c r="BF45" s="713" t="s">
        <v>3</v>
      </c>
    </row>
    <row r="46" spans="1:58" x14ac:dyDescent="0.25">
      <c r="A46" s="2813" t="s">
        <v>69</v>
      </c>
      <c r="B46" s="2814"/>
      <c r="C46" s="2815"/>
      <c r="D46" s="584">
        <v>0</v>
      </c>
      <c r="E46" s="576"/>
      <c r="F46" s="577"/>
      <c r="G46" s="577"/>
      <c r="H46" s="577"/>
      <c r="I46" s="577"/>
      <c r="J46" s="577"/>
      <c r="K46" s="577"/>
      <c r="L46" s="587"/>
      <c r="M46" s="587"/>
      <c r="N46" s="587"/>
      <c r="O46" s="662"/>
      <c r="P46" s="570"/>
      <c r="Q46" s="595"/>
      <c r="R46" s="652"/>
      <c r="S46" s="705" t="s">
        <v>6</v>
      </c>
      <c r="T46" s="444"/>
      <c r="U46" s="444"/>
      <c r="V46" s="444"/>
      <c r="W46" s="444"/>
      <c r="X46" s="444"/>
      <c r="Y46" s="458"/>
      <c r="Z46" s="458"/>
      <c r="AA46" s="451"/>
      <c r="AB46" s="447"/>
      <c r="AC46" s="447"/>
      <c r="AD46" s="447"/>
      <c r="AE46" s="447"/>
      <c r="AF46" s="447"/>
      <c r="AG46" s="444"/>
      <c r="AH46" s="447"/>
      <c r="AI46" s="447"/>
      <c r="AJ46" s="447"/>
      <c r="AK46" s="447"/>
      <c r="AL46" s="447"/>
      <c r="AM46" s="447"/>
      <c r="AN46" s="447"/>
      <c r="AO46" s="447"/>
      <c r="AP46" s="447"/>
      <c r="AQ46" s="447"/>
      <c r="AR46" s="447"/>
      <c r="AS46" s="447"/>
      <c r="AT46" s="447"/>
      <c r="AU46" s="447"/>
      <c r="AV46" s="447"/>
      <c r="AW46" s="447"/>
      <c r="AX46" s="447"/>
      <c r="AY46" s="447"/>
      <c r="AZ46" s="447"/>
      <c r="BA46" s="481" t="s">
        <v>3</v>
      </c>
      <c r="BB46" s="481" t="s">
        <v>3</v>
      </c>
      <c r="BC46" s="467"/>
      <c r="BD46" s="467"/>
      <c r="BE46" s="713">
        <v>0</v>
      </c>
      <c r="BF46" s="713" t="s">
        <v>3</v>
      </c>
    </row>
    <row r="47" spans="1:58" x14ac:dyDescent="0.25">
      <c r="A47" s="2813" t="s">
        <v>70</v>
      </c>
      <c r="B47" s="2814"/>
      <c r="C47" s="2815"/>
      <c r="D47" s="584">
        <v>0</v>
      </c>
      <c r="E47" s="587"/>
      <c r="F47" s="587"/>
      <c r="G47" s="587"/>
      <c r="H47" s="587"/>
      <c r="I47" s="587"/>
      <c r="J47" s="577"/>
      <c r="K47" s="577"/>
      <c r="L47" s="577"/>
      <c r="M47" s="577"/>
      <c r="N47" s="578"/>
      <c r="O47" s="578"/>
      <c r="P47" s="570"/>
      <c r="Q47" s="594"/>
      <c r="R47" s="652"/>
      <c r="S47" s="705" t="s">
        <v>6</v>
      </c>
      <c r="T47" s="444"/>
      <c r="U47" s="444"/>
      <c r="V47" s="444"/>
      <c r="W47" s="444"/>
      <c r="X47" s="444"/>
      <c r="Y47" s="458"/>
      <c r="Z47" s="458"/>
      <c r="AA47" s="451"/>
      <c r="AB47" s="447"/>
      <c r="AC47" s="447"/>
      <c r="AD47" s="447"/>
      <c r="AE47" s="447"/>
      <c r="AF47" s="447"/>
      <c r="AG47" s="444"/>
      <c r="AH47" s="447"/>
      <c r="AI47" s="447"/>
      <c r="AJ47" s="447"/>
      <c r="AK47" s="447"/>
      <c r="AL47" s="447"/>
      <c r="AM47" s="447"/>
      <c r="AN47" s="447"/>
      <c r="AO47" s="447"/>
      <c r="AP47" s="447"/>
      <c r="AQ47" s="447"/>
      <c r="AR47" s="447"/>
      <c r="AS47" s="447"/>
      <c r="AT47" s="447"/>
      <c r="AU47" s="447"/>
      <c r="AV47" s="447"/>
      <c r="AW47" s="447"/>
      <c r="AX47" s="447"/>
      <c r="AY47" s="447"/>
      <c r="AZ47" s="447"/>
      <c r="BA47" s="481" t="s">
        <v>3</v>
      </c>
      <c r="BB47" s="481" t="s">
        <v>3</v>
      </c>
      <c r="BC47" s="544" t="s">
        <v>3</v>
      </c>
      <c r="BD47" s="713">
        <v>0</v>
      </c>
      <c r="BE47" s="713">
        <v>0</v>
      </c>
      <c r="BF47" s="713" t="s">
        <v>3</v>
      </c>
    </row>
    <row r="48" spans="1:58" x14ac:dyDescent="0.25">
      <c r="A48" s="2813" t="s">
        <v>71</v>
      </c>
      <c r="B48" s="2814"/>
      <c r="C48" s="2815"/>
      <c r="D48" s="584">
        <v>0</v>
      </c>
      <c r="E48" s="587"/>
      <c r="F48" s="587"/>
      <c r="G48" s="587"/>
      <c r="H48" s="587"/>
      <c r="I48" s="577"/>
      <c r="J48" s="577"/>
      <c r="K48" s="577"/>
      <c r="L48" s="577"/>
      <c r="M48" s="577"/>
      <c r="N48" s="577"/>
      <c r="O48" s="578"/>
      <c r="P48" s="570"/>
      <c r="Q48" s="594"/>
      <c r="R48" s="652"/>
      <c r="S48" s="705" t="s">
        <v>6</v>
      </c>
      <c r="T48" s="444"/>
      <c r="U48" s="444"/>
      <c r="V48" s="444"/>
      <c r="W48" s="444"/>
      <c r="X48" s="444"/>
      <c r="Y48" s="458"/>
      <c r="Z48" s="458"/>
      <c r="AA48" s="451"/>
      <c r="AB48" s="447"/>
      <c r="AC48" s="447"/>
      <c r="AD48" s="447"/>
      <c r="AE48" s="447"/>
      <c r="AF48" s="447"/>
      <c r="AG48" s="444"/>
      <c r="AH48" s="447"/>
      <c r="AI48" s="447"/>
      <c r="AJ48" s="447"/>
      <c r="AK48" s="447"/>
      <c r="AL48" s="447"/>
      <c r="AM48" s="447"/>
      <c r="AN48" s="447"/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47"/>
      <c r="AZ48" s="447"/>
      <c r="BA48" s="481" t="s">
        <v>3</v>
      </c>
      <c r="BB48" s="481" t="s">
        <v>3</v>
      </c>
      <c r="BC48" s="544" t="s">
        <v>3</v>
      </c>
      <c r="BD48" s="713">
        <v>0</v>
      </c>
      <c r="BE48" s="713">
        <v>0</v>
      </c>
      <c r="BF48" s="713" t="s">
        <v>3</v>
      </c>
    </row>
    <row r="49" spans="1:58" x14ac:dyDescent="0.25">
      <c r="A49" s="2845" t="s">
        <v>72</v>
      </c>
      <c r="B49" s="2846"/>
      <c r="C49" s="2847"/>
      <c r="D49" s="584">
        <v>0</v>
      </c>
      <c r="E49" s="577"/>
      <c r="F49" s="577"/>
      <c r="G49" s="577"/>
      <c r="H49" s="577"/>
      <c r="I49" s="577"/>
      <c r="J49" s="577"/>
      <c r="K49" s="577"/>
      <c r="L49" s="577"/>
      <c r="M49" s="577"/>
      <c r="N49" s="578"/>
      <c r="O49" s="578"/>
      <c r="P49" s="570"/>
      <c r="Q49" s="594"/>
      <c r="R49" s="652"/>
      <c r="S49" s="705" t="s">
        <v>6</v>
      </c>
      <c r="T49" s="444"/>
      <c r="U49" s="444"/>
      <c r="V49" s="444"/>
      <c r="W49" s="444"/>
      <c r="X49" s="444"/>
      <c r="Y49" s="458"/>
      <c r="Z49" s="458"/>
      <c r="AA49" s="451"/>
      <c r="AB49" s="447"/>
      <c r="AC49" s="447"/>
      <c r="AD49" s="447"/>
      <c r="AE49" s="447"/>
      <c r="AF49" s="447"/>
      <c r="AG49" s="444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7"/>
      <c r="AZ49" s="447"/>
      <c r="BA49" s="481" t="s">
        <v>3</v>
      </c>
      <c r="BB49" s="481" t="s">
        <v>3</v>
      </c>
      <c r="BC49" s="544" t="s">
        <v>3</v>
      </c>
      <c r="BD49" s="713">
        <v>0</v>
      </c>
      <c r="BE49" s="713">
        <v>0</v>
      </c>
      <c r="BF49" s="713" t="s">
        <v>3</v>
      </c>
    </row>
    <row r="50" spans="1:58" x14ac:dyDescent="0.25">
      <c r="A50" s="2845" t="s">
        <v>73</v>
      </c>
      <c r="B50" s="2846"/>
      <c r="C50" s="2847"/>
      <c r="D50" s="584">
        <v>0</v>
      </c>
      <c r="E50" s="587"/>
      <c r="F50" s="587"/>
      <c r="G50" s="587"/>
      <c r="H50" s="587"/>
      <c r="I50" s="577"/>
      <c r="J50" s="577"/>
      <c r="K50" s="577"/>
      <c r="L50" s="577"/>
      <c r="M50" s="577"/>
      <c r="N50" s="578"/>
      <c r="O50" s="578"/>
      <c r="P50" s="570"/>
      <c r="Q50" s="594"/>
      <c r="R50" s="652"/>
      <c r="S50" s="705" t="s">
        <v>6</v>
      </c>
      <c r="T50" s="444"/>
      <c r="U50" s="444"/>
      <c r="V50" s="444"/>
      <c r="W50" s="444"/>
      <c r="X50" s="444"/>
      <c r="Y50" s="458"/>
      <c r="Z50" s="458"/>
      <c r="AA50" s="451"/>
      <c r="AB50" s="447"/>
      <c r="AC50" s="447"/>
      <c r="AD50" s="447"/>
      <c r="AE50" s="447"/>
      <c r="AF50" s="447"/>
      <c r="AG50" s="444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7"/>
      <c r="AU50" s="447"/>
      <c r="AV50" s="447"/>
      <c r="AW50" s="447"/>
      <c r="AX50" s="447"/>
      <c r="AY50" s="447"/>
      <c r="AZ50" s="447"/>
      <c r="BA50" s="481" t="s">
        <v>3</v>
      </c>
      <c r="BB50" s="481" t="s">
        <v>3</v>
      </c>
      <c r="BC50" s="544" t="s">
        <v>3</v>
      </c>
      <c r="BD50" s="713">
        <v>0</v>
      </c>
      <c r="BE50" s="713">
        <v>0</v>
      </c>
      <c r="BF50" s="713" t="s">
        <v>3</v>
      </c>
    </row>
    <row r="51" spans="1:58" x14ac:dyDescent="0.25">
      <c r="A51" s="2813" t="s">
        <v>74</v>
      </c>
      <c r="B51" s="2814"/>
      <c r="C51" s="2815"/>
      <c r="D51" s="584">
        <v>0</v>
      </c>
      <c r="E51" s="664"/>
      <c r="F51" s="587"/>
      <c r="G51" s="587"/>
      <c r="H51" s="587"/>
      <c r="I51" s="577"/>
      <c r="J51" s="577"/>
      <c r="K51" s="577"/>
      <c r="L51" s="577"/>
      <c r="M51" s="577"/>
      <c r="N51" s="578"/>
      <c r="O51" s="578"/>
      <c r="P51" s="570"/>
      <c r="Q51" s="594"/>
      <c r="R51" s="652"/>
      <c r="S51" s="705" t="s">
        <v>6</v>
      </c>
      <c r="T51" s="444"/>
      <c r="U51" s="444"/>
      <c r="V51" s="444"/>
      <c r="W51" s="444"/>
      <c r="X51" s="444"/>
      <c r="Y51" s="458"/>
      <c r="Z51" s="458"/>
      <c r="AA51" s="451"/>
      <c r="AB51" s="447"/>
      <c r="AC51" s="447"/>
      <c r="AD51" s="447"/>
      <c r="AE51" s="447"/>
      <c r="AF51" s="447"/>
      <c r="AG51" s="444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7"/>
      <c r="AZ51" s="447"/>
      <c r="BA51" s="481" t="s">
        <v>3</v>
      </c>
      <c r="BB51" s="481" t="s">
        <v>3</v>
      </c>
      <c r="BC51" s="544" t="s">
        <v>3</v>
      </c>
      <c r="BD51" s="713">
        <v>0</v>
      </c>
      <c r="BE51" s="713">
        <v>0</v>
      </c>
      <c r="BF51" s="713" t="s">
        <v>3</v>
      </c>
    </row>
    <row r="52" spans="1:58" x14ac:dyDescent="0.25">
      <c r="A52" s="2813" t="s">
        <v>75</v>
      </c>
      <c r="B52" s="2814"/>
      <c r="C52" s="2815"/>
      <c r="D52" s="584">
        <v>0</v>
      </c>
      <c r="E52" s="664"/>
      <c r="F52" s="587"/>
      <c r="G52" s="587"/>
      <c r="H52" s="587"/>
      <c r="I52" s="577"/>
      <c r="J52" s="577"/>
      <c r="K52" s="577"/>
      <c r="L52" s="577"/>
      <c r="M52" s="577"/>
      <c r="N52" s="578"/>
      <c r="O52" s="578"/>
      <c r="P52" s="570"/>
      <c r="Q52" s="594"/>
      <c r="R52" s="652"/>
      <c r="S52" s="705" t="s">
        <v>6</v>
      </c>
      <c r="T52" s="444"/>
      <c r="U52" s="444"/>
      <c r="V52" s="444"/>
      <c r="W52" s="444"/>
      <c r="X52" s="444"/>
      <c r="Y52" s="458"/>
      <c r="Z52" s="458"/>
      <c r="AA52" s="451"/>
      <c r="AB52" s="447"/>
      <c r="AC52" s="447"/>
      <c r="AD52" s="447"/>
      <c r="AE52" s="447"/>
      <c r="AF52" s="447"/>
      <c r="AG52" s="444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81" t="s">
        <v>3</v>
      </c>
      <c r="BB52" s="481" t="s">
        <v>3</v>
      </c>
      <c r="BC52" s="544" t="s">
        <v>3</v>
      </c>
      <c r="BD52" s="713">
        <v>0</v>
      </c>
      <c r="BE52" s="713">
        <v>0</v>
      </c>
      <c r="BF52" s="713" t="s">
        <v>3</v>
      </c>
    </row>
    <row r="53" spans="1:58" x14ac:dyDescent="0.25">
      <c r="A53" s="2813" t="s">
        <v>76</v>
      </c>
      <c r="B53" s="2814"/>
      <c r="C53" s="2815"/>
      <c r="D53" s="584">
        <v>0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8"/>
      <c r="O53" s="578"/>
      <c r="P53" s="570"/>
      <c r="Q53" s="594"/>
      <c r="R53" s="652"/>
      <c r="S53" s="705" t="s">
        <v>6</v>
      </c>
      <c r="T53" s="444"/>
      <c r="U53" s="444"/>
      <c r="V53" s="444"/>
      <c r="W53" s="444"/>
      <c r="X53" s="444"/>
      <c r="Y53" s="458"/>
      <c r="Z53" s="458"/>
      <c r="AA53" s="451"/>
      <c r="AB53" s="447"/>
      <c r="AC53" s="447"/>
      <c r="AD53" s="447"/>
      <c r="AE53" s="447"/>
      <c r="AF53" s="447"/>
      <c r="AG53" s="444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7"/>
      <c r="AZ53" s="447"/>
      <c r="BA53" s="481" t="s">
        <v>3</v>
      </c>
      <c r="BB53" s="481" t="s">
        <v>3</v>
      </c>
      <c r="BC53" s="544" t="s">
        <v>3</v>
      </c>
      <c r="BD53" s="713">
        <v>0</v>
      </c>
      <c r="BE53" s="713">
        <v>0</v>
      </c>
      <c r="BF53" s="713" t="s">
        <v>3</v>
      </c>
    </row>
    <row r="54" spans="1:58" x14ac:dyDescent="0.25">
      <c r="A54" s="2813" t="s">
        <v>77</v>
      </c>
      <c r="B54" s="2814"/>
      <c r="C54" s="2815"/>
      <c r="D54" s="584">
        <v>0</v>
      </c>
      <c r="E54" s="576"/>
      <c r="F54" s="577"/>
      <c r="G54" s="577"/>
      <c r="H54" s="577"/>
      <c r="I54" s="577"/>
      <c r="J54" s="577"/>
      <c r="K54" s="577"/>
      <c r="L54" s="577"/>
      <c r="M54" s="577"/>
      <c r="N54" s="578"/>
      <c r="O54" s="578"/>
      <c r="P54" s="570"/>
      <c r="Q54" s="594"/>
      <c r="R54" s="652"/>
      <c r="S54" s="705" t="s">
        <v>6</v>
      </c>
      <c r="T54" s="444"/>
      <c r="U54" s="444"/>
      <c r="V54" s="444"/>
      <c r="W54" s="444"/>
      <c r="X54" s="444"/>
      <c r="Y54" s="458"/>
      <c r="Z54" s="458"/>
      <c r="AA54" s="451"/>
      <c r="AB54" s="447"/>
      <c r="AC54" s="447"/>
      <c r="AD54" s="447"/>
      <c r="AE54" s="447"/>
      <c r="AF54" s="447"/>
      <c r="AG54" s="444"/>
      <c r="AH54" s="447"/>
      <c r="AI54" s="447"/>
      <c r="AJ54" s="447"/>
      <c r="AK54" s="447"/>
      <c r="AL54" s="447"/>
      <c r="AM54" s="447"/>
      <c r="AN54" s="447"/>
      <c r="AO54" s="447"/>
      <c r="AP54" s="447"/>
      <c r="AQ54" s="447"/>
      <c r="AR54" s="447"/>
      <c r="AS54" s="447"/>
      <c r="AT54" s="447"/>
      <c r="AU54" s="447"/>
      <c r="AV54" s="447"/>
      <c r="AW54" s="447"/>
      <c r="AX54" s="447"/>
      <c r="AY54" s="447"/>
      <c r="AZ54" s="447"/>
      <c r="BA54" s="481" t="s">
        <v>3</v>
      </c>
      <c r="BB54" s="481" t="s">
        <v>3</v>
      </c>
      <c r="BC54" s="544" t="s">
        <v>3</v>
      </c>
      <c r="BD54" s="713">
        <v>0</v>
      </c>
      <c r="BE54" s="713">
        <v>0</v>
      </c>
      <c r="BF54" s="713" t="s">
        <v>3</v>
      </c>
    </row>
    <row r="55" spans="1:58" x14ac:dyDescent="0.25">
      <c r="A55" s="2813" t="s">
        <v>78</v>
      </c>
      <c r="B55" s="2814"/>
      <c r="C55" s="2815"/>
      <c r="D55" s="584">
        <v>0</v>
      </c>
      <c r="E55" s="576"/>
      <c r="F55" s="577"/>
      <c r="G55" s="577"/>
      <c r="H55" s="577"/>
      <c r="I55" s="577"/>
      <c r="J55" s="577"/>
      <c r="K55" s="577"/>
      <c r="L55" s="577"/>
      <c r="M55" s="577"/>
      <c r="N55" s="578"/>
      <c r="O55" s="578"/>
      <c r="P55" s="570"/>
      <c r="Q55" s="594"/>
      <c r="R55" s="652"/>
      <c r="S55" s="705" t="s">
        <v>6</v>
      </c>
      <c r="T55" s="444"/>
      <c r="U55" s="444"/>
      <c r="V55" s="444"/>
      <c r="W55" s="444"/>
      <c r="X55" s="444"/>
      <c r="Y55" s="458"/>
      <c r="Z55" s="458"/>
      <c r="AA55" s="451"/>
      <c r="AB55" s="447"/>
      <c r="AC55" s="447"/>
      <c r="AD55" s="447"/>
      <c r="AE55" s="447"/>
      <c r="AF55" s="447"/>
      <c r="AG55" s="444"/>
      <c r="AH55" s="447"/>
      <c r="AI55" s="447"/>
      <c r="AJ55" s="447"/>
      <c r="AK55" s="447"/>
      <c r="AL55" s="447"/>
      <c r="AM55" s="447"/>
      <c r="AN55" s="447"/>
      <c r="AO55" s="447"/>
      <c r="AP55" s="447"/>
      <c r="AQ55" s="447"/>
      <c r="AR55" s="447"/>
      <c r="AS55" s="447"/>
      <c r="AT55" s="447"/>
      <c r="AU55" s="447"/>
      <c r="AV55" s="447"/>
      <c r="AW55" s="447"/>
      <c r="AX55" s="447"/>
      <c r="AY55" s="447"/>
      <c r="AZ55" s="447"/>
      <c r="BA55" s="481" t="s">
        <v>3</v>
      </c>
      <c r="BB55" s="481" t="s">
        <v>3</v>
      </c>
      <c r="BC55" s="544" t="s">
        <v>3</v>
      </c>
      <c r="BD55" s="713">
        <v>0</v>
      </c>
      <c r="BE55" s="713">
        <v>0</v>
      </c>
      <c r="BF55" s="713" t="s">
        <v>3</v>
      </c>
    </row>
    <row r="56" spans="1:58" x14ac:dyDescent="0.25">
      <c r="A56" s="2813" t="s">
        <v>79</v>
      </c>
      <c r="B56" s="2814"/>
      <c r="C56" s="2815"/>
      <c r="D56" s="584">
        <v>0</v>
      </c>
      <c r="E56" s="576"/>
      <c r="F56" s="577"/>
      <c r="G56" s="577"/>
      <c r="H56" s="577"/>
      <c r="I56" s="577"/>
      <c r="J56" s="577"/>
      <c r="K56" s="577"/>
      <c r="L56" s="577"/>
      <c r="M56" s="577"/>
      <c r="N56" s="578"/>
      <c r="O56" s="573"/>
      <c r="P56" s="594"/>
      <c r="Q56" s="594"/>
      <c r="R56" s="652"/>
      <c r="S56" s="705" t="s">
        <v>6</v>
      </c>
      <c r="T56" s="444"/>
      <c r="U56" s="444"/>
      <c r="V56" s="444"/>
      <c r="W56" s="444"/>
      <c r="X56" s="444"/>
      <c r="Y56" s="458"/>
      <c r="Z56" s="458"/>
      <c r="AA56" s="451"/>
      <c r="AB56" s="447"/>
      <c r="AC56" s="447"/>
      <c r="AD56" s="447"/>
      <c r="AE56" s="447"/>
      <c r="AF56" s="447"/>
      <c r="AG56" s="444"/>
      <c r="AH56" s="447"/>
      <c r="AI56" s="447"/>
      <c r="AJ56" s="447"/>
      <c r="AK56" s="447"/>
      <c r="AL56" s="447"/>
      <c r="AM56" s="447"/>
      <c r="AN56" s="447"/>
      <c r="AO56" s="447"/>
      <c r="AP56" s="447"/>
      <c r="AQ56" s="447"/>
      <c r="AR56" s="447"/>
      <c r="AS56" s="447"/>
      <c r="AT56" s="447"/>
      <c r="AU56" s="447"/>
      <c r="AV56" s="447"/>
      <c r="AW56" s="447"/>
      <c r="AX56" s="447"/>
      <c r="AY56" s="447"/>
      <c r="AZ56" s="447"/>
      <c r="BA56" s="481" t="s">
        <v>3</v>
      </c>
      <c r="BB56" s="481" t="s">
        <v>3</v>
      </c>
      <c r="BC56" s="544" t="s">
        <v>3</v>
      </c>
      <c r="BD56" s="713">
        <v>0</v>
      </c>
      <c r="BE56" s="713">
        <v>0</v>
      </c>
      <c r="BF56" s="713" t="s">
        <v>3</v>
      </c>
    </row>
    <row r="57" spans="1:58" x14ac:dyDescent="0.25">
      <c r="A57" s="2813" t="s">
        <v>80</v>
      </c>
      <c r="B57" s="2814"/>
      <c r="C57" s="2815"/>
      <c r="D57" s="584">
        <v>0</v>
      </c>
      <c r="E57" s="664"/>
      <c r="F57" s="664"/>
      <c r="G57" s="664"/>
      <c r="H57" s="664"/>
      <c r="I57" s="664"/>
      <c r="J57" s="664"/>
      <c r="K57" s="664"/>
      <c r="L57" s="664"/>
      <c r="M57" s="587"/>
      <c r="N57" s="664"/>
      <c r="O57" s="573"/>
      <c r="P57" s="642"/>
      <c r="Q57" s="606"/>
      <c r="R57" s="652"/>
      <c r="S57" s="705" t="s">
        <v>6</v>
      </c>
      <c r="T57" s="705"/>
      <c r="U57" s="444"/>
      <c r="V57" s="444"/>
      <c r="W57" s="444"/>
      <c r="X57" s="444"/>
      <c r="Y57" s="458"/>
      <c r="Z57" s="458"/>
      <c r="AA57" s="451"/>
      <c r="AB57" s="447"/>
      <c r="AC57" s="447"/>
      <c r="AD57" s="447"/>
      <c r="AE57" s="447"/>
      <c r="AF57" s="447"/>
      <c r="AG57" s="444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447"/>
      <c r="AV57" s="447"/>
      <c r="AW57" s="447"/>
      <c r="AX57" s="447"/>
      <c r="AY57" s="447"/>
      <c r="AZ57" s="447"/>
      <c r="BA57" s="481" t="s">
        <v>3</v>
      </c>
      <c r="BB57" s="481" t="s">
        <v>3</v>
      </c>
      <c r="BC57" s="467"/>
      <c r="BD57" s="467"/>
      <c r="BE57" s="713">
        <v>0</v>
      </c>
      <c r="BF57" s="713" t="s">
        <v>3</v>
      </c>
    </row>
    <row r="58" spans="1:58" x14ac:dyDescent="0.25">
      <c r="A58" s="2824" t="s">
        <v>81</v>
      </c>
      <c r="B58" s="2825"/>
      <c r="C58" s="2826"/>
      <c r="D58" s="599">
        <v>0</v>
      </c>
      <c r="E58" s="669"/>
      <c r="F58" s="669"/>
      <c r="G58" s="669"/>
      <c r="H58" s="669"/>
      <c r="I58" s="669"/>
      <c r="J58" s="669"/>
      <c r="K58" s="669"/>
      <c r="L58" s="669"/>
      <c r="M58" s="587"/>
      <c r="N58" s="669"/>
      <c r="O58" s="573"/>
      <c r="P58" s="642"/>
      <c r="Q58" s="606"/>
      <c r="R58" s="653"/>
      <c r="S58" s="705" t="s">
        <v>6</v>
      </c>
      <c r="T58" s="705"/>
      <c r="U58" s="444"/>
      <c r="V58" s="444"/>
      <c r="W58" s="444"/>
      <c r="X58" s="444"/>
      <c r="Y58" s="458"/>
      <c r="Z58" s="458"/>
      <c r="AA58" s="451"/>
      <c r="AB58" s="447"/>
      <c r="AC58" s="447"/>
      <c r="AD58" s="447"/>
      <c r="AE58" s="447"/>
      <c r="AF58" s="447"/>
      <c r="AG58" s="444"/>
      <c r="AH58" s="447"/>
      <c r="AI58" s="447"/>
      <c r="AJ58" s="447"/>
      <c r="AK58" s="447"/>
      <c r="AL58" s="447"/>
      <c r="AM58" s="447"/>
      <c r="AN58" s="447"/>
      <c r="AO58" s="447"/>
      <c r="AP58" s="447"/>
      <c r="AQ58" s="447"/>
      <c r="AR58" s="447"/>
      <c r="AS58" s="447"/>
      <c r="AT58" s="447"/>
      <c r="AU58" s="447"/>
      <c r="AV58" s="447"/>
      <c r="AW58" s="447"/>
      <c r="AX58" s="447"/>
      <c r="AY58" s="447"/>
      <c r="AZ58" s="447"/>
      <c r="BA58" s="481" t="s">
        <v>3</v>
      </c>
      <c r="BB58" s="481" t="s">
        <v>3</v>
      </c>
      <c r="BC58" s="467"/>
      <c r="BD58" s="467"/>
      <c r="BE58" s="713">
        <v>0</v>
      </c>
      <c r="BF58" s="713" t="s">
        <v>3</v>
      </c>
    </row>
    <row r="59" spans="1:58" x14ac:dyDescent="0.25">
      <c r="A59" s="2797" t="s">
        <v>82</v>
      </c>
      <c r="B59" s="2803"/>
      <c r="C59" s="2798"/>
      <c r="D59" s="611">
        <v>0</v>
      </c>
      <c r="E59" s="612">
        <v>0</v>
      </c>
      <c r="F59" s="613">
        <v>0</v>
      </c>
      <c r="G59" s="613">
        <v>0</v>
      </c>
      <c r="H59" s="613">
        <v>0</v>
      </c>
      <c r="I59" s="613">
        <v>0</v>
      </c>
      <c r="J59" s="613">
        <v>0</v>
      </c>
      <c r="K59" s="613">
        <v>0</v>
      </c>
      <c r="L59" s="613">
        <v>0</v>
      </c>
      <c r="M59" s="613">
        <v>0</v>
      </c>
      <c r="N59" s="613">
        <v>0</v>
      </c>
      <c r="O59" s="614">
        <v>0</v>
      </c>
      <c r="P59" s="611">
        <v>0</v>
      </c>
      <c r="Q59" s="616">
        <v>0</v>
      </c>
      <c r="R59" s="616">
        <v>0</v>
      </c>
      <c r="S59" s="705" t="s">
        <v>6</v>
      </c>
      <c r="T59" s="444"/>
      <c r="U59" s="444"/>
      <c r="V59" s="444"/>
      <c r="W59" s="444"/>
      <c r="X59" s="444"/>
      <c r="Y59" s="451"/>
      <c r="Z59" s="458"/>
      <c r="AA59" s="458"/>
      <c r="AB59" s="447"/>
      <c r="AC59" s="447"/>
      <c r="AD59" s="447"/>
      <c r="AE59" s="447"/>
      <c r="AF59" s="447"/>
      <c r="AG59" s="444"/>
      <c r="AH59" s="447"/>
      <c r="AI59" s="447"/>
      <c r="AJ59" s="447"/>
      <c r="AK59" s="447"/>
      <c r="AL59" s="447"/>
      <c r="AM59" s="447"/>
      <c r="AN59" s="447"/>
      <c r="AO59" s="447"/>
      <c r="AP59" s="447"/>
      <c r="AQ59" s="447"/>
      <c r="AR59" s="447"/>
      <c r="AS59" s="447"/>
      <c r="AT59" s="447"/>
      <c r="AU59" s="447"/>
      <c r="AV59" s="447"/>
      <c r="AW59" s="447"/>
      <c r="AX59" s="447"/>
      <c r="AY59" s="447"/>
      <c r="AZ59" s="447"/>
      <c r="BA59" s="481" t="s">
        <v>3</v>
      </c>
      <c r="BB59" s="481" t="s">
        <v>3</v>
      </c>
      <c r="BC59" s="467"/>
      <c r="BD59" s="467"/>
      <c r="BE59" s="713">
        <v>0</v>
      </c>
      <c r="BF59" s="713" t="s">
        <v>3</v>
      </c>
    </row>
    <row r="60" spans="1:58" x14ac:dyDescent="0.25">
      <c r="A60" s="519" t="s">
        <v>83</v>
      </c>
      <c r="B60" s="486"/>
      <c r="C60" s="486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5"/>
      <c r="O60" s="526"/>
      <c r="P60" s="526"/>
      <c r="Q60" s="479"/>
      <c r="R60" s="444"/>
      <c r="S60" s="444"/>
      <c r="T60" s="444"/>
      <c r="U60" s="444"/>
      <c r="V60" s="444"/>
      <c r="W60" s="444"/>
      <c r="X60" s="444"/>
      <c r="Y60" s="444"/>
      <c r="Z60" s="444"/>
      <c r="AA60" s="444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7"/>
      <c r="AP60" s="447"/>
      <c r="AQ60" s="447"/>
      <c r="AR60" s="447"/>
      <c r="AS60" s="447"/>
      <c r="AT60" s="447"/>
      <c r="AU60" s="447"/>
      <c r="AV60" s="447"/>
      <c r="AW60" s="447"/>
      <c r="AX60" s="447"/>
      <c r="AY60" s="447"/>
      <c r="AZ60" s="447"/>
      <c r="BA60" s="444"/>
      <c r="BB60" s="444"/>
      <c r="BC60" s="444"/>
      <c r="BD60" s="444"/>
      <c r="BE60" s="447"/>
      <c r="BF60" s="447"/>
    </row>
    <row r="61" spans="1:58" x14ac:dyDescent="0.25">
      <c r="A61" s="2872" t="s">
        <v>84</v>
      </c>
      <c r="B61" s="2873"/>
      <c r="C61" s="2874"/>
      <c r="D61" s="617">
        <v>0</v>
      </c>
      <c r="E61" s="646"/>
      <c r="F61" s="663"/>
      <c r="G61" s="663"/>
      <c r="H61" s="647"/>
      <c r="I61" s="647"/>
      <c r="J61" s="647"/>
      <c r="K61" s="647"/>
      <c r="L61" s="647"/>
      <c r="M61" s="647"/>
      <c r="N61" s="630"/>
      <c r="O61" s="630"/>
      <c r="P61" s="639"/>
      <c r="Q61" s="670"/>
      <c r="R61" s="671"/>
      <c r="S61" s="705" t="s">
        <v>6</v>
      </c>
      <c r="T61" s="444"/>
      <c r="U61" s="444"/>
      <c r="V61" s="444"/>
      <c r="W61" s="444"/>
      <c r="X61" s="444"/>
      <c r="Y61" s="458"/>
      <c r="Z61" s="458"/>
      <c r="AA61" s="451"/>
      <c r="AB61" s="447"/>
      <c r="AC61" s="447"/>
      <c r="AD61" s="447"/>
      <c r="AE61" s="447"/>
      <c r="AF61" s="447"/>
      <c r="AG61" s="444"/>
      <c r="AH61" s="447"/>
      <c r="AI61" s="447"/>
      <c r="AJ61" s="447"/>
      <c r="AK61" s="447"/>
      <c r="AL61" s="447"/>
      <c r="AM61" s="447"/>
      <c r="AN61" s="447"/>
      <c r="AO61" s="447"/>
      <c r="AP61" s="447"/>
      <c r="AQ61" s="447"/>
      <c r="AR61" s="447"/>
      <c r="AS61" s="447"/>
      <c r="AT61" s="447"/>
      <c r="AU61" s="447"/>
      <c r="AV61" s="447"/>
      <c r="AW61" s="447"/>
      <c r="AX61" s="447"/>
      <c r="AY61" s="447"/>
      <c r="AZ61" s="447"/>
      <c r="BA61" s="481" t="s">
        <v>3</v>
      </c>
      <c r="BB61" s="481" t="s">
        <v>3</v>
      </c>
      <c r="BC61" s="544" t="s">
        <v>3</v>
      </c>
      <c r="BD61" s="713">
        <v>0</v>
      </c>
      <c r="BE61" s="713">
        <v>0</v>
      </c>
      <c r="BF61" s="713" t="s">
        <v>3</v>
      </c>
    </row>
    <row r="62" spans="1:58" x14ac:dyDescent="0.25">
      <c r="A62" s="2797" t="s">
        <v>85</v>
      </c>
      <c r="B62" s="2803"/>
      <c r="C62" s="2798"/>
      <c r="D62" s="611">
        <v>0</v>
      </c>
      <c r="E62" s="612">
        <v>0</v>
      </c>
      <c r="F62" s="675">
        <v>0</v>
      </c>
      <c r="G62" s="675">
        <v>0</v>
      </c>
      <c r="H62" s="613">
        <v>0</v>
      </c>
      <c r="I62" s="613">
        <v>0</v>
      </c>
      <c r="J62" s="613">
        <v>0</v>
      </c>
      <c r="K62" s="613">
        <v>0</v>
      </c>
      <c r="L62" s="613">
        <v>0</v>
      </c>
      <c r="M62" s="613">
        <v>0</v>
      </c>
      <c r="N62" s="614">
        <v>0</v>
      </c>
      <c r="O62" s="614">
        <v>0</v>
      </c>
      <c r="P62" s="611">
        <v>0</v>
      </c>
      <c r="Q62" s="616">
        <v>0</v>
      </c>
      <c r="R62" s="616">
        <v>0</v>
      </c>
      <c r="S62" s="705" t="s">
        <v>6</v>
      </c>
      <c r="T62" s="444"/>
      <c r="U62" s="444"/>
      <c r="V62" s="444"/>
      <c r="W62" s="444"/>
      <c r="X62" s="444"/>
      <c r="Y62" s="458"/>
      <c r="Z62" s="458"/>
      <c r="AA62" s="451"/>
      <c r="AB62" s="447"/>
      <c r="AC62" s="447"/>
      <c r="AD62" s="447"/>
      <c r="AE62" s="447"/>
      <c r="AF62" s="447"/>
      <c r="AG62" s="444"/>
      <c r="AH62" s="447"/>
      <c r="AI62" s="447"/>
      <c r="AJ62" s="447"/>
      <c r="AK62" s="447"/>
      <c r="AL62" s="447"/>
      <c r="AM62" s="447"/>
      <c r="AN62" s="447"/>
      <c r="AO62" s="447"/>
      <c r="AP62" s="447"/>
      <c r="AQ62" s="447"/>
      <c r="AR62" s="447"/>
      <c r="AS62" s="447"/>
      <c r="AT62" s="447"/>
      <c r="AU62" s="447"/>
      <c r="AV62" s="447"/>
      <c r="AW62" s="447"/>
      <c r="AX62" s="447"/>
      <c r="AY62" s="447"/>
      <c r="AZ62" s="447"/>
      <c r="BA62" s="481" t="s">
        <v>3</v>
      </c>
      <c r="BB62" s="481" t="s">
        <v>3</v>
      </c>
      <c r="BC62" s="544" t="s">
        <v>3</v>
      </c>
      <c r="BD62" s="713">
        <v>0</v>
      </c>
      <c r="BE62" s="713">
        <v>0</v>
      </c>
      <c r="BF62" s="713" t="s">
        <v>3</v>
      </c>
    </row>
    <row r="63" spans="1:58" x14ac:dyDescent="0.25">
      <c r="A63" s="2887" t="s">
        <v>86</v>
      </c>
      <c r="B63" s="2888"/>
      <c r="C63" s="2889"/>
      <c r="D63" s="692">
        <v>0</v>
      </c>
      <c r="E63" s="693">
        <v>0</v>
      </c>
      <c r="F63" s="694">
        <v>0</v>
      </c>
      <c r="G63" s="694">
        <v>0</v>
      </c>
      <c r="H63" s="695">
        <v>0</v>
      </c>
      <c r="I63" s="695">
        <v>0</v>
      </c>
      <c r="J63" s="695">
        <v>0</v>
      </c>
      <c r="K63" s="695">
        <v>0</v>
      </c>
      <c r="L63" s="695">
        <v>0</v>
      </c>
      <c r="M63" s="695">
        <v>0</v>
      </c>
      <c r="N63" s="696">
        <v>0</v>
      </c>
      <c r="O63" s="696">
        <v>0</v>
      </c>
      <c r="P63" s="692">
        <v>0</v>
      </c>
      <c r="Q63" s="691">
        <v>0</v>
      </c>
      <c r="R63" s="691">
        <v>0</v>
      </c>
      <c r="S63" s="705" t="s">
        <v>6</v>
      </c>
      <c r="T63" s="444"/>
      <c r="U63" s="444"/>
      <c r="V63" s="444"/>
      <c r="W63" s="444"/>
      <c r="X63" s="444"/>
      <c r="Y63" s="458"/>
      <c r="Z63" s="458"/>
      <c r="AA63" s="451"/>
      <c r="AB63" s="447"/>
      <c r="AC63" s="447"/>
      <c r="AD63" s="447"/>
      <c r="AE63" s="447"/>
      <c r="AF63" s="447"/>
      <c r="AG63" s="444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81" t="s">
        <v>3</v>
      </c>
      <c r="BB63" s="481" t="s">
        <v>3</v>
      </c>
      <c r="BC63" s="544" t="s">
        <v>3</v>
      </c>
      <c r="BD63" s="713">
        <v>0</v>
      </c>
      <c r="BE63" s="713">
        <v>0</v>
      </c>
      <c r="BF63" s="713" t="s">
        <v>3</v>
      </c>
    </row>
    <row r="64" spans="1:58" ht="15.75" x14ac:dyDescent="0.25">
      <c r="A64" s="501" t="s">
        <v>87</v>
      </c>
      <c r="B64" s="498"/>
      <c r="C64" s="498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69"/>
      <c r="Q64" s="469"/>
      <c r="R64" s="469"/>
      <c r="S64" s="444"/>
      <c r="T64" s="444"/>
      <c r="U64" s="444"/>
      <c r="V64" s="444"/>
      <c r="W64" s="444"/>
      <c r="X64" s="444"/>
      <c r="Y64" s="444"/>
      <c r="Z64" s="444"/>
      <c r="AA64" s="444"/>
      <c r="AB64" s="444"/>
      <c r="AC64" s="444"/>
      <c r="AD64" s="444"/>
      <c r="AE64" s="444"/>
      <c r="AF64" s="444"/>
      <c r="AG64" s="444"/>
      <c r="AH64" s="444"/>
      <c r="AI64" s="444"/>
      <c r="AJ64" s="444"/>
      <c r="AK64" s="444"/>
      <c r="AL64" s="444"/>
      <c r="AM64" s="444"/>
      <c r="AN64" s="444"/>
      <c r="AO64" s="444"/>
      <c r="AP64" s="444"/>
      <c r="AQ64" s="444"/>
      <c r="AR64" s="444"/>
      <c r="AS64" s="444"/>
      <c r="AT64" s="444"/>
      <c r="AU64" s="444"/>
      <c r="AV64" s="444"/>
      <c r="AW64" s="444"/>
      <c r="AX64" s="444"/>
      <c r="AY64" s="444"/>
      <c r="AZ64" s="444"/>
      <c r="BA64" s="444"/>
      <c r="BB64" s="444"/>
      <c r="BC64" s="444"/>
      <c r="BD64" s="444"/>
      <c r="BE64" s="444"/>
      <c r="BF64" s="444"/>
    </row>
    <row r="65" spans="1:57" x14ac:dyDescent="0.2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479"/>
      <c r="T65" s="444"/>
      <c r="U65" s="444"/>
      <c r="V65" s="444"/>
      <c r="W65" s="444"/>
      <c r="X65" s="444"/>
      <c r="Y65" s="444"/>
      <c r="Z65" s="444"/>
      <c r="AA65" s="444"/>
      <c r="AB65" s="447"/>
      <c r="AC65" s="447"/>
      <c r="AD65" s="447"/>
      <c r="AE65" s="447"/>
      <c r="AF65" s="447"/>
      <c r="AG65" s="444"/>
      <c r="AH65" s="447"/>
      <c r="AI65" s="447"/>
      <c r="AJ65" s="447"/>
      <c r="AK65" s="447"/>
      <c r="AL65" s="447"/>
      <c r="AM65" s="447"/>
      <c r="AN65" s="447"/>
      <c r="AO65" s="447"/>
      <c r="AP65" s="447"/>
      <c r="AQ65" s="447"/>
      <c r="AR65" s="447"/>
      <c r="AS65" s="447"/>
      <c r="AT65" s="447"/>
      <c r="AU65" s="447"/>
      <c r="AV65" s="447"/>
      <c r="AW65" s="447"/>
      <c r="AX65" s="447"/>
      <c r="AY65" s="447"/>
      <c r="AZ65" s="447"/>
      <c r="BA65" s="444"/>
      <c r="BB65" s="444"/>
      <c r="BC65" s="444"/>
      <c r="BD65" s="444"/>
      <c r="BE65" s="444"/>
    </row>
    <row r="66" spans="1:57" ht="21" x14ac:dyDescent="0.25">
      <c r="A66" s="2807"/>
      <c r="B66" s="2808"/>
      <c r="C66" s="2809"/>
      <c r="D66" s="2802"/>
      <c r="E66" s="493" t="s">
        <v>17</v>
      </c>
      <c r="F66" s="459" t="s">
        <v>18</v>
      </c>
      <c r="G66" s="459" t="s">
        <v>19</v>
      </c>
      <c r="H66" s="459" t="s">
        <v>20</v>
      </c>
      <c r="I66" s="459" t="s">
        <v>21</v>
      </c>
      <c r="J66" s="459" t="s">
        <v>91</v>
      </c>
      <c r="K66" s="459" t="s">
        <v>23</v>
      </c>
      <c r="L66" s="459" t="s">
        <v>92</v>
      </c>
      <c r="M66" s="459" t="s">
        <v>25</v>
      </c>
      <c r="N66" s="459" t="s">
        <v>26</v>
      </c>
      <c r="O66" s="478" t="s">
        <v>27</v>
      </c>
      <c r="P66" s="456" t="s">
        <v>1</v>
      </c>
      <c r="Q66" s="511" t="s">
        <v>2</v>
      </c>
      <c r="R66" s="2800"/>
      <c r="S66" s="479"/>
      <c r="T66" s="444"/>
      <c r="U66" s="444"/>
      <c r="V66" s="444"/>
      <c r="W66" s="444"/>
      <c r="X66" s="444"/>
      <c r="Y66" s="444"/>
      <c r="Z66" s="444"/>
      <c r="AA66" s="444"/>
      <c r="AB66" s="447"/>
      <c r="AC66" s="447"/>
      <c r="AD66" s="447"/>
      <c r="AE66" s="447"/>
      <c r="AF66" s="447"/>
      <c r="AG66" s="444"/>
      <c r="AH66" s="447"/>
      <c r="AI66" s="447"/>
      <c r="AJ66" s="447"/>
      <c r="AK66" s="447"/>
      <c r="AL66" s="447"/>
      <c r="AM66" s="447"/>
      <c r="AN66" s="447"/>
      <c r="AO66" s="447"/>
      <c r="AP66" s="447"/>
      <c r="AQ66" s="447"/>
      <c r="AR66" s="447"/>
      <c r="AS66" s="447"/>
      <c r="AT66" s="447"/>
      <c r="AU66" s="447"/>
      <c r="AV66" s="447"/>
      <c r="AW66" s="447"/>
      <c r="AX66" s="447"/>
      <c r="AY66" s="447"/>
      <c r="AZ66" s="447"/>
      <c r="BA66" s="444"/>
      <c r="BB66" s="444"/>
      <c r="BC66" s="444"/>
      <c r="BD66" s="444"/>
      <c r="BE66" s="444"/>
    </row>
    <row r="67" spans="1:57" x14ac:dyDescent="0.25">
      <c r="A67" s="2810" t="s">
        <v>93</v>
      </c>
      <c r="B67" s="2811"/>
      <c r="C67" s="2812"/>
      <c r="D67" s="674">
        <v>0</v>
      </c>
      <c r="E67" s="589"/>
      <c r="F67" s="626"/>
      <c r="G67" s="626"/>
      <c r="H67" s="590"/>
      <c r="I67" s="590"/>
      <c r="J67" s="590"/>
      <c r="K67" s="590"/>
      <c r="L67" s="590"/>
      <c r="M67" s="590"/>
      <c r="N67" s="605"/>
      <c r="O67" s="618"/>
      <c r="P67" s="626"/>
      <c r="Q67" s="618"/>
      <c r="R67" s="569"/>
      <c r="S67" s="705" t="s">
        <v>6</v>
      </c>
      <c r="T67" s="444"/>
      <c r="U67" s="444"/>
      <c r="V67" s="444"/>
      <c r="W67" s="444"/>
      <c r="X67" s="444"/>
      <c r="Y67" s="451"/>
      <c r="Z67" s="451"/>
      <c r="AA67" s="458"/>
      <c r="AB67" s="447"/>
      <c r="AC67" s="447"/>
      <c r="AD67" s="447"/>
      <c r="AE67" s="447"/>
      <c r="AF67" s="447"/>
      <c r="AG67" s="444"/>
      <c r="AH67" s="447"/>
      <c r="AI67" s="447"/>
      <c r="AJ67" s="447"/>
      <c r="AK67" s="447"/>
      <c r="AL67" s="447"/>
      <c r="AM67" s="447"/>
      <c r="AN67" s="447"/>
      <c r="AO67" s="447"/>
      <c r="AP67" s="447"/>
      <c r="AQ67" s="447"/>
      <c r="AR67" s="447"/>
      <c r="AS67" s="447"/>
      <c r="AT67" s="447"/>
      <c r="AU67" s="447"/>
      <c r="AV67" s="447"/>
      <c r="AW67" s="447"/>
      <c r="AX67" s="447"/>
      <c r="AY67" s="447"/>
      <c r="AZ67" s="447"/>
      <c r="BA67" s="544" t="s">
        <v>3</v>
      </c>
      <c r="BB67" s="544" t="s">
        <v>3</v>
      </c>
      <c r="BC67" s="447"/>
      <c r="BD67" s="708">
        <v>0</v>
      </c>
      <c r="BE67" s="708">
        <v>0</v>
      </c>
    </row>
    <row r="68" spans="1:57" x14ac:dyDescent="0.25">
      <c r="A68" s="2813" t="s">
        <v>94</v>
      </c>
      <c r="B68" s="2814"/>
      <c r="C68" s="2815"/>
      <c r="D68" s="656">
        <v>0</v>
      </c>
      <c r="E68" s="576"/>
      <c r="F68" s="627"/>
      <c r="G68" s="627"/>
      <c r="H68" s="577"/>
      <c r="I68" s="577"/>
      <c r="J68" s="577"/>
      <c r="K68" s="577"/>
      <c r="L68" s="577"/>
      <c r="M68" s="577"/>
      <c r="N68" s="578"/>
      <c r="O68" s="573"/>
      <c r="P68" s="627"/>
      <c r="Q68" s="573"/>
      <c r="R68" s="570"/>
      <c r="S68" s="705" t="s">
        <v>6</v>
      </c>
      <c r="T68" s="444"/>
      <c r="U68" s="444"/>
      <c r="V68" s="444"/>
      <c r="W68" s="444"/>
      <c r="X68" s="444"/>
      <c r="Y68" s="451"/>
      <c r="Z68" s="451"/>
      <c r="AA68" s="458"/>
      <c r="AB68" s="447"/>
      <c r="AC68" s="447"/>
      <c r="AD68" s="447"/>
      <c r="AE68" s="447"/>
      <c r="AF68" s="447"/>
      <c r="AG68" s="444"/>
      <c r="AH68" s="447"/>
      <c r="AI68" s="447"/>
      <c r="AJ68" s="447"/>
      <c r="AK68" s="447"/>
      <c r="AL68" s="447"/>
      <c r="AM68" s="447"/>
      <c r="AN68" s="447"/>
      <c r="AO68" s="447"/>
      <c r="AP68" s="447"/>
      <c r="AQ68" s="447"/>
      <c r="AR68" s="447"/>
      <c r="AS68" s="447"/>
      <c r="AT68" s="447"/>
      <c r="AU68" s="447"/>
      <c r="AV68" s="447"/>
      <c r="AW68" s="447"/>
      <c r="AX68" s="447"/>
      <c r="AY68" s="447"/>
      <c r="AZ68" s="447"/>
      <c r="BA68" s="544" t="s">
        <v>3</v>
      </c>
      <c r="BB68" s="544" t="s">
        <v>3</v>
      </c>
      <c r="BC68" s="447"/>
      <c r="BD68" s="708">
        <v>0</v>
      </c>
      <c r="BE68" s="708">
        <v>0</v>
      </c>
    </row>
    <row r="69" spans="1:57" x14ac:dyDescent="0.25">
      <c r="A69" s="2820" t="s">
        <v>95</v>
      </c>
      <c r="B69" s="2875"/>
      <c r="C69" s="2821"/>
      <c r="D69" s="660">
        <v>0</v>
      </c>
      <c r="E69" s="579"/>
      <c r="F69" s="629"/>
      <c r="G69" s="629"/>
      <c r="H69" s="580"/>
      <c r="I69" s="580"/>
      <c r="J69" s="580"/>
      <c r="K69" s="580"/>
      <c r="L69" s="580"/>
      <c r="M69" s="580"/>
      <c r="N69" s="581"/>
      <c r="O69" s="582"/>
      <c r="P69" s="629"/>
      <c r="Q69" s="582"/>
      <c r="R69" s="572"/>
      <c r="S69" s="705" t="s">
        <v>6</v>
      </c>
      <c r="T69" s="444"/>
      <c r="U69" s="444"/>
      <c r="V69" s="444"/>
      <c r="W69" s="444"/>
      <c r="X69" s="444"/>
      <c r="Y69" s="451"/>
      <c r="Z69" s="451"/>
      <c r="AA69" s="458"/>
      <c r="AB69" s="447"/>
      <c r="AC69" s="447"/>
      <c r="AD69" s="447"/>
      <c r="AE69" s="447"/>
      <c r="AF69" s="447"/>
      <c r="AG69" s="444"/>
      <c r="AH69" s="447"/>
      <c r="AI69" s="447"/>
      <c r="AJ69" s="447"/>
      <c r="AK69" s="447"/>
      <c r="AL69" s="447"/>
      <c r="AM69" s="447"/>
      <c r="AN69" s="447"/>
      <c r="AO69" s="447"/>
      <c r="AP69" s="447"/>
      <c r="AQ69" s="447"/>
      <c r="AR69" s="447"/>
      <c r="AS69" s="447"/>
      <c r="AT69" s="447"/>
      <c r="AU69" s="447"/>
      <c r="AV69" s="447"/>
      <c r="AW69" s="447"/>
      <c r="AX69" s="447"/>
      <c r="AY69" s="447"/>
      <c r="AZ69" s="447"/>
      <c r="BA69" s="544" t="s">
        <v>3</v>
      </c>
      <c r="BB69" s="544" t="s">
        <v>3</v>
      </c>
      <c r="BC69" s="447"/>
      <c r="BD69" s="708">
        <v>0</v>
      </c>
      <c r="BE69" s="708">
        <v>0</v>
      </c>
    </row>
    <row r="70" spans="1:57" x14ac:dyDescent="0.25">
      <c r="A70" s="2863" t="s">
        <v>96</v>
      </c>
      <c r="B70" s="2864"/>
      <c r="C70" s="2865"/>
      <c r="D70" s="674">
        <v>0</v>
      </c>
      <c r="E70" s="589"/>
      <c r="F70" s="626"/>
      <c r="G70" s="626"/>
      <c r="H70" s="590"/>
      <c r="I70" s="590"/>
      <c r="J70" s="590"/>
      <c r="K70" s="590"/>
      <c r="L70" s="590"/>
      <c r="M70" s="590"/>
      <c r="N70" s="605"/>
      <c r="O70" s="618"/>
      <c r="P70" s="626"/>
      <c r="Q70" s="618"/>
      <c r="R70" s="569"/>
      <c r="S70" s="705" t="s">
        <v>6</v>
      </c>
      <c r="T70" s="444"/>
      <c r="U70" s="444"/>
      <c r="V70" s="444"/>
      <c r="W70" s="444"/>
      <c r="X70" s="444"/>
      <c r="Y70" s="451"/>
      <c r="Z70" s="451"/>
      <c r="AA70" s="458"/>
      <c r="AB70" s="447"/>
      <c r="AC70" s="447"/>
      <c r="AD70" s="447"/>
      <c r="AE70" s="447"/>
      <c r="AF70" s="447"/>
      <c r="AG70" s="444"/>
      <c r="AH70" s="447"/>
      <c r="AI70" s="447"/>
      <c r="AJ70" s="447"/>
      <c r="AK70" s="447"/>
      <c r="AL70" s="447"/>
      <c r="AM70" s="447"/>
      <c r="AN70" s="447"/>
      <c r="AO70" s="447"/>
      <c r="AP70" s="447"/>
      <c r="AQ70" s="447"/>
      <c r="AR70" s="447"/>
      <c r="AS70" s="447"/>
      <c r="AT70" s="447"/>
      <c r="AU70" s="447"/>
      <c r="AV70" s="447"/>
      <c r="AW70" s="447"/>
      <c r="AX70" s="447"/>
      <c r="AY70" s="447"/>
      <c r="AZ70" s="447"/>
      <c r="BA70" s="544" t="s">
        <v>3</v>
      </c>
      <c r="BB70" s="544" t="s">
        <v>3</v>
      </c>
      <c r="BC70" s="447"/>
      <c r="BD70" s="708">
        <v>0</v>
      </c>
      <c r="BE70" s="708">
        <v>0</v>
      </c>
    </row>
    <row r="71" spans="1:57" x14ac:dyDescent="0.25">
      <c r="A71" s="2866" t="s">
        <v>97</v>
      </c>
      <c r="B71" s="2867"/>
      <c r="C71" s="2868"/>
      <c r="D71" s="656">
        <v>0</v>
      </c>
      <c r="E71" s="576"/>
      <c r="F71" s="627"/>
      <c r="G71" s="627"/>
      <c r="H71" s="577"/>
      <c r="I71" s="577"/>
      <c r="J71" s="577"/>
      <c r="K71" s="577"/>
      <c r="L71" s="577"/>
      <c r="M71" s="577"/>
      <c r="N71" s="578"/>
      <c r="O71" s="573"/>
      <c r="P71" s="627"/>
      <c r="Q71" s="573"/>
      <c r="R71" s="570"/>
      <c r="S71" s="705" t="s">
        <v>6</v>
      </c>
      <c r="T71" s="444"/>
      <c r="U71" s="444"/>
      <c r="V71" s="444"/>
      <c r="W71" s="444"/>
      <c r="X71" s="444"/>
      <c r="Y71" s="451"/>
      <c r="Z71" s="451"/>
      <c r="AA71" s="458"/>
      <c r="AB71" s="447"/>
      <c r="AC71" s="447"/>
      <c r="AD71" s="447"/>
      <c r="AE71" s="447"/>
      <c r="AF71" s="447"/>
      <c r="AG71" s="444"/>
      <c r="AH71" s="447"/>
      <c r="AI71" s="447"/>
      <c r="AJ71" s="447"/>
      <c r="AK71" s="447"/>
      <c r="AL71" s="447"/>
      <c r="AM71" s="447"/>
      <c r="AN71" s="447"/>
      <c r="AO71" s="447"/>
      <c r="AP71" s="447"/>
      <c r="AQ71" s="447"/>
      <c r="AR71" s="447"/>
      <c r="AS71" s="447"/>
      <c r="AT71" s="447"/>
      <c r="AU71" s="447"/>
      <c r="AV71" s="447"/>
      <c r="AW71" s="447"/>
      <c r="AX71" s="447"/>
      <c r="AY71" s="447"/>
      <c r="AZ71" s="447"/>
      <c r="BA71" s="544" t="s">
        <v>3</v>
      </c>
      <c r="BB71" s="544" t="s">
        <v>3</v>
      </c>
      <c r="BC71" s="447"/>
      <c r="BD71" s="708">
        <v>0</v>
      </c>
      <c r="BE71" s="708">
        <v>0</v>
      </c>
    </row>
    <row r="72" spans="1:57" x14ac:dyDescent="0.25">
      <c r="A72" s="2869" t="s">
        <v>98</v>
      </c>
      <c r="B72" s="2870"/>
      <c r="C72" s="2871"/>
      <c r="D72" s="658">
        <v>0</v>
      </c>
      <c r="E72" s="600"/>
      <c r="F72" s="645"/>
      <c r="G72" s="645"/>
      <c r="H72" s="601"/>
      <c r="I72" s="601"/>
      <c r="J72" s="601"/>
      <c r="K72" s="601"/>
      <c r="L72" s="601"/>
      <c r="M72" s="601"/>
      <c r="N72" s="580"/>
      <c r="O72" s="573"/>
      <c r="P72" s="627"/>
      <c r="Q72" s="574"/>
      <c r="R72" s="610"/>
      <c r="S72" s="705" t="s">
        <v>6</v>
      </c>
      <c r="T72" s="444"/>
      <c r="U72" s="444"/>
      <c r="V72" s="444"/>
      <c r="W72" s="444"/>
      <c r="X72" s="444"/>
      <c r="Y72" s="451"/>
      <c r="Z72" s="451"/>
      <c r="AA72" s="458"/>
      <c r="AB72" s="447"/>
      <c r="AC72" s="447"/>
      <c r="AD72" s="447"/>
      <c r="AE72" s="447"/>
      <c r="AF72" s="447"/>
      <c r="AG72" s="444"/>
      <c r="AH72" s="447"/>
      <c r="AI72" s="447"/>
      <c r="AJ72" s="447"/>
      <c r="AK72" s="447"/>
      <c r="AL72" s="447"/>
      <c r="AM72" s="447"/>
      <c r="AN72" s="447"/>
      <c r="AO72" s="447"/>
      <c r="AP72" s="447"/>
      <c r="AQ72" s="447"/>
      <c r="AR72" s="447"/>
      <c r="AS72" s="447"/>
      <c r="AT72" s="447"/>
      <c r="AU72" s="447"/>
      <c r="AV72" s="447"/>
      <c r="AW72" s="447"/>
      <c r="AX72" s="447"/>
      <c r="AY72" s="447"/>
      <c r="AZ72" s="447"/>
      <c r="BA72" s="544" t="s">
        <v>3</v>
      </c>
      <c r="BB72" s="467"/>
      <c r="BC72" s="447"/>
      <c r="BD72" s="708">
        <v>0</v>
      </c>
      <c r="BE72" s="721"/>
    </row>
    <row r="73" spans="1:57" x14ac:dyDescent="0.25">
      <c r="A73" s="2858" t="s">
        <v>99</v>
      </c>
      <c r="B73" s="2859"/>
      <c r="C73" s="2860"/>
      <c r="D73" s="616">
        <v>0</v>
      </c>
      <c r="E73" s="612">
        <v>0</v>
      </c>
      <c r="F73" s="675">
        <v>0</v>
      </c>
      <c r="G73" s="675">
        <v>0</v>
      </c>
      <c r="H73" s="613">
        <v>0</v>
      </c>
      <c r="I73" s="613">
        <v>0</v>
      </c>
      <c r="J73" s="613">
        <v>0</v>
      </c>
      <c r="K73" s="613">
        <v>0</v>
      </c>
      <c r="L73" s="613">
        <v>0</v>
      </c>
      <c r="M73" s="613">
        <v>0</v>
      </c>
      <c r="N73" s="613">
        <v>0</v>
      </c>
      <c r="O73" s="615">
        <v>0</v>
      </c>
      <c r="P73" s="612">
        <v>0</v>
      </c>
      <c r="Q73" s="612">
        <v>0</v>
      </c>
      <c r="R73" s="611">
        <v>0</v>
      </c>
      <c r="S73" s="705" t="s">
        <v>6</v>
      </c>
      <c r="T73" s="444"/>
      <c r="U73" s="444"/>
      <c r="V73" s="444"/>
      <c r="W73" s="444"/>
      <c r="X73" s="444"/>
      <c r="Y73" s="451"/>
      <c r="Z73" s="451"/>
      <c r="AA73" s="458"/>
      <c r="AB73" s="447"/>
      <c r="AC73" s="447"/>
      <c r="AD73" s="447"/>
      <c r="AE73" s="447"/>
      <c r="AF73" s="447"/>
      <c r="AG73" s="444"/>
      <c r="AH73" s="447"/>
      <c r="AI73" s="447"/>
      <c r="AJ73" s="447"/>
      <c r="AK73" s="447"/>
      <c r="AL73" s="447"/>
      <c r="AM73" s="447"/>
      <c r="AN73" s="447"/>
      <c r="AO73" s="447"/>
      <c r="AP73" s="447"/>
      <c r="AQ73" s="447"/>
      <c r="AR73" s="447"/>
      <c r="AS73" s="447"/>
      <c r="AT73" s="447"/>
      <c r="AU73" s="447"/>
      <c r="AV73" s="447"/>
      <c r="AW73" s="447"/>
      <c r="AX73" s="447"/>
      <c r="AY73" s="447"/>
      <c r="AZ73" s="447"/>
      <c r="BA73" s="544" t="s">
        <v>3</v>
      </c>
      <c r="BB73" s="544" t="s">
        <v>3</v>
      </c>
      <c r="BC73" s="447"/>
      <c r="BD73" s="708">
        <v>0</v>
      </c>
      <c r="BE73" s="708">
        <v>0</v>
      </c>
    </row>
    <row r="74" spans="1:57" x14ac:dyDescent="0.25">
      <c r="A74" s="2872" t="s">
        <v>100</v>
      </c>
      <c r="B74" s="2873"/>
      <c r="C74" s="2874"/>
      <c r="D74" s="697">
        <v>0</v>
      </c>
      <c r="E74" s="646"/>
      <c r="F74" s="663"/>
      <c r="G74" s="663"/>
      <c r="H74" s="647"/>
      <c r="I74" s="647"/>
      <c r="J74" s="647"/>
      <c r="K74" s="647"/>
      <c r="L74" s="647"/>
      <c r="M74" s="647"/>
      <c r="N74" s="630"/>
      <c r="O74" s="618"/>
      <c r="P74" s="626"/>
      <c r="Q74" s="618"/>
      <c r="R74" s="569"/>
      <c r="S74" s="705" t="s">
        <v>6</v>
      </c>
      <c r="T74" s="444"/>
      <c r="U74" s="444"/>
      <c r="V74" s="444"/>
      <c r="W74" s="444"/>
      <c r="X74" s="444"/>
      <c r="Y74" s="451"/>
      <c r="Z74" s="451"/>
      <c r="AA74" s="458"/>
      <c r="AB74" s="447"/>
      <c r="AC74" s="447"/>
      <c r="AD74" s="447"/>
      <c r="AE74" s="447"/>
      <c r="AF74" s="447"/>
      <c r="AG74" s="444"/>
      <c r="AH74" s="447"/>
      <c r="AI74" s="447"/>
      <c r="AJ74" s="447"/>
      <c r="AK74" s="447"/>
      <c r="AL74" s="447"/>
      <c r="AM74" s="447"/>
      <c r="AN74" s="447"/>
      <c r="AO74" s="447"/>
      <c r="AP74" s="447"/>
      <c r="AQ74" s="447"/>
      <c r="AR74" s="447"/>
      <c r="AS74" s="447"/>
      <c r="AT74" s="447"/>
      <c r="AU74" s="447"/>
      <c r="AV74" s="447"/>
      <c r="AW74" s="447"/>
      <c r="AX74" s="447"/>
      <c r="AY74" s="447"/>
      <c r="AZ74" s="447"/>
      <c r="BA74" s="544" t="s">
        <v>3</v>
      </c>
      <c r="BB74" s="544" t="s">
        <v>3</v>
      </c>
      <c r="BC74" s="447"/>
      <c r="BD74" s="708">
        <v>0</v>
      </c>
      <c r="BE74" s="708">
        <v>0</v>
      </c>
    </row>
    <row r="75" spans="1:57" x14ac:dyDescent="0.25">
      <c r="A75" s="2820" t="s">
        <v>101</v>
      </c>
      <c r="B75" s="2875"/>
      <c r="C75" s="2821"/>
      <c r="D75" s="660">
        <v>0</v>
      </c>
      <c r="E75" s="579"/>
      <c r="F75" s="629"/>
      <c r="G75" s="629"/>
      <c r="H75" s="580"/>
      <c r="I75" s="580"/>
      <c r="J75" s="580"/>
      <c r="K75" s="580"/>
      <c r="L75" s="580"/>
      <c r="M75" s="580"/>
      <c r="N75" s="581"/>
      <c r="O75" s="581"/>
      <c r="P75" s="579"/>
      <c r="Q75" s="625"/>
      <c r="R75" s="572"/>
      <c r="S75" s="705" t="s">
        <v>6</v>
      </c>
      <c r="T75" s="444"/>
      <c r="U75" s="444"/>
      <c r="V75" s="444"/>
      <c r="W75" s="444"/>
      <c r="X75" s="444"/>
      <c r="Y75" s="451"/>
      <c r="Z75" s="451"/>
      <c r="AA75" s="458"/>
      <c r="AB75" s="447"/>
      <c r="AC75" s="447"/>
      <c r="AD75" s="447"/>
      <c r="AE75" s="447"/>
      <c r="AF75" s="447"/>
      <c r="AG75" s="444"/>
      <c r="AH75" s="447"/>
      <c r="AI75" s="447"/>
      <c r="AJ75" s="447"/>
      <c r="AK75" s="447"/>
      <c r="AL75" s="447"/>
      <c r="AM75" s="447"/>
      <c r="AN75" s="447"/>
      <c r="AO75" s="447"/>
      <c r="AP75" s="447"/>
      <c r="AQ75" s="447"/>
      <c r="AR75" s="447"/>
      <c r="AS75" s="447"/>
      <c r="AT75" s="447"/>
      <c r="AU75" s="447"/>
      <c r="AV75" s="447"/>
      <c r="AW75" s="447"/>
      <c r="AX75" s="447"/>
      <c r="AY75" s="447"/>
      <c r="AZ75" s="447"/>
      <c r="BA75" s="544" t="s">
        <v>3</v>
      </c>
      <c r="BB75" s="544" t="s">
        <v>3</v>
      </c>
      <c r="BC75" s="447"/>
      <c r="BD75" s="708">
        <v>0</v>
      </c>
      <c r="BE75" s="708">
        <v>0</v>
      </c>
    </row>
    <row r="76" spans="1:57" x14ac:dyDescent="0.25">
      <c r="A76" s="447"/>
      <c r="B76" s="448"/>
      <c r="C76" s="448"/>
      <c r="D76" s="672"/>
      <c r="E76" s="672"/>
      <c r="F76" s="672"/>
      <c r="G76" s="672"/>
      <c r="H76" s="672"/>
      <c r="I76" s="672"/>
      <c r="J76" s="672"/>
      <c r="K76" s="672"/>
      <c r="L76" s="673"/>
      <c r="M76" s="672"/>
      <c r="N76" s="672"/>
      <c r="O76" s="672"/>
      <c r="P76" s="672"/>
      <c r="Q76" s="672"/>
      <c r="R76" s="672"/>
      <c r="S76" s="706"/>
      <c r="T76" s="444"/>
      <c r="U76" s="444"/>
      <c r="V76" s="444"/>
      <c r="W76" s="444"/>
      <c r="X76" s="444"/>
      <c r="Y76" s="451"/>
      <c r="Z76" s="451"/>
      <c r="AA76" s="458"/>
      <c r="AB76" s="447"/>
      <c r="AC76" s="447"/>
      <c r="AD76" s="447"/>
      <c r="AE76" s="447"/>
      <c r="AF76" s="447"/>
      <c r="AG76" s="444"/>
      <c r="AH76" s="447"/>
      <c r="AI76" s="447"/>
      <c r="AJ76" s="447"/>
      <c r="AK76" s="447"/>
      <c r="AL76" s="447"/>
      <c r="AM76" s="447"/>
      <c r="AN76" s="447"/>
      <c r="AO76" s="447"/>
      <c r="AP76" s="447"/>
      <c r="AQ76" s="447"/>
      <c r="AR76" s="447"/>
      <c r="AS76" s="447"/>
      <c r="AT76" s="447"/>
      <c r="AU76" s="447"/>
      <c r="AV76" s="447"/>
      <c r="AW76" s="447"/>
      <c r="AX76" s="447"/>
      <c r="AY76" s="447"/>
      <c r="AZ76" s="447"/>
      <c r="BA76" s="451"/>
      <c r="BB76" s="451"/>
      <c r="BC76" s="444"/>
      <c r="BD76" s="444"/>
      <c r="BE76" s="444"/>
    </row>
    <row r="77" spans="1:57" x14ac:dyDescent="0.25">
      <c r="A77" s="2876" t="s">
        <v>102</v>
      </c>
      <c r="B77" s="2806"/>
      <c r="C77" s="545" t="s">
        <v>103</v>
      </c>
      <c r="D77" s="674">
        <v>0</v>
      </c>
      <c r="E77" s="589"/>
      <c r="F77" s="626"/>
      <c r="G77" s="626"/>
      <c r="H77" s="590"/>
      <c r="I77" s="590"/>
      <c r="J77" s="590"/>
      <c r="K77" s="591"/>
      <c r="L77" s="590"/>
      <c r="M77" s="590"/>
      <c r="N77" s="605"/>
      <c r="O77" s="605"/>
      <c r="P77" s="589"/>
      <c r="Q77" s="624"/>
      <c r="R77" s="569"/>
      <c r="S77" s="705" t="s">
        <v>6</v>
      </c>
      <c r="T77" s="444"/>
      <c r="U77" s="444"/>
      <c r="V77" s="444"/>
      <c r="W77" s="444"/>
      <c r="X77" s="444"/>
      <c r="Y77" s="451"/>
      <c r="Z77" s="451"/>
      <c r="AA77" s="458"/>
      <c r="AB77" s="447"/>
      <c r="AC77" s="447"/>
      <c r="AD77" s="447"/>
      <c r="AE77" s="447"/>
      <c r="AF77" s="447"/>
      <c r="AG77" s="444"/>
      <c r="AH77" s="447"/>
      <c r="AI77" s="447"/>
      <c r="AJ77" s="447"/>
      <c r="AK77" s="447"/>
      <c r="AL77" s="447"/>
      <c r="AM77" s="447"/>
      <c r="AN77" s="447"/>
      <c r="AO77" s="447"/>
      <c r="AP77" s="447"/>
      <c r="AQ77" s="447"/>
      <c r="AR77" s="447"/>
      <c r="AS77" s="447"/>
      <c r="AT77" s="447"/>
      <c r="AU77" s="447"/>
      <c r="AV77" s="447"/>
      <c r="AW77" s="447"/>
      <c r="AX77" s="447"/>
      <c r="AY77" s="447"/>
      <c r="AZ77" s="447"/>
      <c r="BA77" s="544" t="s">
        <v>3</v>
      </c>
      <c r="BB77" s="544" t="s">
        <v>3</v>
      </c>
      <c r="BC77" s="447"/>
      <c r="BD77" s="708">
        <v>0</v>
      </c>
      <c r="BE77" s="708">
        <v>0</v>
      </c>
    </row>
    <row r="78" spans="1:57" x14ac:dyDescent="0.25">
      <c r="A78" s="2877"/>
      <c r="B78" s="2878"/>
      <c r="C78" s="546" t="s">
        <v>104</v>
      </c>
      <c r="D78" s="584">
        <v>0</v>
      </c>
      <c r="E78" s="576"/>
      <c r="F78" s="627"/>
      <c r="G78" s="627"/>
      <c r="H78" s="577"/>
      <c r="I78" s="577"/>
      <c r="J78" s="577"/>
      <c r="K78" s="587"/>
      <c r="L78" s="577"/>
      <c r="M78" s="577"/>
      <c r="N78" s="578"/>
      <c r="O78" s="578"/>
      <c r="P78" s="576"/>
      <c r="Q78" s="594"/>
      <c r="R78" s="570"/>
      <c r="S78" s="705" t="s">
        <v>6</v>
      </c>
      <c r="T78" s="444"/>
      <c r="U78" s="444"/>
      <c r="V78" s="444"/>
      <c r="W78" s="444"/>
      <c r="X78" s="444"/>
      <c r="Y78" s="451"/>
      <c r="Z78" s="451"/>
      <c r="AA78" s="458"/>
      <c r="AB78" s="447"/>
      <c r="AC78" s="447"/>
      <c r="AD78" s="447"/>
      <c r="AE78" s="447"/>
      <c r="AF78" s="447"/>
      <c r="AG78" s="444"/>
      <c r="AH78" s="447"/>
      <c r="AI78" s="447"/>
      <c r="AJ78" s="447"/>
      <c r="AK78" s="447"/>
      <c r="AL78" s="447"/>
      <c r="AM78" s="447"/>
      <c r="AN78" s="447"/>
      <c r="AO78" s="447"/>
      <c r="AP78" s="447"/>
      <c r="AQ78" s="447"/>
      <c r="AR78" s="447"/>
      <c r="AS78" s="447"/>
      <c r="AT78" s="447"/>
      <c r="AU78" s="447"/>
      <c r="AV78" s="447"/>
      <c r="AW78" s="447"/>
      <c r="AX78" s="447"/>
      <c r="AY78" s="447"/>
      <c r="AZ78" s="447"/>
      <c r="BA78" s="544" t="s">
        <v>3</v>
      </c>
      <c r="BB78" s="544" t="s">
        <v>3</v>
      </c>
      <c r="BC78" s="447"/>
      <c r="BD78" s="708">
        <v>0</v>
      </c>
      <c r="BE78" s="708">
        <v>0</v>
      </c>
    </row>
    <row r="79" spans="1:57" x14ac:dyDescent="0.25">
      <c r="A79" s="2877"/>
      <c r="B79" s="2878"/>
      <c r="C79" s="546" t="s">
        <v>105</v>
      </c>
      <c r="D79" s="584">
        <v>0</v>
      </c>
      <c r="E79" s="576"/>
      <c r="F79" s="627"/>
      <c r="G79" s="627"/>
      <c r="H79" s="577"/>
      <c r="I79" s="577"/>
      <c r="J79" s="577"/>
      <c r="K79" s="587"/>
      <c r="L79" s="577"/>
      <c r="M79" s="577"/>
      <c r="N79" s="578"/>
      <c r="O79" s="578"/>
      <c r="P79" s="576"/>
      <c r="Q79" s="594"/>
      <c r="R79" s="570"/>
      <c r="S79" s="705" t="s">
        <v>6</v>
      </c>
      <c r="T79" s="444"/>
      <c r="U79" s="444"/>
      <c r="V79" s="444"/>
      <c r="W79" s="444"/>
      <c r="X79" s="444"/>
      <c r="Y79" s="451"/>
      <c r="Z79" s="451"/>
      <c r="AA79" s="458"/>
      <c r="AB79" s="447"/>
      <c r="AC79" s="447"/>
      <c r="AD79" s="447"/>
      <c r="AE79" s="447"/>
      <c r="AF79" s="447"/>
      <c r="AG79" s="444"/>
      <c r="AH79" s="447"/>
      <c r="AI79" s="447"/>
      <c r="AJ79" s="447"/>
      <c r="AK79" s="447"/>
      <c r="AL79" s="447"/>
      <c r="AM79" s="447"/>
      <c r="AN79" s="447"/>
      <c r="AO79" s="447"/>
      <c r="AP79" s="447"/>
      <c r="AQ79" s="447"/>
      <c r="AR79" s="447"/>
      <c r="AS79" s="447"/>
      <c r="AT79" s="447"/>
      <c r="AU79" s="447"/>
      <c r="AV79" s="447"/>
      <c r="AW79" s="447"/>
      <c r="AX79" s="447"/>
      <c r="AY79" s="447"/>
      <c r="AZ79" s="447"/>
      <c r="BA79" s="544" t="s">
        <v>3</v>
      </c>
      <c r="BB79" s="544" t="s">
        <v>3</v>
      </c>
      <c r="BC79" s="447"/>
      <c r="BD79" s="708">
        <v>0</v>
      </c>
      <c r="BE79" s="708">
        <v>0</v>
      </c>
    </row>
    <row r="80" spans="1:57" x14ac:dyDescent="0.25">
      <c r="A80" s="2877"/>
      <c r="B80" s="2878"/>
      <c r="C80" s="547" t="s">
        <v>106</v>
      </c>
      <c r="D80" s="599">
        <v>0</v>
      </c>
      <c r="E80" s="600"/>
      <c r="F80" s="645"/>
      <c r="G80" s="645"/>
      <c r="H80" s="601"/>
      <c r="I80" s="601"/>
      <c r="J80" s="601"/>
      <c r="K80" s="644"/>
      <c r="L80" s="601"/>
      <c r="M80" s="601"/>
      <c r="N80" s="602"/>
      <c r="O80" s="602"/>
      <c r="P80" s="600"/>
      <c r="Q80" s="603"/>
      <c r="R80" s="572"/>
      <c r="S80" s="705" t="s">
        <v>6</v>
      </c>
      <c r="T80" s="444"/>
      <c r="U80" s="444"/>
      <c r="V80" s="444"/>
      <c r="W80" s="444"/>
      <c r="X80" s="444"/>
      <c r="Y80" s="451"/>
      <c r="Z80" s="451"/>
      <c r="AA80" s="458"/>
      <c r="AB80" s="447"/>
      <c r="AC80" s="447"/>
      <c r="AD80" s="447"/>
      <c r="AE80" s="447"/>
      <c r="AF80" s="447"/>
      <c r="AG80" s="444"/>
      <c r="AH80" s="447"/>
      <c r="AI80" s="447"/>
      <c r="AJ80" s="447"/>
      <c r="AK80" s="447"/>
      <c r="AL80" s="447"/>
      <c r="AM80" s="447"/>
      <c r="AN80" s="447"/>
      <c r="AO80" s="447"/>
      <c r="AP80" s="447"/>
      <c r="AQ80" s="447"/>
      <c r="AR80" s="447"/>
      <c r="AS80" s="447"/>
      <c r="AT80" s="447"/>
      <c r="AU80" s="447"/>
      <c r="AV80" s="447"/>
      <c r="AW80" s="447"/>
      <c r="AX80" s="447"/>
      <c r="AY80" s="447"/>
      <c r="AZ80" s="447"/>
      <c r="BA80" s="544" t="s">
        <v>3</v>
      </c>
      <c r="BB80" s="544" t="s">
        <v>3</v>
      </c>
      <c r="BC80" s="447"/>
      <c r="BD80" s="708">
        <v>0</v>
      </c>
      <c r="BE80" s="708">
        <v>0</v>
      </c>
    </row>
    <row r="81" spans="1:57" x14ac:dyDescent="0.25">
      <c r="A81" s="2807"/>
      <c r="B81" s="2809"/>
      <c r="C81" s="502" t="s">
        <v>4</v>
      </c>
      <c r="D81" s="616">
        <v>0</v>
      </c>
      <c r="E81" s="612">
        <v>0</v>
      </c>
      <c r="F81" s="675">
        <v>0</v>
      </c>
      <c r="G81" s="675">
        <v>0</v>
      </c>
      <c r="H81" s="613">
        <v>0</v>
      </c>
      <c r="I81" s="613">
        <v>0</v>
      </c>
      <c r="J81" s="613">
        <v>0</v>
      </c>
      <c r="K81" s="613">
        <v>0</v>
      </c>
      <c r="L81" s="613">
        <v>0</v>
      </c>
      <c r="M81" s="613">
        <v>0</v>
      </c>
      <c r="N81" s="613">
        <v>0</v>
      </c>
      <c r="O81" s="614">
        <v>0</v>
      </c>
      <c r="P81" s="612">
        <v>0</v>
      </c>
      <c r="Q81" s="615">
        <v>0</v>
      </c>
      <c r="R81" s="611">
        <v>0</v>
      </c>
      <c r="S81" s="705" t="s">
        <v>6</v>
      </c>
      <c r="T81" s="444"/>
      <c r="U81" s="444"/>
      <c r="V81" s="444"/>
      <c r="W81" s="444"/>
      <c r="X81" s="444"/>
      <c r="Y81" s="451"/>
      <c r="Z81" s="451"/>
      <c r="AA81" s="458"/>
      <c r="AB81" s="447"/>
      <c r="AC81" s="447"/>
      <c r="AD81" s="447"/>
      <c r="AE81" s="447"/>
      <c r="AF81" s="447"/>
      <c r="AG81" s="444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  <c r="AY81" s="447"/>
      <c r="AZ81" s="447"/>
      <c r="BA81" s="544" t="s">
        <v>3</v>
      </c>
      <c r="BB81" s="544" t="s">
        <v>3</v>
      </c>
      <c r="BC81" s="447"/>
      <c r="BD81" s="708">
        <v>0</v>
      </c>
      <c r="BE81" s="708">
        <v>0</v>
      </c>
    </row>
    <row r="82" spans="1:57" ht="15.75" x14ac:dyDescent="0.25">
      <c r="A82" s="501" t="s">
        <v>107</v>
      </c>
      <c r="B82" s="527"/>
      <c r="C82" s="527"/>
      <c r="D82" s="528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528"/>
      <c r="P82" s="528"/>
      <c r="Q82" s="528"/>
      <c r="R82" s="529"/>
      <c r="S82" s="484"/>
      <c r="T82" s="444"/>
      <c r="U82" s="444"/>
      <c r="V82" s="444"/>
      <c r="W82" s="444"/>
      <c r="X82" s="444"/>
      <c r="Y82" s="444"/>
      <c r="Z82" s="444"/>
      <c r="AA82" s="444"/>
      <c r="AB82" s="444"/>
      <c r="AC82" s="444"/>
      <c r="AD82" s="444"/>
      <c r="AE82" s="444"/>
      <c r="AF82" s="444"/>
      <c r="AG82" s="444"/>
      <c r="AH82" s="444"/>
      <c r="AI82" s="444"/>
      <c r="AJ82" s="444"/>
      <c r="AK82" s="444"/>
      <c r="AL82" s="444"/>
      <c r="AM82" s="444"/>
      <c r="AN82" s="444"/>
      <c r="AO82" s="444"/>
      <c r="AP82" s="444"/>
      <c r="AQ82" s="444"/>
      <c r="AR82" s="444"/>
      <c r="AS82" s="444"/>
      <c r="AT82" s="444"/>
      <c r="AU82" s="444"/>
      <c r="AV82" s="444"/>
      <c r="AW82" s="444"/>
      <c r="AX82" s="444"/>
      <c r="AY82" s="444"/>
      <c r="AZ82" s="444"/>
      <c r="BA82" s="444"/>
      <c r="BB82" s="444"/>
      <c r="BC82" s="444"/>
      <c r="BD82" s="444"/>
      <c r="BE82" s="444"/>
    </row>
    <row r="83" spans="1:57" ht="42" x14ac:dyDescent="0.25">
      <c r="A83" s="2858" t="s">
        <v>108</v>
      </c>
      <c r="B83" s="2859"/>
      <c r="C83" s="2860"/>
      <c r="D83" s="530" t="s">
        <v>109</v>
      </c>
      <c r="E83" s="548" t="s">
        <v>110</v>
      </c>
      <c r="F83" s="531" t="s">
        <v>111</v>
      </c>
      <c r="G83" s="483"/>
      <c r="H83" s="483"/>
      <c r="I83" s="483"/>
      <c r="J83" s="483"/>
      <c r="K83" s="483"/>
      <c r="L83" s="483"/>
      <c r="M83" s="483"/>
      <c r="N83" s="483"/>
      <c r="O83" s="483"/>
      <c r="P83" s="484"/>
      <c r="Q83" s="484"/>
      <c r="R83" s="484"/>
      <c r="S83" s="532"/>
      <c r="T83" s="444"/>
      <c r="U83" s="444"/>
      <c r="V83" s="444"/>
      <c r="W83" s="444"/>
      <c r="X83" s="444"/>
      <c r="Y83" s="444"/>
      <c r="Z83" s="444"/>
      <c r="AA83" s="444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47"/>
      <c r="AN83" s="447"/>
      <c r="AO83" s="447"/>
      <c r="AP83" s="447"/>
      <c r="AQ83" s="447"/>
      <c r="AR83" s="447"/>
      <c r="AS83" s="447"/>
      <c r="AT83" s="447"/>
      <c r="AU83" s="447"/>
      <c r="AV83" s="447"/>
      <c r="AW83" s="447"/>
      <c r="AX83" s="447"/>
      <c r="AY83" s="447"/>
      <c r="AZ83" s="447"/>
      <c r="BA83" s="444"/>
      <c r="BB83" s="444"/>
      <c r="BC83" s="444"/>
      <c r="BD83" s="444"/>
      <c r="BE83" s="447"/>
    </row>
    <row r="84" spans="1:57" x14ac:dyDescent="0.25">
      <c r="A84" s="2810" t="s">
        <v>112</v>
      </c>
      <c r="B84" s="2811"/>
      <c r="C84" s="2812"/>
      <c r="D84" s="633"/>
      <c r="E84" s="633"/>
      <c r="F84" s="633"/>
      <c r="G84" s="483"/>
      <c r="H84" s="483"/>
      <c r="I84" s="483"/>
      <c r="J84" s="483"/>
      <c r="K84" s="483"/>
      <c r="L84" s="483"/>
      <c r="M84" s="483"/>
      <c r="N84" s="483"/>
      <c r="O84" s="483"/>
      <c r="P84" s="484"/>
      <c r="Q84" s="484"/>
      <c r="R84" s="484"/>
      <c r="S84" s="532"/>
      <c r="T84" s="444"/>
      <c r="U84" s="444"/>
      <c r="V84" s="444"/>
      <c r="W84" s="444"/>
      <c r="X84" s="444"/>
      <c r="Y84" s="444"/>
      <c r="Z84" s="444"/>
      <c r="AA84" s="444"/>
      <c r="AB84" s="447"/>
      <c r="AC84" s="447"/>
      <c r="AD84" s="447"/>
      <c r="AE84" s="447"/>
      <c r="AF84" s="447"/>
      <c r="AG84" s="447"/>
      <c r="AH84" s="447"/>
      <c r="AI84" s="447"/>
      <c r="AJ84" s="447"/>
      <c r="AK84" s="447"/>
      <c r="AL84" s="447"/>
      <c r="AM84" s="447"/>
      <c r="AN84" s="447"/>
      <c r="AO84" s="447"/>
      <c r="AP84" s="447"/>
      <c r="AQ84" s="447"/>
      <c r="AR84" s="447"/>
      <c r="AS84" s="447"/>
      <c r="AT84" s="447"/>
      <c r="AU84" s="447"/>
      <c r="AV84" s="447"/>
      <c r="AW84" s="447"/>
      <c r="AX84" s="447"/>
      <c r="AY84" s="447"/>
      <c r="AZ84" s="447"/>
      <c r="BA84" s="444"/>
      <c r="BB84" s="444"/>
      <c r="BC84" s="444"/>
      <c r="BD84" s="444"/>
      <c r="BE84" s="447"/>
    </row>
    <row r="85" spans="1:57" x14ac:dyDescent="0.25">
      <c r="A85" s="2879" t="s">
        <v>113</v>
      </c>
      <c r="B85" s="2814" t="s">
        <v>114</v>
      </c>
      <c r="C85" s="2815"/>
      <c r="D85" s="698"/>
      <c r="E85" s="698"/>
      <c r="F85" s="698"/>
      <c r="G85" s="483"/>
      <c r="H85" s="483"/>
      <c r="I85" s="483"/>
      <c r="J85" s="483"/>
      <c r="K85" s="483"/>
      <c r="L85" s="483"/>
      <c r="M85" s="483"/>
      <c r="N85" s="483"/>
      <c r="O85" s="483"/>
      <c r="P85" s="484"/>
      <c r="Q85" s="484"/>
      <c r="R85" s="484"/>
      <c r="S85" s="532"/>
      <c r="T85" s="444"/>
      <c r="U85" s="444"/>
      <c r="V85" s="444"/>
      <c r="W85" s="444"/>
      <c r="X85" s="444"/>
      <c r="Y85" s="444"/>
      <c r="Z85" s="444"/>
      <c r="AA85" s="444"/>
      <c r="AB85" s="447"/>
      <c r="AC85" s="447"/>
      <c r="AD85" s="447"/>
      <c r="AE85" s="447"/>
      <c r="AF85" s="447"/>
      <c r="AG85" s="447"/>
      <c r="AH85" s="447"/>
      <c r="AI85" s="447"/>
      <c r="AJ85" s="447"/>
      <c r="AK85" s="447"/>
      <c r="AL85" s="447"/>
      <c r="AM85" s="447"/>
      <c r="AN85" s="447"/>
      <c r="AO85" s="447"/>
      <c r="AP85" s="447"/>
      <c r="AQ85" s="447"/>
      <c r="AR85" s="447"/>
      <c r="AS85" s="447"/>
      <c r="AT85" s="447"/>
      <c r="AU85" s="447"/>
      <c r="AV85" s="447"/>
      <c r="AW85" s="447"/>
      <c r="AX85" s="447"/>
      <c r="AY85" s="447"/>
      <c r="AZ85" s="447"/>
      <c r="BA85" s="444"/>
      <c r="BB85" s="444"/>
      <c r="BC85" s="444"/>
      <c r="BD85" s="444"/>
      <c r="BE85" s="447"/>
    </row>
    <row r="86" spans="1:57" x14ac:dyDescent="0.25">
      <c r="A86" s="2880"/>
      <c r="B86" s="2814" t="s">
        <v>115</v>
      </c>
      <c r="C86" s="2815"/>
      <c r="D86" s="698"/>
      <c r="E86" s="698"/>
      <c r="F86" s="698"/>
      <c r="G86" s="483"/>
      <c r="H86" s="483"/>
      <c r="I86" s="483"/>
      <c r="J86" s="483"/>
      <c r="K86" s="483"/>
      <c r="L86" s="483"/>
      <c r="M86" s="483"/>
      <c r="N86" s="483"/>
      <c r="O86" s="483"/>
      <c r="P86" s="484"/>
      <c r="Q86" s="484"/>
      <c r="R86" s="484"/>
      <c r="S86" s="532"/>
      <c r="T86" s="444"/>
      <c r="U86" s="444"/>
      <c r="V86" s="444"/>
      <c r="W86" s="444"/>
      <c r="X86" s="444"/>
      <c r="Y86" s="444"/>
      <c r="Z86" s="444"/>
      <c r="AA86" s="444"/>
      <c r="AB86" s="447"/>
      <c r="AC86" s="447"/>
      <c r="AD86" s="447"/>
      <c r="AE86" s="447"/>
      <c r="AF86" s="447"/>
      <c r="AG86" s="447"/>
      <c r="AH86" s="447"/>
      <c r="AI86" s="447"/>
      <c r="AJ86" s="447"/>
      <c r="AK86" s="447"/>
      <c r="AL86" s="447"/>
      <c r="AM86" s="447"/>
      <c r="AN86" s="447"/>
      <c r="AO86" s="447"/>
      <c r="AP86" s="447"/>
      <c r="AQ86" s="447"/>
      <c r="AR86" s="447"/>
      <c r="AS86" s="447"/>
      <c r="AT86" s="447"/>
      <c r="AU86" s="447"/>
      <c r="AV86" s="447"/>
      <c r="AW86" s="447"/>
      <c r="AX86" s="447"/>
      <c r="AY86" s="447"/>
      <c r="AZ86" s="447"/>
      <c r="BA86" s="444"/>
      <c r="BB86" s="444"/>
      <c r="BC86" s="444"/>
      <c r="BD86" s="444"/>
      <c r="BE86" s="447"/>
    </row>
    <row r="87" spans="1:57" x14ac:dyDescent="0.25">
      <c r="A87" s="2813" t="s">
        <v>116</v>
      </c>
      <c r="B87" s="2814"/>
      <c r="C87" s="2815"/>
      <c r="D87" s="567"/>
      <c r="E87" s="699"/>
      <c r="F87" s="567"/>
      <c r="G87" s="483"/>
      <c r="H87" s="483"/>
      <c r="I87" s="483"/>
      <c r="J87" s="483"/>
      <c r="K87" s="483"/>
      <c r="L87" s="483"/>
      <c r="M87" s="483"/>
      <c r="N87" s="483"/>
      <c r="O87" s="483"/>
      <c r="P87" s="484"/>
      <c r="Q87" s="484"/>
      <c r="R87" s="484"/>
      <c r="S87" s="532"/>
      <c r="T87" s="444"/>
      <c r="U87" s="444"/>
      <c r="V87" s="444"/>
      <c r="W87" s="444"/>
      <c r="X87" s="444"/>
      <c r="Y87" s="444"/>
      <c r="Z87" s="444"/>
      <c r="AA87" s="444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7"/>
      <c r="AO87" s="447"/>
      <c r="AP87" s="447"/>
      <c r="AQ87" s="447"/>
      <c r="AR87" s="447"/>
      <c r="AS87" s="447"/>
      <c r="AT87" s="447"/>
      <c r="AU87" s="447"/>
      <c r="AV87" s="447"/>
      <c r="AW87" s="447"/>
      <c r="AX87" s="447"/>
      <c r="AY87" s="447"/>
      <c r="AZ87" s="447"/>
      <c r="BA87" s="444"/>
      <c r="BB87" s="444"/>
      <c r="BC87" s="444"/>
      <c r="BD87" s="444"/>
      <c r="BE87" s="447"/>
    </row>
    <row r="88" spans="1:57" x14ac:dyDescent="0.25">
      <c r="A88" s="2813" t="s">
        <v>117</v>
      </c>
      <c r="B88" s="2814"/>
      <c r="C88" s="2815"/>
      <c r="D88" s="567"/>
      <c r="E88" s="699"/>
      <c r="F88" s="567"/>
      <c r="G88" s="483"/>
      <c r="H88" s="483"/>
      <c r="I88" s="483"/>
      <c r="J88" s="483"/>
      <c r="K88" s="483"/>
      <c r="L88" s="483"/>
      <c r="M88" s="483"/>
      <c r="N88" s="483"/>
      <c r="O88" s="483"/>
      <c r="P88" s="484"/>
      <c r="Q88" s="484"/>
      <c r="R88" s="484"/>
      <c r="S88" s="532"/>
      <c r="T88" s="444"/>
      <c r="U88" s="444"/>
      <c r="V88" s="444"/>
      <c r="W88" s="444"/>
      <c r="X88" s="444"/>
      <c r="Y88" s="444"/>
      <c r="Z88" s="444"/>
      <c r="AA88" s="444"/>
      <c r="AB88" s="447"/>
      <c r="AC88" s="447"/>
      <c r="AD88" s="447"/>
      <c r="AE88" s="447"/>
      <c r="AF88" s="447"/>
      <c r="AG88" s="447"/>
      <c r="AH88" s="447"/>
      <c r="AI88" s="447"/>
      <c r="AJ88" s="447"/>
      <c r="AK88" s="447"/>
      <c r="AL88" s="447"/>
      <c r="AM88" s="447"/>
      <c r="AN88" s="447"/>
      <c r="AO88" s="447"/>
      <c r="AP88" s="447"/>
      <c r="AQ88" s="447"/>
      <c r="AR88" s="447"/>
      <c r="AS88" s="447"/>
      <c r="AT88" s="447"/>
      <c r="AU88" s="447"/>
      <c r="AV88" s="447"/>
      <c r="AW88" s="447"/>
      <c r="AX88" s="447"/>
      <c r="AY88" s="447"/>
      <c r="AZ88" s="447"/>
      <c r="BA88" s="444"/>
      <c r="BB88" s="444"/>
      <c r="BC88" s="444"/>
      <c r="BD88" s="444"/>
      <c r="BE88" s="447"/>
    </row>
    <row r="89" spans="1:57" x14ac:dyDescent="0.25">
      <c r="A89" s="2813" t="s">
        <v>118</v>
      </c>
      <c r="B89" s="2814"/>
      <c r="C89" s="2815"/>
      <c r="D89" s="567"/>
      <c r="E89" s="699"/>
      <c r="F89" s="567"/>
      <c r="G89" s="483"/>
      <c r="H89" s="483"/>
      <c r="I89" s="483"/>
      <c r="J89" s="483"/>
      <c r="K89" s="483"/>
      <c r="L89" s="483"/>
      <c r="M89" s="483"/>
      <c r="N89" s="483"/>
      <c r="O89" s="483"/>
      <c r="P89" s="484"/>
      <c r="Q89" s="484"/>
      <c r="R89" s="484"/>
      <c r="S89" s="532"/>
      <c r="T89" s="444"/>
      <c r="U89" s="444"/>
      <c r="V89" s="444"/>
      <c r="W89" s="444"/>
      <c r="X89" s="444"/>
      <c r="Y89" s="444"/>
      <c r="Z89" s="444"/>
      <c r="AA89" s="444"/>
      <c r="AB89" s="447"/>
      <c r="AC89" s="447"/>
      <c r="AD89" s="447"/>
      <c r="AE89" s="447"/>
      <c r="AF89" s="447"/>
      <c r="AG89" s="447"/>
      <c r="AH89" s="447"/>
      <c r="AI89" s="447"/>
      <c r="AJ89" s="447"/>
      <c r="AK89" s="447"/>
      <c r="AL89" s="447"/>
      <c r="AM89" s="447"/>
      <c r="AN89" s="447"/>
      <c r="AO89" s="447"/>
      <c r="AP89" s="447"/>
      <c r="AQ89" s="447"/>
      <c r="AR89" s="447"/>
      <c r="AS89" s="447"/>
      <c r="AT89" s="447"/>
      <c r="AU89" s="447"/>
      <c r="AV89" s="447"/>
      <c r="AW89" s="447"/>
      <c r="AX89" s="447"/>
      <c r="AY89" s="447"/>
      <c r="AZ89" s="447"/>
      <c r="BA89" s="444"/>
      <c r="BB89" s="444"/>
      <c r="BC89" s="444"/>
      <c r="BD89" s="444"/>
      <c r="BE89" s="447"/>
    </row>
    <row r="90" spans="1:57" x14ac:dyDescent="0.25">
      <c r="A90" s="2824" t="s">
        <v>119</v>
      </c>
      <c r="B90" s="2825"/>
      <c r="C90" s="2826"/>
      <c r="D90" s="700"/>
      <c r="E90" s="701"/>
      <c r="F90" s="700"/>
      <c r="G90" s="483"/>
      <c r="H90" s="483"/>
      <c r="I90" s="483"/>
      <c r="J90" s="483"/>
      <c r="K90" s="483"/>
      <c r="L90" s="483"/>
      <c r="M90" s="483"/>
      <c r="N90" s="483"/>
      <c r="O90" s="483"/>
      <c r="P90" s="484"/>
      <c r="Q90" s="484"/>
      <c r="R90" s="484"/>
      <c r="S90" s="532"/>
      <c r="T90" s="444"/>
      <c r="U90" s="444"/>
      <c r="V90" s="444"/>
      <c r="W90" s="444"/>
      <c r="X90" s="444"/>
      <c r="Y90" s="444"/>
      <c r="Z90" s="444"/>
      <c r="AA90" s="444"/>
      <c r="AB90" s="447"/>
      <c r="AC90" s="447"/>
      <c r="AD90" s="447"/>
      <c r="AE90" s="447"/>
      <c r="AF90" s="447"/>
      <c r="AG90" s="447"/>
      <c r="AH90" s="447"/>
      <c r="AI90" s="447"/>
      <c r="AJ90" s="447"/>
      <c r="AK90" s="447"/>
      <c r="AL90" s="447"/>
      <c r="AM90" s="447"/>
      <c r="AN90" s="447"/>
      <c r="AO90" s="447"/>
      <c r="AP90" s="447"/>
      <c r="AQ90" s="447"/>
      <c r="AR90" s="447"/>
      <c r="AS90" s="447"/>
      <c r="AT90" s="447"/>
      <c r="AU90" s="447"/>
      <c r="AV90" s="447"/>
      <c r="AW90" s="447"/>
      <c r="AX90" s="447"/>
      <c r="AY90" s="447"/>
      <c r="AZ90" s="447"/>
      <c r="BA90" s="444"/>
      <c r="BB90" s="444"/>
      <c r="BC90" s="444"/>
      <c r="BD90" s="444"/>
      <c r="BE90" s="447"/>
    </row>
    <row r="91" spans="1:57" x14ac:dyDescent="0.25">
      <c r="A91" s="2813" t="s">
        <v>120</v>
      </c>
      <c r="B91" s="2814"/>
      <c r="C91" s="2815"/>
      <c r="D91" s="567"/>
      <c r="E91" s="699"/>
      <c r="F91" s="567"/>
      <c r="G91" s="483"/>
      <c r="H91" s="483"/>
      <c r="I91" s="483"/>
      <c r="J91" s="483"/>
      <c r="K91" s="483"/>
      <c r="L91" s="483"/>
      <c r="M91" s="483"/>
      <c r="N91" s="483"/>
      <c r="O91" s="483"/>
      <c r="P91" s="484"/>
      <c r="Q91" s="484"/>
      <c r="R91" s="484"/>
      <c r="S91" s="532"/>
      <c r="T91" s="444"/>
      <c r="U91" s="444"/>
      <c r="V91" s="444"/>
      <c r="W91" s="444"/>
      <c r="X91" s="444"/>
      <c r="Y91" s="444"/>
      <c r="Z91" s="444"/>
      <c r="AA91" s="444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47"/>
      <c r="AN91" s="447"/>
      <c r="AO91" s="447"/>
      <c r="AP91" s="447"/>
      <c r="AQ91" s="447"/>
      <c r="AR91" s="447"/>
      <c r="AS91" s="447"/>
      <c r="AT91" s="447"/>
      <c r="AU91" s="447"/>
      <c r="AV91" s="447"/>
      <c r="AW91" s="447"/>
      <c r="AX91" s="447"/>
      <c r="AY91" s="447"/>
      <c r="AZ91" s="447"/>
      <c r="BA91" s="444"/>
      <c r="BB91" s="444"/>
      <c r="BC91" s="444"/>
      <c r="BD91" s="444"/>
      <c r="BE91" s="447"/>
    </row>
    <row r="92" spans="1:57" x14ac:dyDescent="0.25">
      <c r="A92" s="2820" t="s">
        <v>121</v>
      </c>
      <c r="B92" s="2875"/>
      <c r="C92" s="2821"/>
      <c r="D92" s="568"/>
      <c r="E92" s="702"/>
      <c r="F92" s="568"/>
      <c r="G92" s="483"/>
      <c r="H92" s="483"/>
      <c r="I92" s="483"/>
      <c r="J92" s="483"/>
      <c r="K92" s="483"/>
      <c r="L92" s="483"/>
      <c r="M92" s="483"/>
      <c r="N92" s="483"/>
      <c r="O92" s="483"/>
      <c r="P92" s="484"/>
      <c r="Q92" s="484"/>
      <c r="R92" s="484"/>
      <c r="S92" s="532"/>
      <c r="T92" s="444"/>
      <c r="U92" s="444"/>
      <c r="V92" s="444"/>
      <c r="W92" s="444"/>
      <c r="X92" s="444"/>
      <c r="Y92" s="444"/>
      <c r="Z92" s="444"/>
      <c r="AA92" s="444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47"/>
      <c r="AN92" s="447"/>
      <c r="AO92" s="447"/>
      <c r="AP92" s="447"/>
      <c r="AQ92" s="447"/>
      <c r="AR92" s="447"/>
      <c r="AS92" s="447"/>
      <c r="AT92" s="447"/>
      <c r="AU92" s="447"/>
      <c r="AV92" s="447"/>
      <c r="AW92" s="447"/>
      <c r="AX92" s="447"/>
      <c r="AY92" s="447"/>
      <c r="AZ92" s="447"/>
      <c r="BA92" s="444"/>
      <c r="BB92" s="444"/>
      <c r="BC92" s="444"/>
      <c r="BD92" s="444"/>
      <c r="BE92" s="447"/>
    </row>
    <row r="93" spans="1:57" ht="15.75" x14ac:dyDescent="0.25">
      <c r="A93" s="462" t="s">
        <v>122</v>
      </c>
      <c r="B93" s="455"/>
      <c r="C93" s="463"/>
      <c r="D93" s="455"/>
      <c r="E93" s="454"/>
      <c r="F93" s="454"/>
      <c r="G93" s="454"/>
      <c r="H93" s="454"/>
      <c r="I93" s="454"/>
      <c r="J93" s="454"/>
      <c r="K93" s="454"/>
      <c r="L93" s="454"/>
      <c r="M93" s="454"/>
      <c r="N93" s="454"/>
      <c r="O93" s="454"/>
      <c r="P93" s="454"/>
      <c r="Q93" s="454"/>
      <c r="R93" s="453"/>
      <c r="S93" s="451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4"/>
      <c r="AE93" s="444"/>
      <c r="AF93" s="444"/>
      <c r="AG93" s="444"/>
      <c r="AH93" s="444"/>
      <c r="AI93" s="444"/>
      <c r="AJ93" s="444"/>
      <c r="AK93" s="444"/>
      <c r="AL93" s="444"/>
      <c r="AM93" s="444"/>
      <c r="AN93" s="444"/>
      <c r="AO93" s="444"/>
      <c r="AP93" s="444"/>
      <c r="AQ93" s="444"/>
      <c r="AR93" s="444"/>
      <c r="AS93" s="444"/>
      <c r="AT93" s="444"/>
      <c r="AU93" s="444"/>
      <c r="AV93" s="444"/>
      <c r="AW93" s="444"/>
      <c r="AX93" s="444"/>
      <c r="AY93" s="444"/>
      <c r="AZ93" s="444"/>
      <c r="BA93" s="444"/>
      <c r="BB93" s="444"/>
      <c r="BC93" s="444"/>
      <c r="BD93" s="444"/>
      <c r="BE93" s="444"/>
    </row>
    <row r="94" spans="1:57" x14ac:dyDescent="0.2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451"/>
      <c r="I94" s="451"/>
      <c r="J94" s="451"/>
      <c r="K94" s="451"/>
      <c r="L94" s="451"/>
      <c r="M94" s="451"/>
      <c r="N94" s="451"/>
      <c r="O94" s="451"/>
      <c r="P94" s="533"/>
      <c r="Q94" s="451"/>
      <c r="R94" s="451"/>
      <c r="S94" s="451"/>
      <c r="T94" s="444"/>
      <c r="U94" s="444"/>
      <c r="V94" s="444"/>
      <c r="W94" s="444"/>
      <c r="X94" s="444"/>
      <c r="Y94" s="444"/>
      <c r="Z94" s="444"/>
      <c r="AA94" s="444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47"/>
      <c r="AN94" s="447"/>
      <c r="AO94" s="447"/>
      <c r="AP94" s="447"/>
      <c r="AQ94" s="447"/>
      <c r="AR94" s="447"/>
      <c r="AS94" s="447"/>
      <c r="AT94" s="447"/>
      <c r="AU94" s="447"/>
      <c r="AV94" s="447"/>
      <c r="AW94" s="447"/>
      <c r="AX94" s="447"/>
      <c r="AY94" s="447"/>
      <c r="AZ94" s="447"/>
      <c r="BA94" s="444"/>
      <c r="BB94" s="444"/>
      <c r="BC94" s="444"/>
      <c r="BD94" s="444"/>
      <c r="BE94" s="447"/>
    </row>
    <row r="95" spans="1:57" x14ac:dyDescent="0.25">
      <c r="A95" s="2884"/>
      <c r="B95" s="2885"/>
      <c r="C95" s="2886"/>
      <c r="D95" s="465" t="s">
        <v>4</v>
      </c>
      <c r="E95" s="489" t="s">
        <v>1</v>
      </c>
      <c r="F95" s="490" t="s">
        <v>2</v>
      </c>
      <c r="G95" s="2831"/>
      <c r="H95" s="451"/>
      <c r="I95" s="451"/>
      <c r="J95" s="451"/>
      <c r="K95" s="451"/>
      <c r="L95" s="451"/>
      <c r="M95" s="451"/>
      <c r="N95" s="451"/>
      <c r="O95" s="451"/>
      <c r="P95" s="533"/>
      <c r="Q95" s="451"/>
      <c r="R95" s="451"/>
      <c r="S95" s="451"/>
      <c r="T95" s="444"/>
      <c r="U95" s="444"/>
      <c r="V95" s="444"/>
      <c r="W95" s="444"/>
      <c r="X95" s="444"/>
      <c r="Y95" s="444"/>
      <c r="Z95" s="444"/>
      <c r="AA95" s="444"/>
      <c r="AB95" s="447"/>
      <c r="AC95" s="447"/>
      <c r="AD95" s="447"/>
      <c r="AE95" s="447"/>
      <c r="AF95" s="447"/>
      <c r="AG95" s="447"/>
      <c r="AH95" s="447"/>
      <c r="AI95" s="447"/>
      <c r="AJ95" s="447"/>
      <c r="AK95" s="447"/>
      <c r="AL95" s="447"/>
      <c r="AM95" s="447"/>
      <c r="AN95" s="447"/>
      <c r="AO95" s="447"/>
      <c r="AP95" s="447"/>
      <c r="AQ95" s="447"/>
      <c r="AR95" s="447"/>
      <c r="AS95" s="447"/>
      <c r="AT95" s="447"/>
      <c r="AU95" s="447"/>
      <c r="AV95" s="447"/>
      <c r="AW95" s="447"/>
      <c r="AX95" s="447"/>
      <c r="AY95" s="447"/>
      <c r="AZ95" s="447"/>
      <c r="BA95" s="444"/>
      <c r="BB95" s="444"/>
      <c r="BC95" s="444"/>
      <c r="BD95" s="444"/>
      <c r="BE95" s="447"/>
    </row>
    <row r="96" spans="1:57" x14ac:dyDescent="0.25">
      <c r="A96" s="2852" t="s">
        <v>126</v>
      </c>
      <c r="B96" s="2854" t="s">
        <v>127</v>
      </c>
      <c r="C96" s="2855"/>
      <c r="D96" s="619">
        <v>0</v>
      </c>
      <c r="E96" s="620"/>
      <c r="F96" s="622"/>
      <c r="G96" s="570"/>
      <c r="H96" s="707" t="s">
        <v>3</v>
      </c>
      <c r="I96" s="451"/>
      <c r="J96" s="451"/>
      <c r="K96" s="451"/>
      <c r="L96" s="451"/>
      <c r="M96" s="451"/>
      <c r="N96" s="451"/>
      <c r="O96" s="451"/>
      <c r="P96" s="533"/>
      <c r="Q96" s="451"/>
      <c r="R96" s="451"/>
      <c r="S96" s="451"/>
      <c r="T96" s="444"/>
      <c r="U96" s="444"/>
      <c r="V96" s="444"/>
      <c r="W96" s="444"/>
      <c r="X96" s="444"/>
      <c r="Y96" s="444"/>
      <c r="Z96" s="444"/>
      <c r="AA96" s="444"/>
      <c r="AB96" s="447"/>
      <c r="AC96" s="447"/>
      <c r="AD96" s="447"/>
      <c r="AE96" s="447"/>
      <c r="AF96" s="447"/>
      <c r="AG96" s="447"/>
      <c r="AH96" s="447"/>
      <c r="AI96" s="447"/>
      <c r="AJ96" s="447"/>
      <c r="AK96" s="447"/>
      <c r="AL96" s="447"/>
      <c r="AM96" s="447"/>
      <c r="AN96" s="447"/>
      <c r="AO96" s="447"/>
      <c r="AP96" s="447"/>
      <c r="AQ96" s="447"/>
      <c r="AR96" s="447"/>
      <c r="AS96" s="447"/>
      <c r="AT96" s="447"/>
      <c r="AU96" s="447"/>
      <c r="AV96" s="447"/>
      <c r="AW96" s="447"/>
      <c r="AX96" s="447"/>
      <c r="AY96" s="447"/>
      <c r="AZ96" s="447"/>
      <c r="BA96" s="481" t="s">
        <v>3</v>
      </c>
      <c r="BB96" s="481" t="s">
        <v>3</v>
      </c>
      <c r="BC96" s="444"/>
      <c r="BD96" s="713">
        <v>0</v>
      </c>
      <c r="BE96" s="713">
        <v>0</v>
      </c>
    </row>
    <row r="97" spans="1:58" x14ac:dyDescent="0.25">
      <c r="A97" s="2853"/>
      <c r="B97" s="2856" t="s">
        <v>128</v>
      </c>
      <c r="C97" s="2857"/>
      <c r="D97" s="585">
        <v>0</v>
      </c>
      <c r="E97" s="579"/>
      <c r="F97" s="582"/>
      <c r="G97" s="572"/>
      <c r="H97" s="707"/>
      <c r="I97" s="451"/>
      <c r="J97" s="451"/>
      <c r="K97" s="451"/>
      <c r="L97" s="451"/>
      <c r="M97" s="451"/>
      <c r="N97" s="451"/>
      <c r="O97" s="451"/>
      <c r="P97" s="533"/>
      <c r="Q97" s="451"/>
      <c r="R97" s="451"/>
      <c r="S97" s="451"/>
      <c r="T97" s="444"/>
      <c r="U97" s="444"/>
      <c r="V97" s="444"/>
      <c r="W97" s="444"/>
      <c r="X97" s="444"/>
      <c r="Y97" s="444"/>
      <c r="Z97" s="444"/>
      <c r="AA97" s="444"/>
      <c r="AB97" s="447"/>
      <c r="AC97" s="447"/>
      <c r="AD97" s="447"/>
      <c r="AE97" s="447"/>
      <c r="AF97" s="447"/>
      <c r="AG97" s="447"/>
      <c r="AH97" s="447"/>
      <c r="AI97" s="447"/>
      <c r="AJ97" s="447"/>
      <c r="AK97" s="447"/>
      <c r="AL97" s="447"/>
      <c r="AM97" s="447"/>
      <c r="AN97" s="447"/>
      <c r="AO97" s="447"/>
      <c r="AP97" s="447"/>
      <c r="AQ97" s="447"/>
      <c r="AR97" s="447"/>
      <c r="AS97" s="447"/>
      <c r="AT97" s="447"/>
      <c r="AU97" s="447"/>
      <c r="AV97" s="447"/>
      <c r="AW97" s="447"/>
      <c r="AX97" s="447"/>
      <c r="AY97" s="447"/>
      <c r="AZ97" s="447"/>
      <c r="BA97" s="444"/>
      <c r="BB97" s="444"/>
      <c r="BC97" s="444"/>
      <c r="BD97" s="444"/>
      <c r="BE97" s="447"/>
      <c r="BF97" s="447"/>
    </row>
    <row r="98" spans="1:58" ht="15.75" x14ac:dyDescent="0.25">
      <c r="A98" s="500" t="s">
        <v>129</v>
      </c>
      <c r="B98" s="513"/>
      <c r="C98" s="513"/>
      <c r="D98" s="513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91"/>
      <c r="S98" s="457"/>
      <c r="T98" s="444"/>
      <c r="U98" s="444"/>
      <c r="V98" s="444"/>
      <c r="W98" s="444"/>
      <c r="X98" s="444"/>
      <c r="Y98" s="444"/>
      <c r="Z98" s="444"/>
      <c r="AA98" s="444"/>
      <c r="AB98" s="444"/>
      <c r="AC98" s="444"/>
      <c r="AD98" s="444"/>
      <c r="AE98" s="444"/>
      <c r="AF98" s="444"/>
      <c r="AG98" s="444"/>
      <c r="AH98" s="444"/>
      <c r="AI98" s="444"/>
      <c r="AJ98" s="444"/>
      <c r="AK98" s="444"/>
      <c r="AL98" s="444"/>
      <c r="AM98" s="444"/>
      <c r="AN98" s="444"/>
      <c r="AO98" s="444"/>
      <c r="AP98" s="444"/>
      <c r="AQ98" s="444"/>
      <c r="AR98" s="444"/>
      <c r="AS98" s="444"/>
      <c r="AT98" s="444"/>
      <c r="AU98" s="444"/>
      <c r="AV98" s="444"/>
      <c r="AW98" s="444"/>
      <c r="AX98" s="444"/>
      <c r="AY98" s="444"/>
      <c r="AZ98" s="444"/>
      <c r="BA98" s="444"/>
      <c r="BB98" s="444"/>
      <c r="BC98" s="444"/>
      <c r="BD98" s="444"/>
      <c r="BE98" s="444"/>
      <c r="BF98" s="444"/>
    </row>
    <row r="99" spans="1:58" x14ac:dyDescent="0.2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457"/>
      <c r="R99" s="487"/>
      <c r="S99" s="444"/>
      <c r="T99" s="444"/>
      <c r="U99" s="444"/>
      <c r="V99" s="444"/>
      <c r="W99" s="444"/>
      <c r="X99" s="444"/>
      <c r="Y99" s="444"/>
      <c r="Z99" s="444"/>
      <c r="AA99" s="444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47"/>
      <c r="AN99" s="447"/>
      <c r="AO99" s="447"/>
      <c r="AP99" s="447"/>
      <c r="AQ99" s="447"/>
      <c r="AR99" s="447"/>
      <c r="AS99" s="447"/>
      <c r="AT99" s="447"/>
      <c r="AU99" s="447"/>
      <c r="AV99" s="447"/>
      <c r="AW99" s="447"/>
      <c r="AX99" s="447"/>
      <c r="AY99" s="447"/>
      <c r="AZ99" s="447"/>
      <c r="BA99" s="444"/>
      <c r="BB99" s="444"/>
      <c r="BC99" s="444"/>
      <c r="BD99" s="444"/>
      <c r="BE99" s="447"/>
      <c r="BF99" s="447"/>
    </row>
    <row r="100" spans="1:58" ht="21" x14ac:dyDescent="0.25">
      <c r="A100" s="2807"/>
      <c r="B100" s="2808"/>
      <c r="C100" s="2809"/>
      <c r="D100" s="2831"/>
      <c r="E100" s="456" t="s">
        <v>33</v>
      </c>
      <c r="F100" s="459" t="s">
        <v>34</v>
      </c>
      <c r="G100" s="459" t="s">
        <v>35</v>
      </c>
      <c r="H100" s="459" t="s">
        <v>22</v>
      </c>
      <c r="I100" s="459" t="s">
        <v>23</v>
      </c>
      <c r="J100" s="459" t="s">
        <v>24</v>
      </c>
      <c r="K100" s="459" t="s">
        <v>25</v>
      </c>
      <c r="L100" s="459" t="s">
        <v>26</v>
      </c>
      <c r="M100" s="478" t="s">
        <v>27</v>
      </c>
      <c r="N100" s="2831"/>
      <c r="O100" s="2800"/>
      <c r="P100" s="2800"/>
      <c r="Q100" s="534"/>
      <c r="R100" s="518"/>
      <c r="S100" s="444"/>
      <c r="T100" s="444"/>
      <c r="U100" s="444"/>
      <c r="V100" s="444"/>
      <c r="W100" s="444"/>
      <c r="X100" s="444"/>
      <c r="Y100" s="444"/>
      <c r="Z100" s="444"/>
      <c r="AA100" s="444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4"/>
      <c r="BB100" s="444"/>
      <c r="BC100" s="444"/>
      <c r="BD100" s="444"/>
      <c r="BE100" s="447"/>
      <c r="BF100" s="447"/>
    </row>
    <row r="101" spans="1:58" x14ac:dyDescent="0.25">
      <c r="A101" s="2861" t="s">
        <v>131</v>
      </c>
      <c r="B101" s="2862"/>
      <c r="C101" s="2862"/>
      <c r="D101" s="583">
        <v>0</v>
      </c>
      <c r="E101" s="589"/>
      <c r="F101" s="590"/>
      <c r="G101" s="590"/>
      <c r="H101" s="590"/>
      <c r="I101" s="590"/>
      <c r="J101" s="590"/>
      <c r="K101" s="590"/>
      <c r="L101" s="590"/>
      <c r="M101" s="618"/>
      <c r="N101" s="569"/>
      <c r="O101" s="569"/>
      <c r="P101" s="665"/>
      <c r="Q101" s="705" t="s">
        <v>132</v>
      </c>
      <c r="R101" s="495"/>
      <c r="S101" s="444"/>
      <c r="T101" s="444"/>
      <c r="U101" s="444"/>
      <c r="V101" s="444"/>
      <c r="W101" s="458"/>
      <c r="X101" s="458"/>
      <c r="Y101" s="451"/>
      <c r="Z101" s="451"/>
      <c r="AA101" s="451"/>
      <c r="AB101" s="447"/>
      <c r="AC101" s="447"/>
      <c r="AD101" s="447"/>
      <c r="AE101" s="447"/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7"/>
      <c r="AQ101" s="447"/>
      <c r="AR101" s="447"/>
      <c r="AS101" s="447"/>
      <c r="AT101" s="447"/>
      <c r="AU101" s="447"/>
      <c r="AV101" s="447"/>
      <c r="AW101" s="447"/>
      <c r="AX101" s="447"/>
      <c r="AY101" s="447"/>
      <c r="AZ101" s="447"/>
      <c r="BA101" s="481" t="s">
        <v>3</v>
      </c>
      <c r="BB101" s="481" t="s">
        <v>3</v>
      </c>
      <c r="BC101" s="544" t="s">
        <v>3</v>
      </c>
      <c r="BD101" s="713">
        <v>0</v>
      </c>
      <c r="BE101" s="713">
        <v>0</v>
      </c>
      <c r="BF101" s="713" t="s">
        <v>3</v>
      </c>
    </row>
    <row r="102" spans="1:58" x14ac:dyDescent="0.25">
      <c r="A102" s="2844" t="s">
        <v>133</v>
      </c>
      <c r="B102" s="2844"/>
      <c r="C102" s="2844"/>
      <c r="D102" s="584">
        <v>0</v>
      </c>
      <c r="E102" s="576"/>
      <c r="F102" s="577"/>
      <c r="G102" s="601"/>
      <c r="H102" s="577"/>
      <c r="I102" s="577"/>
      <c r="J102" s="601"/>
      <c r="K102" s="577"/>
      <c r="L102" s="577"/>
      <c r="M102" s="573"/>
      <c r="N102" s="571"/>
      <c r="O102" s="571"/>
      <c r="P102" s="667"/>
      <c r="Q102" s="705" t="s">
        <v>132</v>
      </c>
      <c r="R102" s="495"/>
      <c r="S102" s="444"/>
      <c r="T102" s="444"/>
      <c r="U102" s="444"/>
      <c r="V102" s="444"/>
      <c r="W102" s="458"/>
      <c r="X102" s="458"/>
      <c r="Y102" s="451"/>
      <c r="Z102" s="451"/>
      <c r="AA102" s="451"/>
      <c r="AB102" s="447"/>
      <c r="AC102" s="447"/>
      <c r="AD102" s="447"/>
      <c r="AE102" s="447"/>
      <c r="AF102" s="447"/>
      <c r="AG102" s="447"/>
      <c r="AH102" s="447"/>
      <c r="AI102" s="447"/>
      <c r="AJ102" s="447"/>
      <c r="AK102" s="447"/>
      <c r="AL102" s="447"/>
      <c r="AM102" s="447"/>
      <c r="AN102" s="447"/>
      <c r="AO102" s="447"/>
      <c r="AP102" s="447"/>
      <c r="AQ102" s="447"/>
      <c r="AR102" s="447"/>
      <c r="AS102" s="447"/>
      <c r="AT102" s="447"/>
      <c r="AU102" s="447"/>
      <c r="AV102" s="447"/>
      <c r="AW102" s="447"/>
      <c r="AX102" s="447"/>
      <c r="AY102" s="447"/>
      <c r="AZ102" s="447"/>
      <c r="BA102" s="481" t="s">
        <v>3</v>
      </c>
      <c r="BB102" s="481" t="s">
        <v>3</v>
      </c>
      <c r="BC102" s="544" t="s">
        <v>3</v>
      </c>
      <c r="BD102" s="713">
        <v>0</v>
      </c>
      <c r="BE102" s="713">
        <v>0</v>
      </c>
      <c r="BF102" s="713" t="s">
        <v>3</v>
      </c>
    </row>
    <row r="103" spans="1:58" x14ac:dyDescent="0.25">
      <c r="A103" s="2844" t="s">
        <v>134</v>
      </c>
      <c r="B103" s="2844"/>
      <c r="C103" s="2844"/>
      <c r="D103" s="703"/>
      <c r="E103" s="586"/>
      <c r="F103" s="662"/>
      <c r="G103" s="662"/>
      <c r="H103" s="662"/>
      <c r="I103" s="662"/>
      <c r="J103" s="587"/>
      <c r="K103" s="664"/>
      <c r="L103" s="587"/>
      <c r="M103" s="662"/>
      <c r="N103" s="703"/>
      <c r="O103" s="606"/>
      <c r="P103" s="606"/>
      <c r="Q103" s="705" t="s">
        <v>132</v>
      </c>
      <c r="R103" s="495"/>
      <c r="S103" s="444"/>
      <c r="T103" s="444"/>
      <c r="U103" s="444"/>
      <c r="V103" s="444"/>
      <c r="W103" s="458"/>
      <c r="X103" s="458"/>
      <c r="Y103" s="451"/>
      <c r="Z103" s="451"/>
      <c r="AA103" s="451"/>
      <c r="AB103" s="447"/>
      <c r="AC103" s="447"/>
      <c r="AD103" s="447"/>
      <c r="AE103" s="447"/>
      <c r="AF103" s="447"/>
      <c r="AG103" s="447"/>
      <c r="AH103" s="447"/>
      <c r="AI103" s="447"/>
      <c r="AJ103" s="447"/>
      <c r="AK103" s="447"/>
      <c r="AL103" s="447"/>
      <c r="AM103" s="447"/>
      <c r="AN103" s="447"/>
      <c r="AO103" s="447"/>
      <c r="AP103" s="447"/>
      <c r="AQ103" s="447"/>
      <c r="AR103" s="447"/>
      <c r="AS103" s="447"/>
      <c r="AT103" s="447"/>
      <c r="AU103" s="447"/>
      <c r="AV103" s="447"/>
      <c r="AW103" s="447"/>
      <c r="AX103" s="447"/>
      <c r="AY103" s="447"/>
      <c r="AZ103" s="447"/>
      <c r="BA103" s="476"/>
      <c r="BB103" s="476"/>
      <c r="BC103" s="467"/>
      <c r="BD103" s="467"/>
      <c r="BE103" s="467"/>
      <c r="BF103" s="467"/>
    </row>
    <row r="104" spans="1:58" x14ac:dyDescent="0.25">
      <c r="A104" s="2844" t="s">
        <v>135</v>
      </c>
      <c r="B104" s="2844"/>
      <c r="C104" s="2844"/>
      <c r="D104" s="703"/>
      <c r="E104" s="586"/>
      <c r="F104" s="662"/>
      <c r="G104" s="662"/>
      <c r="H104" s="662"/>
      <c r="I104" s="662"/>
      <c r="J104" s="587"/>
      <c r="K104" s="664"/>
      <c r="L104" s="587"/>
      <c r="M104" s="662"/>
      <c r="N104" s="703"/>
      <c r="O104" s="606"/>
      <c r="P104" s="606"/>
      <c r="Q104" s="705" t="s">
        <v>132</v>
      </c>
      <c r="R104" s="495"/>
      <c r="S104" s="444"/>
      <c r="T104" s="444"/>
      <c r="U104" s="444"/>
      <c r="V104" s="444"/>
      <c r="W104" s="458"/>
      <c r="X104" s="458"/>
      <c r="Y104" s="451"/>
      <c r="Z104" s="451"/>
      <c r="AA104" s="451"/>
      <c r="AB104" s="447"/>
      <c r="AC104" s="447"/>
      <c r="AD104" s="447"/>
      <c r="AE104" s="447"/>
      <c r="AF104" s="447"/>
      <c r="AG104" s="447"/>
      <c r="AH104" s="447"/>
      <c r="AI104" s="447"/>
      <c r="AJ104" s="447"/>
      <c r="AK104" s="447"/>
      <c r="AL104" s="447"/>
      <c r="AM104" s="447"/>
      <c r="AN104" s="447"/>
      <c r="AO104" s="447"/>
      <c r="AP104" s="447"/>
      <c r="AQ104" s="447"/>
      <c r="AR104" s="447"/>
      <c r="AS104" s="447"/>
      <c r="AT104" s="447"/>
      <c r="AU104" s="447"/>
      <c r="AV104" s="447"/>
      <c r="AW104" s="447"/>
      <c r="AX104" s="447"/>
      <c r="AY104" s="447"/>
      <c r="AZ104" s="447"/>
      <c r="BA104" s="476"/>
      <c r="BB104" s="476"/>
      <c r="BC104" s="467"/>
      <c r="BD104" s="467"/>
      <c r="BE104" s="467"/>
      <c r="BF104" s="467"/>
    </row>
    <row r="105" spans="1:58" x14ac:dyDescent="0.25">
      <c r="A105" s="2813" t="s">
        <v>136</v>
      </c>
      <c r="B105" s="2814"/>
      <c r="C105" s="2815"/>
      <c r="D105" s="584">
        <v>0</v>
      </c>
      <c r="E105" s="576"/>
      <c r="F105" s="577"/>
      <c r="G105" s="621"/>
      <c r="H105" s="577"/>
      <c r="I105" s="577"/>
      <c r="J105" s="621"/>
      <c r="K105" s="577"/>
      <c r="L105" s="577"/>
      <c r="M105" s="573"/>
      <c r="N105" s="575"/>
      <c r="O105" s="575"/>
      <c r="P105" s="682"/>
      <c r="Q105" s="705" t="s">
        <v>132</v>
      </c>
      <c r="R105" s="495"/>
      <c r="S105" s="444"/>
      <c r="T105" s="444"/>
      <c r="U105" s="444"/>
      <c r="V105" s="444"/>
      <c r="W105" s="458"/>
      <c r="X105" s="458"/>
      <c r="Y105" s="451"/>
      <c r="Z105" s="451"/>
      <c r="AA105" s="451"/>
      <c r="AB105" s="447"/>
      <c r="AC105" s="447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7"/>
      <c r="AS105" s="447"/>
      <c r="AT105" s="447"/>
      <c r="AU105" s="447"/>
      <c r="AV105" s="447"/>
      <c r="AW105" s="447"/>
      <c r="AX105" s="447"/>
      <c r="AY105" s="447"/>
      <c r="AZ105" s="447"/>
      <c r="BA105" s="481" t="s">
        <v>3</v>
      </c>
      <c r="BB105" s="481" t="s">
        <v>3</v>
      </c>
      <c r="BC105" s="544" t="s">
        <v>3</v>
      </c>
      <c r="BD105" s="713">
        <v>0</v>
      </c>
      <c r="BE105" s="713">
        <v>0</v>
      </c>
      <c r="BF105" s="713" t="s">
        <v>3</v>
      </c>
    </row>
    <row r="106" spans="1:58" x14ac:dyDescent="0.25">
      <c r="A106" s="2844" t="s">
        <v>137</v>
      </c>
      <c r="B106" s="2844"/>
      <c r="C106" s="2844"/>
      <c r="D106" s="584">
        <v>0</v>
      </c>
      <c r="E106" s="576"/>
      <c r="F106" s="577"/>
      <c r="G106" s="577"/>
      <c r="H106" s="577"/>
      <c r="I106" s="577"/>
      <c r="J106" s="577"/>
      <c r="K106" s="577"/>
      <c r="L106" s="577"/>
      <c r="M106" s="573"/>
      <c r="N106" s="570"/>
      <c r="O106" s="570"/>
      <c r="P106" s="666"/>
      <c r="Q106" s="705" t="s">
        <v>132</v>
      </c>
      <c r="R106" s="495"/>
      <c r="S106" s="444"/>
      <c r="T106" s="444"/>
      <c r="U106" s="444"/>
      <c r="V106" s="444"/>
      <c r="W106" s="458"/>
      <c r="X106" s="458"/>
      <c r="Y106" s="451"/>
      <c r="Z106" s="451"/>
      <c r="AA106" s="451"/>
      <c r="AB106" s="447"/>
      <c r="AC106" s="447"/>
      <c r="AD106" s="447"/>
      <c r="AE106" s="447"/>
      <c r="AF106" s="447"/>
      <c r="AG106" s="447"/>
      <c r="AH106" s="447"/>
      <c r="AI106" s="447"/>
      <c r="AJ106" s="447"/>
      <c r="AK106" s="447"/>
      <c r="AL106" s="447"/>
      <c r="AM106" s="447"/>
      <c r="AN106" s="447"/>
      <c r="AO106" s="447"/>
      <c r="AP106" s="447"/>
      <c r="AQ106" s="447"/>
      <c r="AR106" s="447"/>
      <c r="AS106" s="447"/>
      <c r="AT106" s="447"/>
      <c r="AU106" s="447"/>
      <c r="AV106" s="447"/>
      <c r="AW106" s="447"/>
      <c r="AX106" s="447"/>
      <c r="AY106" s="447"/>
      <c r="AZ106" s="447"/>
      <c r="BA106" s="481" t="s">
        <v>3</v>
      </c>
      <c r="BB106" s="481" t="s">
        <v>3</v>
      </c>
      <c r="BC106" s="544" t="s">
        <v>3</v>
      </c>
      <c r="BD106" s="713">
        <v>0</v>
      </c>
      <c r="BE106" s="713">
        <v>0</v>
      </c>
      <c r="BF106" s="713" t="s">
        <v>3</v>
      </c>
    </row>
    <row r="107" spans="1:58" x14ac:dyDescent="0.25">
      <c r="A107" s="2844" t="s">
        <v>138</v>
      </c>
      <c r="B107" s="2844"/>
      <c r="C107" s="2844"/>
      <c r="D107" s="584">
        <v>0</v>
      </c>
      <c r="E107" s="576"/>
      <c r="F107" s="577"/>
      <c r="G107" s="577"/>
      <c r="H107" s="577"/>
      <c r="I107" s="577"/>
      <c r="J107" s="577"/>
      <c r="K107" s="577"/>
      <c r="L107" s="577"/>
      <c r="M107" s="573"/>
      <c r="N107" s="570"/>
      <c r="O107" s="606"/>
      <c r="P107" s="666"/>
      <c r="Q107" s="705" t="s">
        <v>132</v>
      </c>
      <c r="R107" s="495"/>
      <c r="S107" s="444"/>
      <c r="T107" s="444"/>
      <c r="U107" s="444"/>
      <c r="V107" s="444"/>
      <c r="W107" s="458"/>
      <c r="X107" s="458"/>
      <c r="Y107" s="451"/>
      <c r="Z107" s="451"/>
      <c r="AA107" s="451"/>
      <c r="AB107" s="447"/>
      <c r="AC107" s="447"/>
      <c r="AD107" s="447"/>
      <c r="AE107" s="447"/>
      <c r="AF107" s="447"/>
      <c r="AG107" s="447"/>
      <c r="AH107" s="447"/>
      <c r="AI107" s="447"/>
      <c r="AJ107" s="447"/>
      <c r="AK107" s="447"/>
      <c r="AL107" s="447"/>
      <c r="AM107" s="447"/>
      <c r="AN107" s="447"/>
      <c r="AO107" s="447"/>
      <c r="AP107" s="447"/>
      <c r="AQ107" s="447"/>
      <c r="AR107" s="447"/>
      <c r="AS107" s="447"/>
      <c r="AT107" s="447"/>
      <c r="AU107" s="447"/>
      <c r="AV107" s="447"/>
      <c r="AW107" s="447"/>
      <c r="AX107" s="447"/>
      <c r="AY107" s="447"/>
      <c r="AZ107" s="447"/>
      <c r="BA107" s="481" t="s">
        <v>3</v>
      </c>
      <c r="BB107" s="481" t="s">
        <v>3</v>
      </c>
      <c r="BC107" s="467"/>
      <c r="BD107" s="467"/>
      <c r="BE107" s="713">
        <v>0</v>
      </c>
      <c r="BF107" s="713" t="s">
        <v>3</v>
      </c>
    </row>
    <row r="108" spans="1:58" x14ac:dyDescent="0.25">
      <c r="A108" s="2844" t="s">
        <v>139</v>
      </c>
      <c r="B108" s="2844"/>
      <c r="C108" s="2844"/>
      <c r="D108" s="584">
        <v>0</v>
      </c>
      <c r="E108" s="586"/>
      <c r="F108" s="587"/>
      <c r="G108" s="587"/>
      <c r="H108" s="577"/>
      <c r="I108" s="577"/>
      <c r="J108" s="577"/>
      <c r="K108" s="577"/>
      <c r="L108" s="577"/>
      <c r="M108" s="573"/>
      <c r="N108" s="570"/>
      <c r="O108" s="570"/>
      <c r="P108" s="666"/>
      <c r="Q108" s="705" t="s">
        <v>132</v>
      </c>
      <c r="R108" s="495"/>
      <c r="S108" s="444"/>
      <c r="T108" s="444"/>
      <c r="U108" s="444"/>
      <c r="V108" s="444"/>
      <c r="W108" s="458"/>
      <c r="X108" s="458"/>
      <c r="Y108" s="451"/>
      <c r="Z108" s="451"/>
      <c r="AA108" s="451"/>
      <c r="AB108" s="447"/>
      <c r="AC108" s="447"/>
      <c r="AD108" s="447"/>
      <c r="AE108" s="447"/>
      <c r="AF108" s="447"/>
      <c r="AG108" s="447"/>
      <c r="AH108" s="447"/>
      <c r="AI108" s="447"/>
      <c r="AJ108" s="447"/>
      <c r="AK108" s="447"/>
      <c r="AL108" s="447"/>
      <c r="AM108" s="447"/>
      <c r="AN108" s="447"/>
      <c r="AO108" s="447"/>
      <c r="AP108" s="447"/>
      <c r="AQ108" s="447"/>
      <c r="AR108" s="447"/>
      <c r="AS108" s="447"/>
      <c r="AT108" s="447"/>
      <c r="AU108" s="447"/>
      <c r="AV108" s="447"/>
      <c r="AW108" s="447"/>
      <c r="AX108" s="447"/>
      <c r="AY108" s="447"/>
      <c r="AZ108" s="447"/>
      <c r="BA108" s="481" t="s">
        <v>3</v>
      </c>
      <c r="BB108" s="481" t="s">
        <v>3</v>
      </c>
      <c r="BC108" s="544" t="s">
        <v>3</v>
      </c>
      <c r="BD108" s="713">
        <v>0</v>
      </c>
      <c r="BE108" s="713">
        <v>0</v>
      </c>
      <c r="BF108" s="713" t="s">
        <v>3</v>
      </c>
    </row>
    <row r="109" spans="1:58" x14ac:dyDescent="0.25">
      <c r="A109" s="2844" t="s">
        <v>140</v>
      </c>
      <c r="B109" s="2844"/>
      <c r="C109" s="2844"/>
      <c r="D109" s="584">
        <v>0</v>
      </c>
      <c r="E109" s="586"/>
      <c r="F109" s="587"/>
      <c r="G109" s="587"/>
      <c r="H109" s="577"/>
      <c r="I109" s="577"/>
      <c r="J109" s="577"/>
      <c r="K109" s="577"/>
      <c r="L109" s="577"/>
      <c r="M109" s="573"/>
      <c r="N109" s="570"/>
      <c r="O109" s="570"/>
      <c r="P109" s="666"/>
      <c r="Q109" s="705" t="s">
        <v>132</v>
      </c>
      <c r="R109" s="495"/>
      <c r="S109" s="444"/>
      <c r="T109" s="444"/>
      <c r="U109" s="444"/>
      <c r="V109" s="444"/>
      <c r="W109" s="458"/>
      <c r="X109" s="458"/>
      <c r="Y109" s="451"/>
      <c r="Z109" s="451"/>
      <c r="AA109" s="451"/>
      <c r="AB109" s="447"/>
      <c r="AC109" s="447"/>
      <c r="AD109" s="447"/>
      <c r="AE109" s="447"/>
      <c r="AF109" s="447"/>
      <c r="AG109" s="447"/>
      <c r="AH109" s="447"/>
      <c r="AI109" s="447"/>
      <c r="AJ109" s="447"/>
      <c r="AK109" s="447"/>
      <c r="AL109" s="447"/>
      <c r="AM109" s="447"/>
      <c r="AN109" s="447"/>
      <c r="AO109" s="447"/>
      <c r="AP109" s="447"/>
      <c r="AQ109" s="447"/>
      <c r="AR109" s="447"/>
      <c r="AS109" s="447"/>
      <c r="AT109" s="447"/>
      <c r="AU109" s="447"/>
      <c r="AV109" s="447"/>
      <c r="AW109" s="447"/>
      <c r="AX109" s="447"/>
      <c r="AY109" s="447"/>
      <c r="AZ109" s="447"/>
      <c r="BA109" s="481" t="s">
        <v>3</v>
      </c>
      <c r="BB109" s="481" t="s">
        <v>3</v>
      </c>
      <c r="BC109" s="544" t="s">
        <v>3</v>
      </c>
      <c r="BD109" s="713">
        <v>0</v>
      </c>
      <c r="BE109" s="713">
        <v>0</v>
      </c>
      <c r="BF109" s="713" t="s">
        <v>3</v>
      </c>
    </row>
    <row r="110" spans="1:58" x14ac:dyDescent="0.25">
      <c r="A110" s="2844" t="s">
        <v>141</v>
      </c>
      <c r="B110" s="2844"/>
      <c r="C110" s="2844"/>
      <c r="D110" s="584">
        <v>0</v>
      </c>
      <c r="E110" s="586"/>
      <c r="F110" s="587"/>
      <c r="G110" s="587"/>
      <c r="H110" s="587"/>
      <c r="I110" s="587"/>
      <c r="J110" s="577"/>
      <c r="K110" s="577"/>
      <c r="L110" s="577"/>
      <c r="M110" s="573"/>
      <c r="N110" s="570"/>
      <c r="O110" s="570"/>
      <c r="P110" s="666"/>
      <c r="Q110" s="705" t="s">
        <v>132</v>
      </c>
      <c r="R110" s="495"/>
      <c r="S110" s="444"/>
      <c r="T110" s="444"/>
      <c r="U110" s="444"/>
      <c r="V110" s="444"/>
      <c r="W110" s="458"/>
      <c r="X110" s="458"/>
      <c r="Y110" s="451"/>
      <c r="Z110" s="451"/>
      <c r="AA110" s="451"/>
      <c r="AB110" s="447"/>
      <c r="AC110" s="447"/>
      <c r="AD110" s="447"/>
      <c r="AE110" s="447"/>
      <c r="AF110" s="447"/>
      <c r="AG110" s="447"/>
      <c r="AH110" s="447"/>
      <c r="AI110" s="447"/>
      <c r="AJ110" s="447"/>
      <c r="AK110" s="447"/>
      <c r="AL110" s="447"/>
      <c r="AM110" s="447"/>
      <c r="AN110" s="447"/>
      <c r="AO110" s="447"/>
      <c r="AP110" s="447"/>
      <c r="AQ110" s="447"/>
      <c r="AR110" s="447"/>
      <c r="AS110" s="447"/>
      <c r="AT110" s="447"/>
      <c r="AU110" s="447"/>
      <c r="AV110" s="447"/>
      <c r="AW110" s="447"/>
      <c r="AX110" s="447"/>
      <c r="AY110" s="447"/>
      <c r="AZ110" s="447"/>
      <c r="BA110" s="481" t="s">
        <v>3</v>
      </c>
      <c r="BB110" s="481" t="s">
        <v>3</v>
      </c>
      <c r="BC110" s="544" t="s">
        <v>3</v>
      </c>
      <c r="BD110" s="713">
        <v>0</v>
      </c>
      <c r="BE110" s="713">
        <v>0</v>
      </c>
      <c r="BF110" s="713" t="s">
        <v>3</v>
      </c>
    </row>
    <row r="111" spans="1:58" x14ac:dyDescent="0.25">
      <c r="A111" s="2844" t="s">
        <v>142</v>
      </c>
      <c r="B111" s="2844"/>
      <c r="C111" s="2844"/>
      <c r="D111" s="584">
        <v>0</v>
      </c>
      <c r="E111" s="586"/>
      <c r="F111" s="587"/>
      <c r="G111" s="577"/>
      <c r="H111" s="577"/>
      <c r="I111" s="577"/>
      <c r="J111" s="577"/>
      <c r="K111" s="577"/>
      <c r="L111" s="577"/>
      <c r="M111" s="573"/>
      <c r="N111" s="570"/>
      <c r="O111" s="570"/>
      <c r="P111" s="666"/>
      <c r="Q111" s="705" t="s">
        <v>132</v>
      </c>
      <c r="R111" s="495"/>
      <c r="S111" s="444"/>
      <c r="T111" s="444"/>
      <c r="U111" s="444"/>
      <c r="V111" s="444"/>
      <c r="W111" s="458"/>
      <c r="X111" s="458"/>
      <c r="Y111" s="451"/>
      <c r="Z111" s="451"/>
      <c r="AA111" s="451"/>
      <c r="AB111" s="447"/>
      <c r="AC111" s="447"/>
      <c r="AD111" s="447"/>
      <c r="AE111" s="447"/>
      <c r="AF111" s="447"/>
      <c r="AG111" s="447"/>
      <c r="AH111" s="447"/>
      <c r="AI111" s="447"/>
      <c r="AJ111" s="447"/>
      <c r="AK111" s="447"/>
      <c r="AL111" s="447"/>
      <c r="AM111" s="447"/>
      <c r="AN111" s="447"/>
      <c r="AO111" s="447"/>
      <c r="AP111" s="447"/>
      <c r="AQ111" s="447"/>
      <c r="AR111" s="447"/>
      <c r="AS111" s="447"/>
      <c r="AT111" s="447"/>
      <c r="AU111" s="447"/>
      <c r="AV111" s="447"/>
      <c r="AW111" s="447"/>
      <c r="AX111" s="447"/>
      <c r="AY111" s="447"/>
      <c r="AZ111" s="447"/>
      <c r="BA111" s="481" t="s">
        <v>3</v>
      </c>
      <c r="BB111" s="481" t="s">
        <v>3</v>
      </c>
      <c r="BC111" s="544" t="s">
        <v>3</v>
      </c>
      <c r="BD111" s="713">
        <v>0</v>
      </c>
      <c r="BE111" s="713">
        <v>0</v>
      </c>
      <c r="BF111" s="713" t="s">
        <v>3</v>
      </c>
    </row>
    <row r="112" spans="1:58" x14ac:dyDescent="0.25">
      <c r="A112" s="2844" t="s">
        <v>143</v>
      </c>
      <c r="B112" s="2844"/>
      <c r="C112" s="2844"/>
      <c r="D112" s="584">
        <v>0</v>
      </c>
      <c r="E112" s="576"/>
      <c r="F112" s="587"/>
      <c r="G112" s="587"/>
      <c r="H112" s="587"/>
      <c r="I112" s="577"/>
      <c r="J112" s="587"/>
      <c r="K112" s="587"/>
      <c r="L112" s="587"/>
      <c r="M112" s="588"/>
      <c r="N112" s="570"/>
      <c r="O112" s="606"/>
      <c r="P112" s="666"/>
      <c r="Q112" s="705" t="s">
        <v>132</v>
      </c>
      <c r="R112" s="495"/>
      <c r="S112" s="444"/>
      <c r="T112" s="444"/>
      <c r="U112" s="444"/>
      <c r="V112" s="444"/>
      <c r="W112" s="458"/>
      <c r="X112" s="458"/>
      <c r="Y112" s="451"/>
      <c r="Z112" s="451"/>
      <c r="AA112" s="451"/>
      <c r="AB112" s="447"/>
      <c r="AC112" s="447"/>
      <c r="AD112" s="447"/>
      <c r="AE112" s="447"/>
      <c r="AF112" s="447"/>
      <c r="AG112" s="447"/>
      <c r="AH112" s="447"/>
      <c r="AI112" s="447"/>
      <c r="AJ112" s="447"/>
      <c r="AK112" s="447"/>
      <c r="AL112" s="447"/>
      <c r="AM112" s="447"/>
      <c r="AN112" s="447"/>
      <c r="AO112" s="447"/>
      <c r="AP112" s="447"/>
      <c r="AQ112" s="447"/>
      <c r="AR112" s="447"/>
      <c r="AS112" s="447"/>
      <c r="AT112" s="447"/>
      <c r="AU112" s="447"/>
      <c r="AV112" s="447"/>
      <c r="AW112" s="447"/>
      <c r="AX112" s="447"/>
      <c r="AY112" s="447"/>
      <c r="AZ112" s="447"/>
      <c r="BA112" s="481" t="s">
        <v>3</v>
      </c>
      <c r="BB112" s="481" t="s">
        <v>3</v>
      </c>
      <c r="BC112" s="467"/>
      <c r="BD112" s="467"/>
      <c r="BE112" s="713">
        <v>0</v>
      </c>
      <c r="BF112" s="713" t="s">
        <v>3</v>
      </c>
    </row>
    <row r="113" spans="1:58" x14ac:dyDescent="0.25">
      <c r="A113" s="2844" t="s">
        <v>144</v>
      </c>
      <c r="B113" s="2844"/>
      <c r="C113" s="2844"/>
      <c r="D113" s="584">
        <v>0</v>
      </c>
      <c r="E113" s="576"/>
      <c r="F113" s="587"/>
      <c r="G113" s="587"/>
      <c r="H113" s="587"/>
      <c r="I113" s="577"/>
      <c r="J113" s="587"/>
      <c r="K113" s="587"/>
      <c r="L113" s="587"/>
      <c r="M113" s="588"/>
      <c r="N113" s="570"/>
      <c r="O113" s="606"/>
      <c r="P113" s="666"/>
      <c r="Q113" s="705" t="s">
        <v>132</v>
      </c>
      <c r="R113" s="495"/>
      <c r="S113" s="444"/>
      <c r="T113" s="444"/>
      <c r="U113" s="444"/>
      <c r="V113" s="444"/>
      <c r="W113" s="458"/>
      <c r="X113" s="458"/>
      <c r="Y113" s="451"/>
      <c r="Z113" s="451"/>
      <c r="AA113" s="451"/>
      <c r="AB113" s="447"/>
      <c r="AC113" s="447"/>
      <c r="AD113" s="447"/>
      <c r="AE113" s="447"/>
      <c r="AF113" s="447"/>
      <c r="AG113" s="447"/>
      <c r="AH113" s="447"/>
      <c r="AI113" s="447"/>
      <c r="AJ113" s="447"/>
      <c r="AK113" s="447"/>
      <c r="AL113" s="447"/>
      <c r="AM113" s="447"/>
      <c r="AN113" s="447"/>
      <c r="AO113" s="447"/>
      <c r="AP113" s="447"/>
      <c r="AQ113" s="447"/>
      <c r="AR113" s="447"/>
      <c r="AS113" s="447"/>
      <c r="AT113" s="447"/>
      <c r="AU113" s="447"/>
      <c r="AV113" s="447"/>
      <c r="AW113" s="447"/>
      <c r="AX113" s="447"/>
      <c r="AY113" s="447"/>
      <c r="AZ113" s="447"/>
      <c r="BA113" s="481" t="s">
        <v>3</v>
      </c>
      <c r="BB113" s="481" t="s">
        <v>3</v>
      </c>
      <c r="BC113" s="467"/>
      <c r="BD113" s="467"/>
      <c r="BE113" s="713">
        <v>0</v>
      </c>
      <c r="BF113" s="713" t="s">
        <v>3</v>
      </c>
    </row>
    <row r="114" spans="1:58" x14ac:dyDescent="0.25">
      <c r="A114" s="2844" t="s">
        <v>145</v>
      </c>
      <c r="B114" s="2844"/>
      <c r="C114" s="2844"/>
      <c r="D114" s="584">
        <v>0</v>
      </c>
      <c r="E114" s="576"/>
      <c r="F114" s="577"/>
      <c r="G114" s="577"/>
      <c r="H114" s="577"/>
      <c r="I114" s="577"/>
      <c r="J114" s="577"/>
      <c r="K114" s="577"/>
      <c r="L114" s="587"/>
      <c r="M114" s="588"/>
      <c r="N114" s="570"/>
      <c r="O114" s="570"/>
      <c r="P114" s="666"/>
      <c r="Q114" s="705" t="s">
        <v>132</v>
      </c>
      <c r="R114" s="495"/>
      <c r="S114" s="444"/>
      <c r="T114" s="444"/>
      <c r="U114" s="444"/>
      <c r="V114" s="444"/>
      <c r="W114" s="458"/>
      <c r="X114" s="458"/>
      <c r="Y114" s="451"/>
      <c r="Z114" s="451"/>
      <c r="AA114" s="451"/>
      <c r="AB114" s="447"/>
      <c r="AC114" s="447"/>
      <c r="AD114" s="447"/>
      <c r="AE114" s="447"/>
      <c r="AF114" s="447"/>
      <c r="AG114" s="447"/>
      <c r="AH114" s="447"/>
      <c r="AI114" s="447"/>
      <c r="AJ114" s="447"/>
      <c r="AK114" s="447"/>
      <c r="AL114" s="447"/>
      <c r="AM114" s="447"/>
      <c r="AN114" s="447"/>
      <c r="AO114" s="447"/>
      <c r="AP114" s="447"/>
      <c r="AQ114" s="447"/>
      <c r="AR114" s="447"/>
      <c r="AS114" s="447"/>
      <c r="AT114" s="447"/>
      <c r="AU114" s="447"/>
      <c r="AV114" s="447"/>
      <c r="AW114" s="447"/>
      <c r="AX114" s="447"/>
      <c r="AY114" s="447"/>
      <c r="AZ114" s="447"/>
      <c r="BA114" s="481" t="s">
        <v>3</v>
      </c>
      <c r="BB114" s="481" t="s">
        <v>3</v>
      </c>
      <c r="BC114" s="544" t="s">
        <v>3</v>
      </c>
      <c r="BD114" s="713">
        <v>0</v>
      </c>
      <c r="BE114" s="713">
        <v>0</v>
      </c>
      <c r="BF114" s="713" t="s">
        <v>3</v>
      </c>
    </row>
    <row r="115" spans="1:58" x14ac:dyDescent="0.25">
      <c r="A115" s="2844" t="s">
        <v>146</v>
      </c>
      <c r="B115" s="2844"/>
      <c r="C115" s="2844"/>
      <c r="D115" s="584">
        <v>0</v>
      </c>
      <c r="E115" s="576"/>
      <c r="F115" s="577"/>
      <c r="G115" s="577"/>
      <c r="H115" s="577"/>
      <c r="I115" s="577"/>
      <c r="J115" s="577"/>
      <c r="K115" s="577"/>
      <c r="L115" s="587"/>
      <c r="M115" s="588"/>
      <c r="N115" s="570"/>
      <c r="O115" s="570"/>
      <c r="P115" s="666"/>
      <c r="Q115" s="705" t="s">
        <v>132</v>
      </c>
      <c r="R115" s="495"/>
      <c r="S115" s="444"/>
      <c r="T115" s="444"/>
      <c r="U115" s="444"/>
      <c r="V115" s="444"/>
      <c r="W115" s="458"/>
      <c r="X115" s="458"/>
      <c r="Y115" s="451"/>
      <c r="Z115" s="451"/>
      <c r="AA115" s="451"/>
      <c r="AB115" s="447"/>
      <c r="AC115" s="447"/>
      <c r="AD115" s="447"/>
      <c r="AE115" s="447"/>
      <c r="AF115" s="447"/>
      <c r="AG115" s="447"/>
      <c r="AH115" s="447"/>
      <c r="AI115" s="447"/>
      <c r="AJ115" s="447"/>
      <c r="AK115" s="447"/>
      <c r="AL115" s="447"/>
      <c r="AM115" s="447"/>
      <c r="AN115" s="447"/>
      <c r="AO115" s="447"/>
      <c r="AP115" s="447"/>
      <c r="AQ115" s="447"/>
      <c r="AR115" s="447"/>
      <c r="AS115" s="447"/>
      <c r="AT115" s="447"/>
      <c r="AU115" s="447"/>
      <c r="AV115" s="447"/>
      <c r="AW115" s="447"/>
      <c r="AX115" s="447"/>
      <c r="AY115" s="447"/>
      <c r="AZ115" s="447"/>
      <c r="BA115" s="481" t="s">
        <v>3</v>
      </c>
      <c r="BB115" s="481" t="s">
        <v>3</v>
      </c>
      <c r="BC115" s="544" t="s">
        <v>3</v>
      </c>
      <c r="BD115" s="713">
        <v>0</v>
      </c>
      <c r="BE115" s="713">
        <v>0</v>
      </c>
      <c r="BF115" s="713" t="s">
        <v>3</v>
      </c>
    </row>
    <row r="116" spans="1:58" x14ac:dyDescent="0.25">
      <c r="A116" s="2845" t="s">
        <v>147</v>
      </c>
      <c r="B116" s="2846"/>
      <c r="C116" s="2847"/>
      <c r="D116" s="584">
        <v>0</v>
      </c>
      <c r="E116" s="586"/>
      <c r="F116" s="587"/>
      <c r="G116" s="587"/>
      <c r="H116" s="577"/>
      <c r="I116" s="577"/>
      <c r="J116" s="577"/>
      <c r="K116" s="577"/>
      <c r="L116" s="577"/>
      <c r="M116" s="573"/>
      <c r="N116" s="570"/>
      <c r="O116" s="570"/>
      <c r="P116" s="666"/>
      <c r="Q116" s="705" t="s">
        <v>132</v>
      </c>
      <c r="R116" s="495"/>
      <c r="S116" s="444"/>
      <c r="T116" s="444"/>
      <c r="U116" s="444"/>
      <c r="V116" s="444"/>
      <c r="W116" s="458"/>
      <c r="X116" s="458"/>
      <c r="Y116" s="451"/>
      <c r="Z116" s="451"/>
      <c r="AA116" s="451"/>
      <c r="AB116" s="447"/>
      <c r="AC116" s="447"/>
      <c r="AD116" s="447"/>
      <c r="AE116" s="447"/>
      <c r="AF116" s="447"/>
      <c r="AG116" s="447"/>
      <c r="AH116" s="447"/>
      <c r="AI116" s="447"/>
      <c r="AJ116" s="447"/>
      <c r="AK116" s="447"/>
      <c r="AL116" s="447"/>
      <c r="AM116" s="447"/>
      <c r="AN116" s="447"/>
      <c r="AO116" s="447"/>
      <c r="AP116" s="447"/>
      <c r="AQ116" s="447"/>
      <c r="AR116" s="447"/>
      <c r="AS116" s="447"/>
      <c r="AT116" s="447"/>
      <c r="AU116" s="447"/>
      <c r="AV116" s="447"/>
      <c r="AW116" s="447"/>
      <c r="AX116" s="447"/>
      <c r="AY116" s="447"/>
      <c r="AZ116" s="447"/>
      <c r="BA116" s="481" t="s">
        <v>3</v>
      </c>
      <c r="BB116" s="481" t="s">
        <v>3</v>
      </c>
      <c r="BC116" s="544" t="s">
        <v>3</v>
      </c>
      <c r="BD116" s="713">
        <v>0</v>
      </c>
      <c r="BE116" s="713">
        <v>0</v>
      </c>
      <c r="BF116" s="713" t="s">
        <v>3</v>
      </c>
    </row>
    <row r="117" spans="1:58" x14ac:dyDescent="0.25">
      <c r="A117" s="2844" t="s">
        <v>148</v>
      </c>
      <c r="B117" s="2844"/>
      <c r="C117" s="2844"/>
      <c r="D117" s="584">
        <v>0</v>
      </c>
      <c r="E117" s="586"/>
      <c r="F117" s="587"/>
      <c r="G117" s="587"/>
      <c r="H117" s="577"/>
      <c r="I117" s="577"/>
      <c r="J117" s="577"/>
      <c r="K117" s="577"/>
      <c r="L117" s="577"/>
      <c r="M117" s="573"/>
      <c r="N117" s="570"/>
      <c r="O117" s="570"/>
      <c r="P117" s="666"/>
      <c r="Q117" s="705" t="s">
        <v>132</v>
      </c>
      <c r="R117" s="495"/>
      <c r="S117" s="444"/>
      <c r="T117" s="444"/>
      <c r="U117" s="444"/>
      <c r="V117" s="444"/>
      <c r="W117" s="458"/>
      <c r="X117" s="458"/>
      <c r="Y117" s="451"/>
      <c r="Z117" s="451"/>
      <c r="AA117" s="451"/>
      <c r="AB117" s="447"/>
      <c r="AC117" s="447"/>
      <c r="AD117" s="447"/>
      <c r="AE117" s="447"/>
      <c r="AF117" s="447"/>
      <c r="AG117" s="447"/>
      <c r="AH117" s="447"/>
      <c r="AI117" s="447"/>
      <c r="AJ117" s="447"/>
      <c r="AK117" s="447"/>
      <c r="AL117" s="447"/>
      <c r="AM117" s="447"/>
      <c r="AN117" s="447"/>
      <c r="AO117" s="447"/>
      <c r="AP117" s="447"/>
      <c r="AQ117" s="447"/>
      <c r="AR117" s="447"/>
      <c r="AS117" s="447"/>
      <c r="AT117" s="447"/>
      <c r="AU117" s="447"/>
      <c r="AV117" s="447"/>
      <c r="AW117" s="447"/>
      <c r="AX117" s="447"/>
      <c r="AY117" s="447"/>
      <c r="AZ117" s="447"/>
      <c r="BA117" s="481" t="s">
        <v>3</v>
      </c>
      <c r="BB117" s="481" t="s">
        <v>3</v>
      </c>
      <c r="BC117" s="544" t="s">
        <v>3</v>
      </c>
      <c r="BD117" s="713">
        <v>0</v>
      </c>
      <c r="BE117" s="713">
        <v>0</v>
      </c>
      <c r="BF117" s="713" t="s">
        <v>3</v>
      </c>
    </row>
    <row r="118" spans="1:58" x14ac:dyDescent="0.25">
      <c r="A118" s="2844" t="s">
        <v>81</v>
      </c>
      <c r="B118" s="2844"/>
      <c r="C118" s="2844"/>
      <c r="D118" s="584">
        <v>0</v>
      </c>
      <c r="E118" s="586"/>
      <c r="F118" s="587"/>
      <c r="G118" s="587"/>
      <c r="H118" s="587"/>
      <c r="I118" s="587"/>
      <c r="J118" s="577"/>
      <c r="K118" s="577"/>
      <c r="L118" s="577"/>
      <c r="M118" s="573"/>
      <c r="N118" s="570"/>
      <c r="O118" s="606"/>
      <c r="P118" s="666"/>
      <c r="Q118" s="705" t="s">
        <v>132</v>
      </c>
      <c r="R118" s="495"/>
      <c r="S118" s="444"/>
      <c r="T118" s="444"/>
      <c r="U118" s="444"/>
      <c r="V118" s="444"/>
      <c r="W118" s="458"/>
      <c r="X118" s="458"/>
      <c r="Y118" s="451"/>
      <c r="Z118" s="451"/>
      <c r="AA118" s="451"/>
      <c r="AB118" s="447"/>
      <c r="AC118" s="447"/>
      <c r="AD118" s="447"/>
      <c r="AE118" s="447"/>
      <c r="AF118" s="447"/>
      <c r="AG118" s="447"/>
      <c r="AH118" s="447"/>
      <c r="AI118" s="447"/>
      <c r="AJ118" s="447"/>
      <c r="AK118" s="447"/>
      <c r="AL118" s="447"/>
      <c r="AM118" s="447"/>
      <c r="AN118" s="447"/>
      <c r="AO118" s="447"/>
      <c r="AP118" s="447"/>
      <c r="AQ118" s="447"/>
      <c r="AR118" s="447"/>
      <c r="AS118" s="447"/>
      <c r="AT118" s="447"/>
      <c r="AU118" s="447"/>
      <c r="AV118" s="447"/>
      <c r="AW118" s="447"/>
      <c r="AX118" s="447"/>
      <c r="AY118" s="447"/>
      <c r="AZ118" s="447"/>
      <c r="BA118" s="481" t="s">
        <v>3</v>
      </c>
      <c r="BB118" s="481" t="s">
        <v>3</v>
      </c>
      <c r="BC118" s="467"/>
      <c r="BD118" s="467"/>
      <c r="BE118" s="713">
        <v>0</v>
      </c>
      <c r="BF118" s="713" t="s">
        <v>3</v>
      </c>
    </row>
    <row r="119" spans="1:58" x14ac:dyDescent="0.25">
      <c r="A119" s="2844" t="s">
        <v>149</v>
      </c>
      <c r="B119" s="2844"/>
      <c r="C119" s="2844"/>
      <c r="D119" s="584">
        <v>0</v>
      </c>
      <c r="E119" s="576"/>
      <c r="F119" s="577"/>
      <c r="G119" s="577"/>
      <c r="H119" s="577"/>
      <c r="I119" s="577"/>
      <c r="J119" s="577"/>
      <c r="K119" s="577"/>
      <c r="L119" s="577"/>
      <c r="M119" s="573"/>
      <c r="N119" s="570"/>
      <c r="O119" s="570"/>
      <c r="P119" s="666"/>
      <c r="Q119" s="705" t="s">
        <v>132</v>
      </c>
      <c r="R119" s="495"/>
      <c r="S119" s="444"/>
      <c r="T119" s="444"/>
      <c r="U119" s="444"/>
      <c r="V119" s="444"/>
      <c r="W119" s="458"/>
      <c r="X119" s="458"/>
      <c r="Y119" s="451"/>
      <c r="Z119" s="451"/>
      <c r="AA119" s="451"/>
      <c r="AB119" s="447"/>
      <c r="AC119" s="447"/>
      <c r="AD119" s="447"/>
      <c r="AE119" s="447"/>
      <c r="AF119" s="447"/>
      <c r="AG119" s="447"/>
      <c r="AH119" s="447"/>
      <c r="AI119" s="447"/>
      <c r="AJ119" s="447"/>
      <c r="AK119" s="447"/>
      <c r="AL119" s="447"/>
      <c r="AM119" s="447"/>
      <c r="AN119" s="447"/>
      <c r="AO119" s="447"/>
      <c r="AP119" s="447"/>
      <c r="AQ119" s="447"/>
      <c r="AR119" s="447"/>
      <c r="AS119" s="447"/>
      <c r="AT119" s="447"/>
      <c r="AU119" s="447"/>
      <c r="AV119" s="447"/>
      <c r="AW119" s="447"/>
      <c r="AX119" s="447"/>
      <c r="AY119" s="447"/>
      <c r="AZ119" s="447"/>
      <c r="BA119" s="481" t="s">
        <v>3</v>
      </c>
      <c r="BB119" s="481" t="s">
        <v>3</v>
      </c>
      <c r="BC119" s="544" t="s">
        <v>3</v>
      </c>
      <c r="BD119" s="713">
        <v>0</v>
      </c>
      <c r="BE119" s="713">
        <v>0</v>
      </c>
      <c r="BF119" s="713" t="s">
        <v>3</v>
      </c>
    </row>
    <row r="120" spans="1:58" x14ac:dyDescent="0.25">
      <c r="A120" s="2844" t="s">
        <v>150</v>
      </c>
      <c r="B120" s="2844"/>
      <c r="C120" s="2844"/>
      <c r="D120" s="584">
        <v>0</v>
      </c>
      <c r="E120" s="576"/>
      <c r="F120" s="577"/>
      <c r="G120" s="577"/>
      <c r="H120" s="577"/>
      <c r="I120" s="577"/>
      <c r="J120" s="577"/>
      <c r="K120" s="577"/>
      <c r="L120" s="577"/>
      <c r="M120" s="573"/>
      <c r="N120" s="570"/>
      <c r="O120" s="570"/>
      <c r="P120" s="666"/>
      <c r="Q120" s="705" t="s">
        <v>132</v>
      </c>
      <c r="R120" s="495"/>
      <c r="S120" s="444"/>
      <c r="T120" s="444"/>
      <c r="U120" s="444"/>
      <c r="V120" s="444"/>
      <c r="W120" s="458"/>
      <c r="X120" s="458"/>
      <c r="Y120" s="451"/>
      <c r="Z120" s="451"/>
      <c r="AA120" s="451"/>
      <c r="AB120" s="447"/>
      <c r="AC120" s="447"/>
      <c r="AD120" s="447"/>
      <c r="AE120" s="447"/>
      <c r="AF120" s="447"/>
      <c r="AG120" s="447"/>
      <c r="AH120" s="447"/>
      <c r="AI120" s="447"/>
      <c r="AJ120" s="447"/>
      <c r="AK120" s="447"/>
      <c r="AL120" s="447"/>
      <c r="AM120" s="447"/>
      <c r="AN120" s="447"/>
      <c r="AO120" s="447"/>
      <c r="AP120" s="447"/>
      <c r="AQ120" s="447"/>
      <c r="AR120" s="447"/>
      <c r="AS120" s="447"/>
      <c r="AT120" s="447"/>
      <c r="AU120" s="447"/>
      <c r="AV120" s="447"/>
      <c r="AW120" s="447"/>
      <c r="AX120" s="447"/>
      <c r="AY120" s="447"/>
      <c r="AZ120" s="447"/>
      <c r="BA120" s="481" t="s">
        <v>3</v>
      </c>
      <c r="BB120" s="481" t="s">
        <v>3</v>
      </c>
      <c r="BC120" s="544" t="s">
        <v>3</v>
      </c>
      <c r="BD120" s="713">
        <v>0</v>
      </c>
      <c r="BE120" s="713">
        <v>0</v>
      </c>
      <c r="BF120" s="713" t="s">
        <v>3</v>
      </c>
    </row>
    <row r="121" spans="1:58" x14ac:dyDescent="0.25">
      <c r="A121" s="2844" t="s">
        <v>151</v>
      </c>
      <c r="B121" s="2844"/>
      <c r="C121" s="2844"/>
      <c r="D121" s="584">
        <v>0</v>
      </c>
      <c r="E121" s="576"/>
      <c r="F121" s="577"/>
      <c r="G121" s="577"/>
      <c r="H121" s="577"/>
      <c r="I121" s="577"/>
      <c r="J121" s="577"/>
      <c r="K121" s="577"/>
      <c r="L121" s="577"/>
      <c r="M121" s="573"/>
      <c r="N121" s="570"/>
      <c r="O121" s="570"/>
      <c r="P121" s="666"/>
      <c r="Q121" s="705" t="s">
        <v>132</v>
      </c>
      <c r="R121" s="495"/>
      <c r="S121" s="444"/>
      <c r="T121" s="444"/>
      <c r="U121" s="444"/>
      <c r="V121" s="444"/>
      <c r="W121" s="458"/>
      <c r="X121" s="458"/>
      <c r="Y121" s="451"/>
      <c r="Z121" s="451"/>
      <c r="AA121" s="451"/>
      <c r="AB121" s="447"/>
      <c r="AC121" s="447"/>
      <c r="AD121" s="447"/>
      <c r="AE121" s="447"/>
      <c r="AF121" s="447"/>
      <c r="AG121" s="447"/>
      <c r="AH121" s="447"/>
      <c r="AI121" s="447"/>
      <c r="AJ121" s="447"/>
      <c r="AK121" s="447"/>
      <c r="AL121" s="447"/>
      <c r="AM121" s="447"/>
      <c r="AN121" s="447"/>
      <c r="AO121" s="447"/>
      <c r="AP121" s="447"/>
      <c r="AQ121" s="447"/>
      <c r="AR121" s="447"/>
      <c r="AS121" s="447"/>
      <c r="AT121" s="447"/>
      <c r="AU121" s="447"/>
      <c r="AV121" s="447"/>
      <c r="AW121" s="447"/>
      <c r="AX121" s="447"/>
      <c r="AY121" s="447"/>
      <c r="AZ121" s="447"/>
      <c r="BA121" s="481" t="s">
        <v>3</v>
      </c>
      <c r="BB121" s="481" t="s">
        <v>3</v>
      </c>
      <c r="BC121" s="544" t="s">
        <v>3</v>
      </c>
      <c r="BD121" s="713">
        <v>0</v>
      </c>
      <c r="BE121" s="713">
        <v>0</v>
      </c>
      <c r="BF121" s="713" t="s">
        <v>3</v>
      </c>
    </row>
    <row r="122" spans="1:58" x14ac:dyDescent="0.25">
      <c r="A122" s="2844" t="s">
        <v>152</v>
      </c>
      <c r="B122" s="2844"/>
      <c r="C122" s="2844"/>
      <c r="D122" s="584">
        <v>0</v>
      </c>
      <c r="E122" s="576"/>
      <c r="F122" s="577"/>
      <c r="G122" s="577"/>
      <c r="H122" s="577"/>
      <c r="I122" s="577"/>
      <c r="J122" s="577"/>
      <c r="K122" s="577"/>
      <c r="L122" s="577"/>
      <c r="M122" s="573"/>
      <c r="N122" s="570"/>
      <c r="O122" s="570"/>
      <c r="P122" s="666"/>
      <c r="Q122" s="705" t="s">
        <v>132</v>
      </c>
      <c r="R122" s="495"/>
      <c r="S122" s="444"/>
      <c r="T122" s="444"/>
      <c r="U122" s="444"/>
      <c r="V122" s="444"/>
      <c r="W122" s="458"/>
      <c r="X122" s="458"/>
      <c r="Y122" s="451"/>
      <c r="Z122" s="451"/>
      <c r="AA122" s="451"/>
      <c r="AB122" s="447"/>
      <c r="AC122" s="447"/>
      <c r="AD122" s="447"/>
      <c r="AE122" s="447"/>
      <c r="AF122" s="447"/>
      <c r="AG122" s="447"/>
      <c r="AH122" s="447"/>
      <c r="AI122" s="447"/>
      <c r="AJ122" s="447"/>
      <c r="AK122" s="447"/>
      <c r="AL122" s="447"/>
      <c r="AM122" s="447"/>
      <c r="AN122" s="447"/>
      <c r="AO122" s="447"/>
      <c r="AP122" s="447"/>
      <c r="AQ122" s="447"/>
      <c r="AR122" s="447"/>
      <c r="AS122" s="447"/>
      <c r="AT122" s="447"/>
      <c r="AU122" s="447"/>
      <c r="AV122" s="447"/>
      <c r="AW122" s="447"/>
      <c r="AX122" s="447"/>
      <c r="AY122" s="447"/>
      <c r="AZ122" s="447"/>
      <c r="BA122" s="481" t="s">
        <v>3</v>
      </c>
      <c r="BB122" s="481" t="s">
        <v>3</v>
      </c>
      <c r="BC122" s="544" t="s">
        <v>3</v>
      </c>
      <c r="BD122" s="713">
        <v>0</v>
      </c>
      <c r="BE122" s="713">
        <v>0</v>
      </c>
      <c r="BF122" s="713" t="s">
        <v>3</v>
      </c>
    </row>
    <row r="123" spans="1:58" x14ac:dyDescent="0.25">
      <c r="A123" s="2850" t="s">
        <v>153</v>
      </c>
      <c r="B123" s="2850"/>
      <c r="C123" s="2850"/>
      <c r="D123" s="584">
        <v>0</v>
      </c>
      <c r="E123" s="580"/>
      <c r="F123" s="580"/>
      <c r="G123" s="580"/>
      <c r="H123" s="580"/>
      <c r="I123" s="580"/>
      <c r="J123" s="580"/>
      <c r="K123" s="580"/>
      <c r="L123" s="580"/>
      <c r="M123" s="582"/>
      <c r="N123" s="570"/>
      <c r="O123" s="570"/>
      <c r="P123" s="666"/>
      <c r="Q123" s="705" t="s">
        <v>132</v>
      </c>
      <c r="R123" s="495"/>
      <c r="S123" s="444"/>
      <c r="T123" s="444"/>
      <c r="U123" s="444"/>
      <c r="V123" s="444"/>
      <c r="W123" s="458"/>
      <c r="X123" s="458"/>
      <c r="Y123" s="451"/>
      <c r="Z123" s="451"/>
      <c r="AA123" s="451"/>
      <c r="AB123" s="447"/>
      <c r="AC123" s="447"/>
      <c r="AD123" s="447"/>
      <c r="AE123" s="447"/>
      <c r="AF123" s="447"/>
      <c r="AG123" s="447"/>
      <c r="AH123" s="447"/>
      <c r="AI123" s="447"/>
      <c r="AJ123" s="447"/>
      <c r="AK123" s="447"/>
      <c r="AL123" s="447"/>
      <c r="AM123" s="447"/>
      <c r="AN123" s="447"/>
      <c r="AO123" s="447"/>
      <c r="AP123" s="447"/>
      <c r="AQ123" s="447"/>
      <c r="AR123" s="447"/>
      <c r="AS123" s="447"/>
      <c r="AT123" s="447"/>
      <c r="AU123" s="447"/>
      <c r="AV123" s="447"/>
      <c r="AW123" s="447"/>
      <c r="AX123" s="447"/>
      <c r="AY123" s="447"/>
      <c r="AZ123" s="447"/>
      <c r="BA123" s="481" t="s">
        <v>3</v>
      </c>
      <c r="BB123" s="481" t="s">
        <v>3</v>
      </c>
      <c r="BC123" s="544" t="s">
        <v>3</v>
      </c>
      <c r="BD123" s="713">
        <v>0</v>
      </c>
      <c r="BE123" s="713">
        <v>0</v>
      </c>
      <c r="BF123" s="713" t="s">
        <v>3</v>
      </c>
    </row>
    <row r="124" spans="1:58" x14ac:dyDescent="0.25">
      <c r="A124" s="2797" t="s">
        <v>154</v>
      </c>
      <c r="B124" s="2803"/>
      <c r="C124" s="2798"/>
      <c r="D124" s="611">
        <v>0</v>
      </c>
      <c r="E124" s="675">
        <v>0</v>
      </c>
      <c r="F124" s="613">
        <v>0</v>
      </c>
      <c r="G124" s="613">
        <v>0</v>
      </c>
      <c r="H124" s="613">
        <v>0</v>
      </c>
      <c r="I124" s="613">
        <v>0</v>
      </c>
      <c r="J124" s="613">
        <v>0</v>
      </c>
      <c r="K124" s="613">
        <v>0</v>
      </c>
      <c r="L124" s="613">
        <v>0</v>
      </c>
      <c r="M124" s="614">
        <v>0</v>
      </c>
      <c r="N124" s="611">
        <v>0</v>
      </c>
      <c r="O124" s="616">
        <v>0</v>
      </c>
      <c r="P124" s="616">
        <v>0</v>
      </c>
      <c r="Q124" s="705" t="s">
        <v>132</v>
      </c>
      <c r="R124" s="495"/>
      <c r="S124" s="444"/>
      <c r="T124" s="444"/>
      <c r="U124" s="444"/>
      <c r="V124" s="444"/>
      <c r="W124" s="451"/>
      <c r="X124" s="458"/>
      <c r="Y124" s="458"/>
      <c r="Z124" s="451"/>
      <c r="AA124" s="451"/>
      <c r="AB124" s="447"/>
      <c r="AC124" s="447"/>
      <c r="AD124" s="447"/>
      <c r="AE124" s="447"/>
      <c r="AF124" s="447"/>
      <c r="AG124" s="447"/>
      <c r="AH124" s="447"/>
      <c r="AI124" s="447"/>
      <c r="AJ124" s="447"/>
      <c r="AK124" s="447"/>
      <c r="AL124" s="447"/>
      <c r="AM124" s="447"/>
      <c r="AN124" s="447"/>
      <c r="AO124" s="447"/>
      <c r="AP124" s="447"/>
      <c r="AQ124" s="447"/>
      <c r="AR124" s="447"/>
      <c r="AS124" s="447"/>
      <c r="AT124" s="447"/>
      <c r="AU124" s="447"/>
      <c r="AV124" s="447"/>
      <c r="AW124" s="447"/>
      <c r="AX124" s="447"/>
      <c r="AY124" s="447"/>
      <c r="AZ124" s="447"/>
      <c r="BA124" s="481" t="s">
        <v>3</v>
      </c>
      <c r="BB124" s="481" t="s">
        <v>3</v>
      </c>
      <c r="BC124" s="544" t="s">
        <v>3</v>
      </c>
      <c r="BD124" s="713">
        <v>0</v>
      </c>
      <c r="BE124" s="713">
        <v>0</v>
      </c>
      <c r="BF124" s="713" t="s">
        <v>3</v>
      </c>
    </row>
    <row r="125" spans="1:58" x14ac:dyDescent="0.25">
      <c r="A125" s="2851" t="s">
        <v>155</v>
      </c>
      <c r="B125" s="2851"/>
      <c r="C125" s="2851"/>
      <c r="D125" s="523"/>
      <c r="E125" s="523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488"/>
      <c r="R125" s="487"/>
      <c r="S125" s="444"/>
      <c r="T125" s="444"/>
      <c r="U125" s="444"/>
      <c r="V125" s="444"/>
      <c r="W125" s="444"/>
      <c r="X125" s="444"/>
      <c r="Y125" s="444"/>
      <c r="Z125" s="444"/>
      <c r="AA125" s="444"/>
      <c r="AB125" s="447"/>
      <c r="AC125" s="447"/>
      <c r="AD125" s="447"/>
      <c r="AE125" s="447"/>
      <c r="AF125" s="447"/>
      <c r="AG125" s="447"/>
      <c r="AH125" s="447"/>
      <c r="AI125" s="447"/>
      <c r="AJ125" s="447"/>
      <c r="AK125" s="447"/>
      <c r="AL125" s="447"/>
      <c r="AM125" s="447"/>
      <c r="AN125" s="447"/>
      <c r="AO125" s="447"/>
      <c r="AP125" s="447"/>
      <c r="AQ125" s="447"/>
      <c r="AR125" s="447"/>
      <c r="AS125" s="447"/>
      <c r="AT125" s="447"/>
      <c r="AU125" s="447"/>
      <c r="AV125" s="447"/>
      <c r="AW125" s="447"/>
      <c r="AX125" s="447"/>
      <c r="AY125" s="447"/>
      <c r="AZ125" s="447"/>
      <c r="BA125" s="444"/>
      <c r="BB125" s="444"/>
      <c r="BC125" s="444"/>
      <c r="BD125" s="444"/>
      <c r="BE125" s="447"/>
      <c r="BF125" s="447"/>
    </row>
    <row r="126" spans="1:58" x14ac:dyDescent="0.25">
      <c r="A126" s="2810" t="s">
        <v>156</v>
      </c>
      <c r="B126" s="2811"/>
      <c r="C126" s="2812"/>
      <c r="D126" s="583">
        <v>0</v>
      </c>
      <c r="E126" s="626"/>
      <c r="F126" s="590"/>
      <c r="G126" s="590"/>
      <c r="H126" s="590"/>
      <c r="I126" s="590"/>
      <c r="J126" s="590"/>
      <c r="K126" s="590"/>
      <c r="L126" s="590"/>
      <c r="M126" s="618"/>
      <c r="N126" s="624"/>
      <c r="O126" s="569"/>
      <c r="P126" s="665"/>
      <c r="Q126" s="705" t="s">
        <v>6</v>
      </c>
      <c r="R126" s="495"/>
      <c r="S126" s="444"/>
      <c r="T126" s="444"/>
      <c r="U126" s="444"/>
      <c r="V126" s="444"/>
      <c r="W126" s="458"/>
      <c r="X126" s="458"/>
      <c r="Y126" s="451"/>
      <c r="Z126" s="451"/>
      <c r="AA126" s="451"/>
      <c r="AB126" s="447"/>
      <c r="AC126" s="447"/>
      <c r="AD126" s="447"/>
      <c r="AE126" s="447"/>
      <c r="AF126" s="447"/>
      <c r="AG126" s="447"/>
      <c r="AH126" s="447"/>
      <c r="AI126" s="447"/>
      <c r="AJ126" s="447"/>
      <c r="AK126" s="447"/>
      <c r="AL126" s="447"/>
      <c r="AM126" s="447"/>
      <c r="AN126" s="447"/>
      <c r="AO126" s="447"/>
      <c r="AP126" s="447"/>
      <c r="AQ126" s="447"/>
      <c r="AR126" s="447"/>
      <c r="AS126" s="447"/>
      <c r="AT126" s="447"/>
      <c r="AU126" s="447"/>
      <c r="AV126" s="447"/>
      <c r="AW126" s="447"/>
      <c r="AX126" s="447"/>
      <c r="AY126" s="447"/>
      <c r="AZ126" s="447"/>
      <c r="BA126" s="481" t="s">
        <v>3</v>
      </c>
      <c r="BB126" s="481" t="s">
        <v>3</v>
      </c>
      <c r="BC126" s="544" t="s">
        <v>3</v>
      </c>
      <c r="BD126" s="713">
        <v>0</v>
      </c>
      <c r="BE126" s="713">
        <v>0</v>
      </c>
      <c r="BF126" s="713" t="s">
        <v>3</v>
      </c>
    </row>
    <row r="127" spans="1:58" x14ac:dyDescent="0.25">
      <c r="A127" s="2813" t="s">
        <v>157</v>
      </c>
      <c r="B127" s="2814"/>
      <c r="C127" s="2815"/>
      <c r="D127" s="584">
        <v>0</v>
      </c>
      <c r="E127" s="627"/>
      <c r="F127" s="577"/>
      <c r="G127" s="577"/>
      <c r="H127" s="577"/>
      <c r="I127" s="577"/>
      <c r="J127" s="577"/>
      <c r="K127" s="577"/>
      <c r="L127" s="577"/>
      <c r="M127" s="573"/>
      <c r="N127" s="594"/>
      <c r="O127" s="570"/>
      <c r="P127" s="666"/>
      <c r="Q127" s="705" t="s">
        <v>6</v>
      </c>
      <c r="R127" s="495"/>
      <c r="S127" s="444"/>
      <c r="T127" s="444"/>
      <c r="U127" s="444"/>
      <c r="V127" s="444"/>
      <c r="W127" s="464"/>
      <c r="X127" s="464"/>
      <c r="Y127" s="451"/>
      <c r="Z127" s="451"/>
      <c r="AA127" s="451"/>
      <c r="AB127" s="447"/>
      <c r="AC127" s="447"/>
      <c r="AD127" s="447"/>
      <c r="AE127" s="447"/>
      <c r="AF127" s="447"/>
      <c r="AG127" s="447"/>
      <c r="AH127" s="447"/>
      <c r="AI127" s="447"/>
      <c r="AJ127" s="447"/>
      <c r="AK127" s="447"/>
      <c r="AL127" s="447"/>
      <c r="AM127" s="447"/>
      <c r="AN127" s="447"/>
      <c r="AO127" s="447"/>
      <c r="AP127" s="447"/>
      <c r="AQ127" s="447"/>
      <c r="AR127" s="447"/>
      <c r="AS127" s="447"/>
      <c r="AT127" s="447"/>
      <c r="AU127" s="447"/>
      <c r="AV127" s="447"/>
      <c r="AW127" s="447"/>
      <c r="AX127" s="447"/>
      <c r="AY127" s="447"/>
      <c r="AZ127" s="447"/>
      <c r="BA127" s="481" t="s">
        <v>3</v>
      </c>
      <c r="BB127" s="481" t="s">
        <v>3</v>
      </c>
      <c r="BC127" s="544" t="s">
        <v>3</v>
      </c>
      <c r="BD127" s="713">
        <v>0</v>
      </c>
      <c r="BE127" s="713">
        <v>0</v>
      </c>
      <c r="BF127" s="713" t="s">
        <v>3</v>
      </c>
    </row>
    <row r="128" spans="1:58" x14ac:dyDescent="0.25">
      <c r="A128" s="2797" t="s">
        <v>154</v>
      </c>
      <c r="B128" s="2803"/>
      <c r="C128" s="2798"/>
      <c r="D128" s="611">
        <v>0</v>
      </c>
      <c r="E128" s="675">
        <v>0</v>
      </c>
      <c r="F128" s="613">
        <v>0</v>
      </c>
      <c r="G128" s="613">
        <v>0</v>
      </c>
      <c r="H128" s="613">
        <v>0</v>
      </c>
      <c r="I128" s="613">
        <v>0</v>
      </c>
      <c r="J128" s="613">
        <v>0</v>
      </c>
      <c r="K128" s="613">
        <v>0</v>
      </c>
      <c r="L128" s="613">
        <v>0</v>
      </c>
      <c r="M128" s="614">
        <v>0</v>
      </c>
      <c r="N128" s="611">
        <v>0</v>
      </c>
      <c r="O128" s="616">
        <v>0</v>
      </c>
      <c r="P128" s="616">
        <v>0</v>
      </c>
      <c r="Q128" s="705" t="s">
        <v>6</v>
      </c>
      <c r="R128" s="495"/>
      <c r="S128" s="444"/>
      <c r="T128" s="444"/>
      <c r="U128" s="444"/>
      <c r="V128" s="444"/>
      <c r="W128" s="451"/>
      <c r="X128" s="464"/>
      <c r="Y128" s="464"/>
      <c r="Z128" s="451"/>
      <c r="AA128" s="451"/>
      <c r="AB128" s="447"/>
      <c r="AC128" s="447"/>
      <c r="AD128" s="447"/>
      <c r="AE128" s="447"/>
      <c r="AF128" s="447"/>
      <c r="AG128" s="447"/>
      <c r="AH128" s="447"/>
      <c r="AI128" s="447"/>
      <c r="AJ128" s="447"/>
      <c r="AK128" s="447"/>
      <c r="AL128" s="447"/>
      <c r="AM128" s="447"/>
      <c r="AN128" s="447"/>
      <c r="AO128" s="447"/>
      <c r="AP128" s="447"/>
      <c r="AQ128" s="447"/>
      <c r="AR128" s="447"/>
      <c r="AS128" s="447"/>
      <c r="AT128" s="447"/>
      <c r="AU128" s="447"/>
      <c r="AV128" s="447"/>
      <c r="AW128" s="447"/>
      <c r="AX128" s="447"/>
      <c r="AY128" s="447"/>
      <c r="AZ128" s="447"/>
      <c r="BA128" s="481" t="s">
        <v>3</v>
      </c>
      <c r="BB128" s="481" t="s">
        <v>3</v>
      </c>
      <c r="BC128" s="544" t="s">
        <v>3</v>
      </c>
      <c r="BD128" s="713">
        <v>0</v>
      </c>
      <c r="BE128" s="713">
        <v>0</v>
      </c>
      <c r="BF128" s="713" t="s">
        <v>3</v>
      </c>
    </row>
    <row r="129" spans="1:57" ht="15.75" x14ac:dyDescent="0.25">
      <c r="A129" s="500" t="s">
        <v>158</v>
      </c>
      <c r="B129" s="513"/>
      <c r="C129" s="513"/>
      <c r="D129" s="53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5"/>
      <c r="O129" s="475"/>
      <c r="P129" s="461"/>
      <c r="Q129" s="461"/>
      <c r="R129" s="491"/>
      <c r="S129" s="457"/>
      <c r="T129" s="444"/>
      <c r="U129" s="444"/>
      <c r="V129" s="444"/>
      <c r="W129" s="444"/>
      <c r="X129" s="444"/>
      <c r="Y129" s="444"/>
      <c r="Z129" s="444"/>
      <c r="AA129" s="444"/>
      <c r="AB129" s="444"/>
      <c r="AC129" s="444"/>
      <c r="AD129" s="444"/>
      <c r="AE129" s="444"/>
      <c r="AF129" s="444"/>
      <c r="AG129" s="444"/>
      <c r="AH129" s="444"/>
      <c r="AI129" s="444"/>
      <c r="AJ129" s="444"/>
      <c r="AK129" s="444"/>
      <c r="AL129" s="444"/>
      <c r="AM129" s="444"/>
      <c r="AN129" s="444"/>
      <c r="AO129" s="444"/>
      <c r="AP129" s="444"/>
      <c r="AQ129" s="444"/>
      <c r="AR129" s="444"/>
      <c r="AS129" s="444"/>
      <c r="AT129" s="444"/>
      <c r="AU129" s="444"/>
      <c r="AV129" s="444"/>
      <c r="AW129" s="444"/>
      <c r="AX129" s="444"/>
      <c r="AY129" s="444"/>
      <c r="AZ129" s="444"/>
      <c r="BA129" s="444"/>
      <c r="BB129" s="444"/>
      <c r="BC129" s="444"/>
      <c r="BD129" s="444"/>
      <c r="BE129" s="444"/>
    </row>
    <row r="130" spans="1:57" x14ac:dyDescent="0.2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444"/>
      <c r="S130" s="444"/>
      <c r="T130" s="444"/>
      <c r="U130" s="444"/>
      <c r="V130" s="444"/>
      <c r="W130" s="444"/>
      <c r="X130" s="444"/>
      <c r="Y130" s="444"/>
      <c r="Z130" s="444"/>
      <c r="AA130" s="444"/>
      <c r="AB130" s="447"/>
      <c r="AC130" s="447"/>
      <c r="AD130" s="447"/>
      <c r="AE130" s="447"/>
      <c r="AF130" s="447"/>
      <c r="AG130" s="447"/>
      <c r="AH130" s="447"/>
      <c r="AI130" s="447"/>
      <c r="AJ130" s="447"/>
      <c r="AK130" s="447"/>
      <c r="AL130" s="447"/>
      <c r="AM130" s="447"/>
      <c r="AN130" s="447"/>
      <c r="AO130" s="447"/>
      <c r="AP130" s="447"/>
      <c r="AQ130" s="447"/>
      <c r="AR130" s="447"/>
      <c r="AS130" s="447"/>
      <c r="AT130" s="447"/>
      <c r="AU130" s="447"/>
      <c r="AV130" s="447"/>
      <c r="AW130" s="447"/>
      <c r="AX130" s="447"/>
      <c r="AY130" s="447"/>
      <c r="AZ130" s="447"/>
      <c r="BA130" s="444"/>
      <c r="BB130" s="444"/>
      <c r="BC130" s="444"/>
      <c r="BD130" s="444"/>
      <c r="BE130" s="447"/>
    </row>
    <row r="131" spans="1:57" ht="21" x14ac:dyDescent="0.25">
      <c r="A131" s="2807"/>
      <c r="B131" s="2808"/>
      <c r="C131" s="2809"/>
      <c r="D131" s="2831"/>
      <c r="E131" s="493" t="s">
        <v>33</v>
      </c>
      <c r="F131" s="459" t="s">
        <v>34</v>
      </c>
      <c r="G131" s="459" t="s">
        <v>35</v>
      </c>
      <c r="H131" s="459" t="s">
        <v>22</v>
      </c>
      <c r="I131" s="459" t="s">
        <v>23</v>
      </c>
      <c r="J131" s="459" t="s">
        <v>24</v>
      </c>
      <c r="K131" s="459" t="s">
        <v>25</v>
      </c>
      <c r="L131" s="459" t="s">
        <v>26</v>
      </c>
      <c r="M131" s="478" t="s">
        <v>27</v>
      </c>
      <c r="N131" s="456" t="s">
        <v>1</v>
      </c>
      <c r="O131" s="478" t="s">
        <v>2</v>
      </c>
      <c r="P131" s="2800"/>
      <c r="Q131" s="2849"/>
      <c r="R131" s="444"/>
      <c r="S131" s="444"/>
      <c r="T131" s="444"/>
      <c r="U131" s="444"/>
      <c r="V131" s="444"/>
      <c r="W131" s="444"/>
      <c r="X131" s="444"/>
      <c r="Y131" s="444"/>
      <c r="Z131" s="444"/>
      <c r="AA131" s="444"/>
      <c r="AB131" s="447"/>
      <c r="AC131" s="447"/>
      <c r="AD131" s="447"/>
      <c r="AE131" s="447"/>
      <c r="AF131" s="447"/>
      <c r="AG131" s="447"/>
      <c r="AH131" s="447"/>
      <c r="AI131" s="447"/>
      <c r="AJ131" s="447"/>
      <c r="AK131" s="447"/>
      <c r="AL131" s="447"/>
      <c r="AM131" s="447"/>
      <c r="AN131" s="447"/>
      <c r="AO131" s="447"/>
      <c r="AP131" s="447"/>
      <c r="AQ131" s="447"/>
      <c r="AR131" s="447"/>
      <c r="AS131" s="447"/>
      <c r="AT131" s="447"/>
      <c r="AU131" s="447"/>
      <c r="AV131" s="447"/>
      <c r="AW131" s="447"/>
      <c r="AX131" s="447"/>
      <c r="AY131" s="447"/>
      <c r="AZ131" s="447"/>
      <c r="BA131" s="444"/>
      <c r="BB131" s="444"/>
      <c r="BC131" s="444"/>
      <c r="BD131" s="444"/>
      <c r="BE131" s="447"/>
    </row>
    <row r="132" spans="1:57" x14ac:dyDescent="0.25">
      <c r="A132" s="2799" t="s">
        <v>160</v>
      </c>
      <c r="B132" s="2799" t="s">
        <v>161</v>
      </c>
      <c r="C132" s="536" t="s">
        <v>162</v>
      </c>
      <c r="D132" s="583">
        <v>0</v>
      </c>
      <c r="E132" s="604"/>
      <c r="F132" s="591"/>
      <c r="G132" s="591"/>
      <c r="H132" s="591"/>
      <c r="I132" s="591"/>
      <c r="J132" s="590"/>
      <c r="K132" s="590"/>
      <c r="L132" s="590"/>
      <c r="M132" s="592"/>
      <c r="N132" s="589"/>
      <c r="O132" s="618"/>
      <c r="P132" s="569"/>
      <c r="Q132" s="665"/>
      <c r="R132" s="705" t="s">
        <v>6</v>
      </c>
      <c r="S132" s="444"/>
      <c r="T132" s="444"/>
      <c r="U132" s="444"/>
      <c r="V132" s="444"/>
      <c r="W132" s="451"/>
      <c r="X132" s="458"/>
      <c r="Y132" s="458"/>
      <c r="Z132" s="451"/>
      <c r="AA132" s="451"/>
      <c r="AB132" s="447"/>
      <c r="AC132" s="447"/>
      <c r="AD132" s="447"/>
      <c r="AE132" s="447"/>
      <c r="AF132" s="447"/>
      <c r="AG132" s="447"/>
      <c r="AH132" s="447"/>
      <c r="AI132" s="447"/>
      <c r="AJ132" s="447"/>
      <c r="AK132" s="447"/>
      <c r="AL132" s="447"/>
      <c r="AM132" s="447"/>
      <c r="AN132" s="447"/>
      <c r="AO132" s="447"/>
      <c r="AP132" s="447"/>
      <c r="AQ132" s="447"/>
      <c r="AR132" s="447"/>
      <c r="AS132" s="447"/>
      <c r="AT132" s="447"/>
      <c r="AU132" s="447"/>
      <c r="AV132" s="447"/>
      <c r="AW132" s="447"/>
      <c r="AX132" s="447"/>
      <c r="AY132" s="447"/>
      <c r="AZ132" s="447"/>
      <c r="BA132" s="544" t="s">
        <v>3</v>
      </c>
      <c r="BB132" s="544" t="s">
        <v>3</v>
      </c>
      <c r="BC132" s="447"/>
      <c r="BD132" s="708">
        <v>0</v>
      </c>
      <c r="BE132" s="708">
        <v>0</v>
      </c>
    </row>
    <row r="133" spans="1:57" x14ac:dyDescent="0.25">
      <c r="A133" s="2816"/>
      <c r="B133" s="2800"/>
      <c r="C133" s="473" t="s">
        <v>163</v>
      </c>
      <c r="D133" s="585">
        <v>0</v>
      </c>
      <c r="E133" s="607"/>
      <c r="F133" s="608"/>
      <c r="G133" s="608"/>
      <c r="H133" s="608"/>
      <c r="I133" s="608"/>
      <c r="J133" s="580"/>
      <c r="K133" s="580"/>
      <c r="L133" s="580"/>
      <c r="M133" s="609"/>
      <c r="N133" s="735"/>
      <c r="O133" s="734"/>
      <c r="P133" s="570"/>
      <c r="Q133" s="676"/>
      <c r="R133" s="705" t="s">
        <v>3</v>
      </c>
      <c r="S133" s="444"/>
      <c r="T133" s="444"/>
      <c r="U133" s="444"/>
      <c r="V133" s="444"/>
      <c r="W133" s="451"/>
      <c r="X133" s="458"/>
      <c r="Y133" s="458"/>
      <c r="Z133" s="451"/>
      <c r="AA133" s="451"/>
      <c r="AB133" s="447"/>
      <c r="AC133" s="447"/>
      <c r="AD133" s="447"/>
      <c r="AE133" s="447"/>
      <c r="AF133" s="447"/>
      <c r="AG133" s="447"/>
      <c r="AH133" s="447"/>
      <c r="AI133" s="447"/>
      <c r="AJ133" s="447"/>
      <c r="AK133" s="447"/>
      <c r="AL133" s="447"/>
      <c r="AM133" s="447"/>
      <c r="AN133" s="447"/>
      <c r="AO133" s="447"/>
      <c r="AP133" s="447"/>
      <c r="AQ133" s="447"/>
      <c r="AR133" s="447"/>
      <c r="AS133" s="447"/>
      <c r="AT133" s="447"/>
      <c r="AU133" s="447"/>
      <c r="AV133" s="447"/>
      <c r="AW133" s="447"/>
      <c r="AX133" s="447"/>
      <c r="AY133" s="447"/>
      <c r="AZ133" s="447"/>
      <c r="BA133" s="467"/>
      <c r="BB133" s="544" t="s">
        <v>3</v>
      </c>
      <c r="BC133" s="447"/>
      <c r="BD133" s="721"/>
      <c r="BE133" s="708">
        <v>0</v>
      </c>
    </row>
    <row r="134" spans="1:57" x14ac:dyDescent="0.25">
      <c r="A134" s="2816"/>
      <c r="B134" s="2799" t="s">
        <v>164</v>
      </c>
      <c r="C134" s="536" t="s">
        <v>162</v>
      </c>
      <c r="D134" s="583">
        <v>0</v>
      </c>
      <c r="E134" s="604"/>
      <c r="F134" s="591"/>
      <c r="G134" s="591"/>
      <c r="H134" s="591"/>
      <c r="I134" s="591"/>
      <c r="J134" s="590"/>
      <c r="K134" s="590"/>
      <c r="L134" s="590"/>
      <c r="M134" s="592"/>
      <c r="N134" s="589"/>
      <c r="O134" s="618"/>
      <c r="P134" s="618"/>
      <c r="Q134" s="665"/>
      <c r="R134" s="705" t="s">
        <v>6</v>
      </c>
      <c r="S134" s="444"/>
      <c r="T134" s="444"/>
      <c r="U134" s="444"/>
      <c r="V134" s="444"/>
      <c r="W134" s="451"/>
      <c r="X134" s="458"/>
      <c r="Y134" s="458"/>
      <c r="Z134" s="451"/>
      <c r="AA134" s="451"/>
      <c r="AB134" s="447"/>
      <c r="AC134" s="447"/>
      <c r="AD134" s="447"/>
      <c r="AE134" s="447"/>
      <c r="AF134" s="447"/>
      <c r="AG134" s="447"/>
      <c r="AH134" s="447"/>
      <c r="AI134" s="447"/>
      <c r="AJ134" s="447"/>
      <c r="AK134" s="447"/>
      <c r="AL134" s="447"/>
      <c r="AM134" s="447"/>
      <c r="AN134" s="447"/>
      <c r="AO134" s="447"/>
      <c r="AP134" s="447"/>
      <c r="AQ134" s="447"/>
      <c r="AR134" s="447"/>
      <c r="AS134" s="447"/>
      <c r="AT134" s="447"/>
      <c r="AU134" s="447"/>
      <c r="AV134" s="447"/>
      <c r="AW134" s="447"/>
      <c r="AX134" s="447"/>
      <c r="AY134" s="447"/>
      <c r="AZ134" s="447"/>
      <c r="BA134" s="544" t="s">
        <v>3</v>
      </c>
      <c r="BB134" s="544" t="s">
        <v>3</v>
      </c>
      <c r="BC134" s="447"/>
      <c r="BD134" s="708">
        <v>0</v>
      </c>
      <c r="BE134" s="708">
        <v>0</v>
      </c>
    </row>
    <row r="135" spans="1:57" x14ac:dyDescent="0.25">
      <c r="A135" s="2800"/>
      <c r="B135" s="2800"/>
      <c r="C135" s="474" t="s">
        <v>163</v>
      </c>
      <c r="D135" s="585">
        <v>0</v>
      </c>
      <c r="E135" s="607"/>
      <c r="F135" s="608"/>
      <c r="G135" s="608"/>
      <c r="H135" s="608"/>
      <c r="I135" s="608"/>
      <c r="J135" s="580"/>
      <c r="K135" s="580"/>
      <c r="L135" s="580"/>
      <c r="M135" s="609"/>
      <c r="N135" s="735"/>
      <c r="O135" s="734"/>
      <c r="P135" s="582"/>
      <c r="Q135" s="676"/>
      <c r="R135" s="705" t="s">
        <v>3</v>
      </c>
      <c r="S135" s="444"/>
      <c r="T135" s="444"/>
      <c r="U135" s="444"/>
      <c r="V135" s="444"/>
      <c r="W135" s="451"/>
      <c r="X135" s="458"/>
      <c r="Y135" s="458"/>
      <c r="Z135" s="451"/>
      <c r="AA135" s="451"/>
      <c r="AB135" s="447"/>
      <c r="AC135" s="447"/>
      <c r="AD135" s="447"/>
      <c r="AE135" s="447"/>
      <c r="AF135" s="447"/>
      <c r="AG135" s="447"/>
      <c r="AH135" s="447"/>
      <c r="AI135" s="447"/>
      <c r="AJ135" s="447"/>
      <c r="AK135" s="447"/>
      <c r="AL135" s="447"/>
      <c r="AM135" s="447"/>
      <c r="AN135" s="447"/>
      <c r="AO135" s="447"/>
      <c r="AP135" s="447"/>
      <c r="AQ135" s="447"/>
      <c r="AR135" s="447"/>
      <c r="AS135" s="447"/>
      <c r="AT135" s="447"/>
      <c r="AU135" s="447"/>
      <c r="AV135" s="447"/>
      <c r="AW135" s="447"/>
      <c r="AX135" s="447"/>
      <c r="AY135" s="447"/>
      <c r="AZ135" s="447"/>
      <c r="BA135" s="467"/>
      <c r="BB135" s="544" t="s">
        <v>3</v>
      </c>
      <c r="BC135" s="447"/>
      <c r="BD135" s="721"/>
      <c r="BE135" s="708">
        <v>0</v>
      </c>
    </row>
    <row r="136" spans="1:57" x14ac:dyDescent="0.25">
      <c r="A136" s="2799" t="s">
        <v>165</v>
      </c>
      <c r="B136" s="2810" t="s">
        <v>166</v>
      </c>
      <c r="C136" s="2835"/>
      <c r="D136" s="593"/>
      <c r="E136" s="604"/>
      <c r="F136" s="591"/>
      <c r="G136" s="591"/>
      <c r="H136" s="591"/>
      <c r="I136" s="591"/>
      <c r="J136" s="591"/>
      <c r="K136" s="591"/>
      <c r="L136" s="591"/>
      <c r="M136" s="592"/>
      <c r="N136" s="604"/>
      <c r="O136" s="592"/>
      <c r="P136" s="593"/>
      <c r="Q136" s="593"/>
      <c r="R136" s="705" t="s">
        <v>6</v>
      </c>
      <c r="S136" s="444"/>
      <c r="T136" s="444"/>
      <c r="U136" s="444"/>
      <c r="V136" s="444"/>
      <c r="W136" s="451"/>
      <c r="X136" s="451"/>
      <c r="Y136" s="458"/>
      <c r="Z136" s="451"/>
      <c r="AA136" s="451"/>
      <c r="AB136" s="447"/>
      <c r="AC136" s="447"/>
      <c r="AD136" s="447"/>
      <c r="AE136" s="447"/>
      <c r="AF136" s="447"/>
      <c r="AG136" s="447"/>
      <c r="AH136" s="447"/>
      <c r="AI136" s="447"/>
      <c r="AJ136" s="447"/>
      <c r="AK136" s="447"/>
      <c r="AL136" s="447"/>
      <c r="AM136" s="447"/>
      <c r="AN136" s="447"/>
      <c r="AO136" s="447"/>
      <c r="AP136" s="447"/>
      <c r="AQ136" s="447"/>
      <c r="AR136" s="447"/>
      <c r="AS136" s="447"/>
      <c r="AT136" s="447"/>
      <c r="AU136" s="447"/>
      <c r="AV136" s="447"/>
      <c r="AW136" s="447"/>
      <c r="AX136" s="447"/>
      <c r="AY136" s="447"/>
      <c r="AZ136" s="447"/>
      <c r="BA136" s="467"/>
      <c r="BB136" s="467"/>
      <c r="BC136" s="447"/>
      <c r="BD136" s="721"/>
      <c r="BE136" s="721"/>
    </row>
    <row r="137" spans="1:57" x14ac:dyDescent="0.25">
      <c r="A137" s="2816"/>
      <c r="B137" s="2813" t="s">
        <v>167</v>
      </c>
      <c r="C137" s="2836"/>
      <c r="D137" s="584">
        <v>0</v>
      </c>
      <c r="E137" s="586"/>
      <c r="F137" s="587"/>
      <c r="G137" s="587"/>
      <c r="H137" s="587"/>
      <c r="I137" s="587"/>
      <c r="J137" s="577"/>
      <c r="K137" s="577"/>
      <c r="L137" s="587"/>
      <c r="M137" s="588"/>
      <c r="N137" s="576"/>
      <c r="O137" s="573"/>
      <c r="P137" s="570"/>
      <c r="Q137" s="666"/>
      <c r="R137" s="705" t="s">
        <v>3</v>
      </c>
      <c r="S137" s="444"/>
      <c r="T137" s="444"/>
      <c r="U137" s="444"/>
      <c r="V137" s="444"/>
      <c r="W137" s="451"/>
      <c r="X137" s="451"/>
      <c r="Y137" s="458"/>
      <c r="Z137" s="451"/>
      <c r="AA137" s="451"/>
      <c r="AB137" s="447"/>
      <c r="AC137" s="447"/>
      <c r="AD137" s="447"/>
      <c r="AE137" s="447"/>
      <c r="AF137" s="447"/>
      <c r="AG137" s="447"/>
      <c r="AH137" s="447"/>
      <c r="AI137" s="447"/>
      <c r="AJ137" s="447"/>
      <c r="AK137" s="447"/>
      <c r="AL137" s="447"/>
      <c r="AM137" s="447"/>
      <c r="AN137" s="447"/>
      <c r="AO137" s="447"/>
      <c r="AP137" s="447"/>
      <c r="AQ137" s="447"/>
      <c r="AR137" s="447"/>
      <c r="AS137" s="447"/>
      <c r="AT137" s="447"/>
      <c r="AU137" s="447"/>
      <c r="AV137" s="447"/>
      <c r="AW137" s="447"/>
      <c r="AX137" s="447"/>
      <c r="AY137" s="447"/>
      <c r="AZ137" s="447"/>
      <c r="BA137" s="467"/>
      <c r="BB137" s="544" t="s">
        <v>3</v>
      </c>
      <c r="BC137" s="447"/>
      <c r="BD137" s="721"/>
      <c r="BE137" s="708">
        <v>0</v>
      </c>
    </row>
    <row r="138" spans="1:57" x14ac:dyDescent="0.25">
      <c r="A138" s="2816"/>
      <c r="B138" s="2824" t="s">
        <v>168</v>
      </c>
      <c r="C138" s="2837"/>
      <c r="D138" s="599">
        <v>0</v>
      </c>
      <c r="E138" s="596"/>
      <c r="F138" s="644"/>
      <c r="G138" s="644"/>
      <c r="H138" s="644"/>
      <c r="I138" s="644"/>
      <c r="J138" s="601"/>
      <c r="K138" s="601"/>
      <c r="L138" s="644"/>
      <c r="M138" s="597"/>
      <c r="N138" s="600"/>
      <c r="O138" s="574"/>
      <c r="P138" s="571"/>
      <c r="Q138" s="667"/>
      <c r="R138" s="705" t="s">
        <v>6</v>
      </c>
      <c r="S138" s="444"/>
      <c r="T138" s="444"/>
      <c r="U138" s="444"/>
      <c r="V138" s="444"/>
      <c r="W138" s="451"/>
      <c r="X138" s="451"/>
      <c r="Y138" s="458"/>
      <c r="Z138" s="451"/>
      <c r="AA138" s="451"/>
      <c r="AB138" s="447"/>
      <c r="AC138" s="447"/>
      <c r="AD138" s="447"/>
      <c r="AE138" s="447"/>
      <c r="AF138" s="447"/>
      <c r="AG138" s="447"/>
      <c r="AH138" s="447"/>
      <c r="AI138" s="447"/>
      <c r="AJ138" s="447"/>
      <c r="AK138" s="447"/>
      <c r="AL138" s="447"/>
      <c r="AM138" s="447"/>
      <c r="AN138" s="447"/>
      <c r="AO138" s="447"/>
      <c r="AP138" s="447"/>
      <c r="AQ138" s="447"/>
      <c r="AR138" s="447"/>
      <c r="AS138" s="447"/>
      <c r="AT138" s="447"/>
      <c r="AU138" s="447"/>
      <c r="AV138" s="447"/>
      <c r="AW138" s="447"/>
      <c r="AX138" s="447"/>
      <c r="AY138" s="447"/>
      <c r="AZ138" s="447"/>
      <c r="BA138" s="544" t="s">
        <v>3</v>
      </c>
      <c r="BB138" s="544" t="s">
        <v>3</v>
      </c>
      <c r="BC138" s="447"/>
      <c r="BD138" s="708">
        <v>0</v>
      </c>
      <c r="BE138" s="708">
        <v>0</v>
      </c>
    </row>
    <row r="139" spans="1:57" x14ac:dyDescent="0.25">
      <c r="A139" s="2816"/>
      <c r="B139" s="2799" t="s">
        <v>161</v>
      </c>
      <c r="C139" s="550" t="s">
        <v>4</v>
      </c>
      <c r="D139" s="611">
        <v>0</v>
      </c>
      <c r="E139" s="637"/>
      <c r="F139" s="638"/>
      <c r="G139" s="638"/>
      <c r="H139" s="638"/>
      <c r="I139" s="677"/>
      <c r="J139" s="613">
        <v>0</v>
      </c>
      <c r="K139" s="613">
        <v>0</v>
      </c>
      <c r="L139" s="678"/>
      <c r="M139" s="636"/>
      <c r="N139" s="612">
        <v>0</v>
      </c>
      <c r="O139" s="615">
        <v>0</v>
      </c>
      <c r="P139" s="611">
        <v>0</v>
      </c>
      <c r="Q139" s="611">
        <v>0</v>
      </c>
      <c r="R139" s="705" t="s">
        <v>6</v>
      </c>
      <c r="S139" s="444"/>
      <c r="T139" s="444"/>
      <c r="U139" s="444"/>
      <c r="V139" s="444"/>
      <c r="W139" s="451"/>
      <c r="X139" s="451"/>
      <c r="Y139" s="458"/>
      <c r="Z139" s="451"/>
      <c r="AA139" s="451"/>
      <c r="AB139" s="447"/>
      <c r="AC139" s="447"/>
      <c r="AD139" s="447"/>
      <c r="AE139" s="447"/>
      <c r="AF139" s="447"/>
      <c r="AG139" s="447"/>
      <c r="AH139" s="447"/>
      <c r="AI139" s="447"/>
      <c r="AJ139" s="447"/>
      <c r="AK139" s="447"/>
      <c r="AL139" s="447"/>
      <c r="AM139" s="447"/>
      <c r="AN139" s="447"/>
      <c r="AO139" s="447"/>
      <c r="AP139" s="447"/>
      <c r="AQ139" s="447"/>
      <c r="AR139" s="447"/>
      <c r="AS139" s="447"/>
      <c r="AT139" s="447"/>
      <c r="AU139" s="447"/>
      <c r="AV139" s="447"/>
      <c r="AW139" s="447"/>
      <c r="AX139" s="447"/>
      <c r="AY139" s="447"/>
      <c r="AZ139" s="447"/>
      <c r="BA139" s="544" t="s">
        <v>3</v>
      </c>
      <c r="BB139" s="544" t="s">
        <v>3</v>
      </c>
      <c r="BC139" s="447"/>
      <c r="BD139" s="708">
        <v>0</v>
      </c>
      <c r="BE139" s="708">
        <v>0</v>
      </c>
    </row>
    <row r="140" spans="1:57" x14ac:dyDescent="0.25">
      <c r="A140" s="2816"/>
      <c r="B140" s="2816"/>
      <c r="C140" s="537" t="s">
        <v>169</v>
      </c>
      <c r="D140" s="651">
        <v>0</v>
      </c>
      <c r="E140" s="679"/>
      <c r="F140" s="680"/>
      <c r="G140" s="680"/>
      <c r="H140" s="680"/>
      <c r="I140" s="680"/>
      <c r="J140" s="621"/>
      <c r="K140" s="621"/>
      <c r="L140" s="680"/>
      <c r="M140" s="681"/>
      <c r="N140" s="620"/>
      <c r="O140" s="622"/>
      <c r="P140" s="575"/>
      <c r="Q140" s="682"/>
      <c r="R140" s="705" t="s">
        <v>6</v>
      </c>
      <c r="S140" s="444"/>
      <c r="T140" s="444"/>
      <c r="U140" s="444"/>
      <c r="V140" s="444"/>
      <c r="W140" s="451"/>
      <c r="X140" s="451"/>
      <c r="Y140" s="458"/>
      <c r="Z140" s="451"/>
      <c r="AA140" s="451"/>
      <c r="AB140" s="447"/>
      <c r="AC140" s="447"/>
      <c r="AD140" s="447"/>
      <c r="AE140" s="447"/>
      <c r="AF140" s="447"/>
      <c r="AG140" s="447"/>
      <c r="AH140" s="447"/>
      <c r="AI140" s="447"/>
      <c r="AJ140" s="447"/>
      <c r="AK140" s="447"/>
      <c r="AL140" s="447"/>
      <c r="AM140" s="447"/>
      <c r="AN140" s="447"/>
      <c r="AO140" s="447"/>
      <c r="AP140" s="447"/>
      <c r="AQ140" s="447"/>
      <c r="AR140" s="447"/>
      <c r="AS140" s="447"/>
      <c r="AT140" s="447"/>
      <c r="AU140" s="447"/>
      <c r="AV140" s="447"/>
      <c r="AW140" s="447"/>
      <c r="AX140" s="447"/>
      <c r="AY140" s="447"/>
      <c r="AZ140" s="447"/>
      <c r="BA140" s="544" t="s">
        <v>3</v>
      </c>
      <c r="BB140" s="544" t="s">
        <v>3</v>
      </c>
      <c r="BC140" s="447"/>
      <c r="BD140" s="708">
        <v>0</v>
      </c>
      <c r="BE140" s="708">
        <v>0</v>
      </c>
    </row>
    <row r="141" spans="1:57" x14ac:dyDescent="0.25">
      <c r="A141" s="2816"/>
      <c r="B141" s="2816"/>
      <c r="C141" s="482" t="s">
        <v>170</v>
      </c>
      <c r="D141" s="584">
        <v>0</v>
      </c>
      <c r="E141" s="586"/>
      <c r="F141" s="587"/>
      <c r="G141" s="587"/>
      <c r="H141" s="587"/>
      <c r="I141" s="587"/>
      <c r="J141" s="577"/>
      <c r="K141" s="577"/>
      <c r="L141" s="587"/>
      <c r="M141" s="588"/>
      <c r="N141" s="576"/>
      <c r="O141" s="573"/>
      <c r="P141" s="570"/>
      <c r="Q141" s="666"/>
      <c r="R141" s="705" t="s">
        <v>6</v>
      </c>
      <c r="S141" s="444"/>
      <c r="T141" s="444"/>
      <c r="U141" s="444"/>
      <c r="V141" s="444"/>
      <c r="W141" s="451"/>
      <c r="X141" s="451"/>
      <c r="Y141" s="458"/>
      <c r="Z141" s="451"/>
      <c r="AA141" s="451"/>
      <c r="AB141" s="447"/>
      <c r="AC141" s="447"/>
      <c r="AD141" s="447"/>
      <c r="AE141" s="447"/>
      <c r="AF141" s="447"/>
      <c r="AG141" s="447"/>
      <c r="AH141" s="447"/>
      <c r="AI141" s="447"/>
      <c r="AJ141" s="447"/>
      <c r="AK141" s="447"/>
      <c r="AL141" s="447"/>
      <c r="AM141" s="447"/>
      <c r="AN141" s="447"/>
      <c r="AO141" s="447"/>
      <c r="AP141" s="447"/>
      <c r="AQ141" s="447"/>
      <c r="AR141" s="447"/>
      <c r="AS141" s="447"/>
      <c r="AT141" s="447"/>
      <c r="AU141" s="447"/>
      <c r="AV141" s="447"/>
      <c r="AW141" s="447"/>
      <c r="AX141" s="447"/>
      <c r="AY141" s="447"/>
      <c r="AZ141" s="447"/>
      <c r="BA141" s="544" t="s">
        <v>3</v>
      </c>
      <c r="BB141" s="544" t="s">
        <v>3</v>
      </c>
      <c r="BC141" s="447"/>
      <c r="BD141" s="708">
        <v>0</v>
      </c>
      <c r="BE141" s="708">
        <v>0</v>
      </c>
    </row>
    <row r="142" spans="1:57" x14ac:dyDescent="0.25">
      <c r="A142" s="2816"/>
      <c r="B142" s="2816"/>
      <c r="C142" s="496" t="s">
        <v>171</v>
      </c>
      <c r="D142" s="599">
        <v>0</v>
      </c>
      <c r="E142" s="596"/>
      <c r="F142" s="644"/>
      <c r="G142" s="644"/>
      <c r="H142" s="644"/>
      <c r="I142" s="644"/>
      <c r="J142" s="601"/>
      <c r="K142" s="601"/>
      <c r="L142" s="644"/>
      <c r="M142" s="597"/>
      <c r="N142" s="600"/>
      <c r="O142" s="574"/>
      <c r="P142" s="603"/>
      <c r="Q142" s="667"/>
      <c r="R142" s="705" t="s">
        <v>6</v>
      </c>
      <c r="S142" s="444"/>
      <c r="T142" s="444"/>
      <c r="U142" s="444"/>
      <c r="V142" s="444"/>
      <c r="W142" s="451"/>
      <c r="X142" s="451"/>
      <c r="Y142" s="458"/>
      <c r="Z142" s="451"/>
      <c r="AA142" s="451"/>
      <c r="AB142" s="447"/>
      <c r="AC142" s="447"/>
      <c r="AD142" s="447"/>
      <c r="AE142" s="447"/>
      <c r="AF142" s="447"/>
      <c r="AG142" s="447"/>
      <c r="AH142" s="447"/>
      <c r="AI142" s="447"/>
      <c r="AJ142" s="447"/>
      <c r="AK142" s="447"/>
      <c r="AL142" s="447"/>
      <c r="AM142" s="447"/>
      <c r="AN142" s="447"/>
      <c r="AO142" s="447"/>
      <c r="AP142" s="447"/>
      <c r="AQ142" s="447"/>
      <c r="AR142" s="447"/>
      <c r="AS142" s="447"/>
      <c r="AT142" s="447"/>
      <c r="AU142" s="447"/>
      <c r="AV142" s="447"/>
      <c r="AW142" s="447"/>
      <c r="AX142" s="447"/>
      <c r="AY142" s="447"/>
      <c r="AZ142" s="447"/>
      <c r="BA142" s="544" t="s">
        <v>3</v>
      </c>
      <c r="BB142" s="544" t="s">
        <v>3</v>
      </c>
      <c r="BC142" s="447"/>
      <c r="BD142" s="708">
        <v>0</v>
      </c>
      <c r="BE142" s="708">
        <v>0</v>
      </c>
    </row>
    <row r="143" spans="1:57" x14ac:dyDescent="0.25">
      <c r="A143" s="2800"/>
      <c r="B143" s="2800"/>
      <c r="C143" s="497" t="s">
        <v>172</v>
      </c>
      <c r="D143" s="585">
        <v>0</v>
      </c>
      <c r="E143" s="607"/>
      <c r="F143" s="608"/>
      <c r="G143" s="608"/>
      <c r="H143" s="608"/>
      <c r="I143" s="608"/>
      <c r="J143" s="580"/>
      <c r="K143" s="580"/>
      <c r="L143" s="608"/>
      <c r="M143" s="609"/>
      <c r="N143" s="579"/>
      <c r="O143" s="582"/>
      <c r="P143" s="625"/>
      <c r="Q143" s="676"/>
      <c r="R143" s="705" t="s">
        <v>6</v>
      </c>
      <c r="S143" s="444"/>
      <c r="T143" s="444"/>
      <c r="U143" s="444"/>
      <c r="V143" s="444"/>
      <c r="W143" s="451"/>
      <c r="X143" s="451"/>
      <c r="Y143" s="458"/>
      <c r="Z143" s="451"/>
      <c r="AA143" s="451"/>
      <c r="AB143" s="447"/>
      <c r="AC143" s="447"/>
      <c r="AD143" s="447"/>
      <c r="AE143" s="447"/>
      <c r="AF143" s="447"/>
      <c r="AG143" s="447"/>
      <c r="AH143" s="447"/>
      <c r="AI143" s="447"/>
      <c r="AJ143" s="447"/>
      <c r="AK143" s="447"/>
      <c r="AL143" s="447"/>
      <c r="AM143" s="447"/>
      <c r="AN143" s="447"/>
      <c r="AO143" s="447"/>
      <c r="AP143" s="447"/>
      <c r="AQ143" s="447"/>
      <c r="AR143" s="447"/>
      <c r="AS143" s="447"/>
      <c r="AT143" s="447"/>
      <c r="AU143" s="447"/>
      <c r="AV143" s="447"/>
      <c r="AW143" s="447"/>
      <c r="AX143" s="447"/>
      <c r="AY143" s="447"/>
      <c r="AZ143" s="447"/>
      <c r="BA143" s="544" t="s">
        <v>3</v>
      </c>
      <c r="BB143" s="544" t="s">
        <v>3</v>
      </c>
      <c r="BC143" s="447"/>
      <c r="BD143" s="708">
        <v>0</v>
      </c>
      <c r="BE143" s="708">
        <v>0</v>
      </c>
    </row>
    <row r="144" spans="1:57" x14ac:dyDescent="0.25">
      <c r="A144" s="2799" t="s">
        <v>173</v>
      </c>
      <c r="B144" s="2799" t="s">
        <v>166</v>
      </c>
      <c r="C144" s="471" t="s">
        <v>162</v>
      </c>
      <c r="D144" s="651">
        <v>0</v>
      </c>
      <c r="E144" s="679"/>
      <c r="F144" s="680"/>
      <c r="G144" s="680"/>
      <c r="H144" s="680"/>
      <c r="I144" s="680"/>
      <c r="J144" s="621"/>
      <c r="K144" s="621"/>
      <c r="L144" s="680"/>
      <c r="M144" s="681"/>
      <c r="N144" s="620"/>
      <c r="O144" s="622"/>
      <c r="P144" s="722"/>
      <c r="Q144" s="682"/>
      <c r="R144" s="705" t="s">
        <v>6</v>
      </c>
      <c r="S144" s="444"/>
      <c r="T144" s="444"/>
      <c r="U144" s="444"/>
      <c r="V144" s="444"/>
      <c r="W144" s="451"/>
      <c r="X144" s="451"/>
      <c r="Y144" s="458"/>
      <c r="Z144" s="451"/>
      <c r="AA144" s="451"/>
      <c r="AB144" s="447"/>
      <c r="AC144" s="447"/>
      <c r="AD144" s="447"/>
      <c r="AE144" s="447"/>
      <c r="AF144" s="447"/>
      <c r="AG144" s="447"/>
      <c r="AH144" s="447"/>
      <c r="AI144" s="447"/>
      <c r="AJ144" s="447"/>
      <c r="AK144" s="447"/>
      <c r="AL144" s="447"/>
      <c r="AM144" s="447"/>
      <c r="AN144" s="447"/>
      <c r="AO144" s="447"/>
      <c r="AP144" s="447"/>
      <c r="AQ144" s="447"/>
      <c r="AR144" s="447"/>
      <c r="AS144" s="447"/>
      <c r="AT144" s="447"/>
      <c r="AU144" s="447"/>
      <c r="AV144" s="447"/>
      <c r="AW144" s="447"/>
      <c r="AX144" s="447"/>
      <c r="AY144" s="447"/>
      <c r="AZ144" s="447"/>
      <c r="BA144" s="544" t="s">
        <v>3</v>
      </c>
      <c r="BB144" s="544" t="s">
        <v>3</v>
      </c>
      <c r="BC144" s="447"/>
      <c r="BD144" s="708">
        <v>0</v>
      </c>
      <c r="BE144" s="708">
        <v>0</v>
      </c>
    </row>
    <row r="145" spans="1:57" x14ac:dyDescent="0.25">
      <c r="A145" s="2839"/>
      <c r="B145" s="2800"/>
      <c r="C145" s="473" t="s">
        <v>174</v>
      </c>
      <c r="D145" s="599">
        <v>0</v>
      </c>
      <c r="E145" s="596"/>
      <c r="F145" s="644"/>
      <c r="G145" s="644"/>
      <c r="H145" s="644"/>
      <c r="I145" s="644"/>
      <c r="J145" s="601"/>
      <c r="K145" s="580"/>
      <c r="L145" s="644"/>
      <c r="M145" s="597"/>
      <c r="N145" s="730"/>
      <c r="O145" s="731"/>
      <c r="P145" s="684"/>
      <c r="Q145" s="667"/>
      <c r="R145" s="705" t="s">
        <v>3</v>
      </c>
      <c r="S145" s="444"/>
      <c r="T145" s="444"/>
      <c r="U145" s="444"/>
      <c r="V145" s="444"/>
      <c r="W145" s="451"/>
      <c r="X145" s="451"/>
      <c r="Y145" s="458"/>
      <c r="Z145" s="451"/>
      <c r="AA145" s="451"/>
      <c r="AB145" s="447"/>
      <c r="AC145" s="447"/>
      <c r="AD145" s="447"/>
      <c r="AE145" s="447"/>
      <c r="AF145" s="447"/>
      <c r="AG145" s="447"/>
      <c r="AH145" s="447"/>
      <c r="AI145" s="447"/>
      <c r="AJ145" s="447"/>
      <c r="AK145" s="447"/>
      <c r="AL145" s="447"/>
      <c r="AM145" s="447"/>
      <c r="AN145" s="447"/>
      <c r="AO145" s="447"/>
      <c r="AP145" s="447"/>
      <c r="AQ145" s="447"/>
      <c r="AR145" s="447"/>
      <c r="AS145" s="447"/>
      <c r="AT145" s="447"/>
      <c r="AU145" s="447"/>
      <c r="AV145" s="447"/>
      <c r="AW145" s="447"/>
      <c r="AX145" s="447"/>
      <c r="AY145" s="447"/>
      <c r="AZ145" s="447"/>
      <c r="BA145" s="467"/>
      <c r="BB145" s="544" t="s">
        <v>3</v>
      </c>
      <c r="BC145" s="447"/>
      <c r="BD145" s="721"/>
      <c r="BE145" s="708">
        <v>0</v>
      </c>
    </row>
    <row r="146" spans="1:57" x14ac:dyDescent="0.25">
      <c r="A146" s="2839"/>
      <c r="B146" s="2799" t="s">
        <v>167</v>
      </c>
      <c r="C146" s="536" t="s">
        <v>162</v>
      </c>
      <c r="D146" s="583">
        <v>0</v>
      </c>
      <c r="E146" s="604"/>
      <c r="F146" s="591"/>
      <c r="G146" s="591"/>
      <c r="H146" s="591"/>
      <c r="I146" s="591"/>
      <c r="J146" s="590"/>
      <c r="K146" s="621"/>
      <c r="L146" s="591"/>
      <c r="M146" s="592"/>
      <c r="N146" s="589"/>
      <c r="O146" s="618"/>
      <c r="P146" s="722"/>
      <c r="Q146" s="665"/>
      <c r="R146" s="705" t="s">
        <v>6</v>
      </c>
      <c r="S146" s="444"/>
      <c r="T146" s="444"/>
      <c r="U146" s="444"/>
      <c r="V146" s="444"/>
      <c r="W146" s="451"/>
      <c r="X146" s="451"/>
      <c r="Y146" s="458"/>
      <c r="Z146" s="451"/>
      <c r="AA146" s="451"/>
      <c r="AB146" s="447"/>
      <c r="AC146" s="447"/>
      <c r="AD146" s="447"/>
      <c r="AE146" s="447"/>
      <c r="AF146" s="447"/>
      <c r="AG146" s="447"/>
      <c r="AH146" s="447"/>
      <c r="AI146" s="447"/>
      <c r="AJ146" s="447"/>
      <c r="AK146" s="447"/>
      <c r="AL146" s="447"/>
      <c r="AM146" s="447"/>
      <c r="AN146" s="447"/>
      <c r="AO146" s="447"/>
      <c r="AP146" s="447"/>
      <c r="AQ146" s="447"/>
      <c r="AR146" s="447"/>
      <c r="AS146" s="447"/>
      <c r="AT146" s="447"/>
      <c r="AU146" s="447"/>
      <c r="AV146" s="447"/>
      <c r="AW146" s="447"/>
      <c r="AX146" s="447"/>
      <c r="AY146" s="447"/>
      <c r="AZ146" s="447"/>
      <c r="BA146" s="544" t="s">
        <v>3</v>
      </c>
      <c r="BB146" s="544" t="s">
        <v>3</v>
      </c>
      <c r="BC146" s="447"/>
      <c r="BD146" s="708">
        <v>0</v>
      </c>
      <c r="BE146" s="708">
        <v>0</v>
      </c>
    </row>
    <row r="147" spans="1:57" x14ac:dyDescent="0.25">
      <c r="A147" s="2831"/>
      <c r="B147" s="2800"/>
      <c r="C147" s="474" t="s">
        <v>163</v>
      </c>
      <c r="D147" s="585">
        <v>0</v>
      </c>
      <c r="E147" s="607"/>
      <c r="F147" s="608"/>
      <c r="G147" s="608"/>
      <c r="H147" s="608"/>
      <c r="I147" s="608"/>
      <c r="J147" s="580"/>
      <c r="K147" s="580"/>
      <c r="L147" s="608"/>
      <c r="M147" s="609"/>
      <c r="N147" s="730"/>
      <c r="O147" s="731"/>
      <c r="P147" s="684"/>
      <c r="Q147" s="676"/>
      <c r="R147" s="705" t="s">
        <v>3</v>
      </c>
      <c r="S147" s="444"/>
      <c r="T147" s="444"/>
      <c r="U147" s="444"/>
      <c r="V147" s="444"/>
      <c r="W147" s="451"/>
      <c r="X147" s="451"/>
      <c r="Y147" s="458"/>
      <c r="Z147" s="451"/>
      <c r="AA147" s="451"/>
      <c r="AB147" s="447"/>
      <c r="AC147" s="447"/>
      <c r="AD147" s="447"/>
      <c r="AE147" s="447"/>
      <c r="AF147" s="447"/>
      <c r="AG147" s="447"/>
      <c r="AH147" s="447"/>
      <c r="AI147" s="447"/>
      <c r="AJ147" s="447"/>
      <c r="AK147" s="447"/>
      <c r="AL147" s="447"/>
      <c r="AM147" s="447"/>
      <c r="AN147" s="447"/>
      <c r="AO147" s="447"/>
      <c r="AP147" s="447"/>
      <c r="AQ147" s="447"/>
      <c r="AR147" s="447"/>
      <c r="AS147" s="447"/>
      <c r="AT147" s="447"/>
      <c r="AU147" s="447"/>
      <c r="AV147" s="447"/>
      <c r="AW147" s="447"/>
      <c r="AX147" s="447"/>
      <c r="AY147" s="447"/>
      <c r="AZ147" s="447"/>
      <c r="BA147" s="467"/>
      <c r="BB147" s="544" t="s">
        <v>3</v>
      </c>
      <c r="BC147" s="447"/>
      <c r="BD147" s="721"/>
      <c r="BE147" s="708">
        <v>0</v>
      </c>
    </row>
    <row r="148" spans="1:57" x14ac:dyDescent="0.25">
      <c r="A148" s="2838" t="s">
        <v>175</v>
      </c>
      <c r="B148" s="2840" t="s">
        <v>161</v>
      </c>
      <c r="C148" s="2841"/>
      <c r="D148" s="617">
        <v>0</v>
      </c>
      <c r="E148" s="650"/>
      <c r="F148" s="655"/>
      <c r="G148" s="655"/>
      <c r="H148" s="655"/>
      <c r="I148" s="655"/>
      <c r="J148" s="661"/>
      <c r="K148" s="613">
        <v>0</v>
      </c>
      <c r="L148" s="729"/>
      <c r="M148" s="655"/>
      <c r="N148" s="646"/>
      <c r="O148" s="631"/>
      <c r="P148" s="686"/>
      <c r="Q148" s="683"/>
      <c r="R148" s="705" t="s">
        <v>6</v>
      </c>
      <c r="S148" s="444"/>
      <c r="T148" s="444"/>
      <c r="U148" s="444"/>
      <c r="V148" s="444"/>
      <c r="W148" s="451"/>
      <c r="X148" s="451"/>
      <c r="Y148" s="458"/>
      <c r="Z148" s="451"/>
      <c r="AA148" s="451"/>
      <c r="AB148" s="447"/>
      <c r="AC148" s="447"/>
      <c r="AD148" s="447"/>
      <c r="AE148" s="447"/>
      <c r="AF148" s="447"/>
      <c r="AG148" s="447"/>
      <c r="AH148" s="447"/>
      <c r="AI148" s="447"/>
      <c r="AJ148" s="447"/>
      <c r="AK148" s="447"/>
      <c r="AL148" s="447"/>
      <c r="AM148" s="447"/>
      <c r="AN148" s="447"/>
      <c r="AO148" s="447"/>
      <c r="AP148" s="447"/>
      <c r="AQ148" s="447"/>
      <c r="AR148" s="447"/>
      <c r="AS148" s="447"/>
      <c r="AT148" s="447"/>
      <c r="AU148" s="447"/>
      <c r="AV148" s="447"/>
      <c r="AW148" s="447"/>
      <c r="AX148" s="447"/>
      <c r="AY148" s="447"/>
      <c r="AZ148" s="447"/>
      <c r="BA148" s="544" t="s">
        <v>3</v>
      </c>
      <c r="BB148" s="544" t="s">
        <v>3</v>
      </c>
      <c r="BC148" s="447"/>
      <c r="BD148" s="708">
        <v>0</v>
      </c>
      <c r="BE148" s="708">
        <v>0</v>
      </c>
    </row>
    <row r="149" spans="1:57" x14ac:dyDescent="0.25">
      <c r="A149" s="2839"/>
      <c r="B149" s="2842" t="s">
        <v>166</v>
      </c>
      <c r="C149" s="536" t="s">
        <v>162</v>
      </c>
      <c r="D149" s="583">
        <v>0</v>
      </c>
      <c r="E149" s="604"/>
      <c r="F149" s="591"/>
      <c r="G149" s="591"/>
      <c r="H149" s="591"/>
      <c r="I149" s="591"/>
      <c r="J149" s="591"/>
      <c r="K149" s="635">
        <v>0</v>
      </c>
      <c r="L149" s="591"/>
      <c r="M149" s="592"/>
      <c r="N149" s="626"/>
      <c r="O149" s="618"/>
      <c r="P149" s="624"/>
      <c r="Q149" s="665"/>
      <c r="R149" s="705" t="s">
        <v>6</v>
      </c>
      <c r="S149" s="444"/>
      <c r="T149" s="444"/>
      <c r="U149" s="444"/>
      <c r="V149" s="444"/>
      <c r="W149" s="451"/>
      <c r="X149" s="451"/>
      <c r="Y149" s="458"/>
      <c r="Z149" s="451"/>
      <c r="AA149" s="451"/>
      <c r="AB149" s="447"/>
      <c r="AC149" s="447"/>
      <c r="AD149" s="447"/>
      <c r="AE149" s="447"/>
      <c r="AF149" s="447"/>
      <c r="AG149" s="447"/>
      <c r="AH149" s="447"/>
      <c r="AI149" s="447"/>
      <c r="AJ149" s="447"/>
      <c r="AK149" s="447"/>
      <c r="AL149" s="447"/>
      <c r="AM149" s="447"/>
      <c r="AN149" s="447"/>
      <c r="AO149" s="447"/>
      <c r="AP149" s="447"/>
      <c r="AQ149" s="447"/>
      <c r="AR149" s="447"/>
      <c r="AS149" s="447"/>
      <c r="AT149" s="447"/>
      <c r="AU149" s="447"/>
      <c r="AV149" s="447"/>
      <c r="AW149" s="447"/>
      <c r="AX149" s="447"/>
      <c r="AY149" s="447"/>
      <c r="AZ149" s="447"/>
      <c r="BA149" s="544" t="s">
        <v>3</v>
      </c>
      <c r="BB149" s="544" t="s">
        <v>3</v>
      </c>
      <c r="BC149" s="447"/>
      <c r="BD149" s="708">
        <v>0</v>
      </c>
      <c r="BE149" s="708">
        <v>0</v>
      </c>
    </row>
    <row r="150" spans="1:57" x14ac:dyDescent="0.25">
      <c r="A150" s="2839"/>
      <c r="B150" s="2843"/>
      <c r="C150" s="474" t="s">
        <v>174</v>
      </c>
      <c r="D150" s="585">
        <v>0</v>
      </c>
      <c r="E150" s="607"/>
      <c r="F150" s="608"/>
      <c r="G150" s="608"/>
      <c r="H150" s="608"/>
      <c r="I150" s="608"/>
      <c r="J150" s="608"/>
      <c r="K150" s="657">
        <v>0</v>
      </c>
      <c r="L150" s="608"/>
      <c r="M150" s="609"/>
      <c r="N150" s="732"/>
      <c r="O150" s="731"/>
      <c r="P150" s="625"/>
      <c r="Q150" s="676"/>
      <c r="R150" s="705" t="s">
        <v>3</v>
      </c>
      <c r="S150" s="444"/>
      <c r="T150" s="444"/>
      <c r="U150" s="444"/>
      <c r="V150" s="444"/>
      <c r="W150" s="451"/>
      <c r="X150" s="451"/>
      <c r="Y150" s="458"/>
      <c r="Z150" s="451"/>
      <c r="AA150" s="451"/>
      <c r="AB150" s="447"/>
      <c r="AC150" s="447"/>
      <c r="AD150" s="447"/>
      <c r="AE150" s="447"/>
      <c r="AF150" s="447"/>
      <c r="AG150" s="447"/>
      <c r="AH150" s="447"/>
      <c r="AI150" s="447"/>
      <c r="AJ150" s="447"/>
      <c r="AK150" s="447"/>
      <c r="AL150" s="447"/>
      <c r="AM150" s="447"/>
      <c r="AN150" s="447"/>
      <c r="AO150" s="447"/>
      <c r="AP150" s="447"/>
      <c r="AQ150" s="447"/>
      <c r="AR150" s="447"/>
      <c r="AS150" s="447"/>
      <c r="AT150" s="447"/>
      <c r="AU150" s="447"/>
      <c r="AV150" s="447"/>
      <c r="AW150" s="447"/>
      <c r="AX150" s="447"/>
      <c r="AY150" s="447"/>
      <c r="AZ150" s="447"/>
      <c r="BA150" s="467"/>
      <c r="BB150" s="544" t="s">
        <v>3</v>
      </c>
      <c r="BC150" s="447"/>
      <c r="BD150" s="721"/>
      <c r="BE150" s="708">
        <v>0</v>
      </c>
    </row>
    <row r="151" spans="1:57" x14ac:dyDescent="0.25">
      <c r="A151" s="2839"/>
      <c r="B151" s="2842" t="s">
        <v>167</v>
      </c>
      <c r="C151" s="536" t="s">
        <v>162</v>
      </c>
      <c r="D151" s="583">
        <v>0</v>
      </c>
      <c r="E151" s="604"/>
      <c r="F151" s="591"/>
      <c r="G151" s="591"/>
      <c r="H151" s="591"/>
      <c r="I151" s="591"/>
      <c r="J151" s="591"/>
      <c r="K151" s="654">
        <v>0</v>
      </c>
      <c r="L151" s="591"/>
      <c r="M151" s="592"/>
      <c r="N151" s="626"/>
      <c r="O151" s="618"/>
      <c r="P151" s="624"/>
      <c r="Q151" s="665"/>
      <c r="R151" s="705" t="s">
        <v>6</v>
      </c>
      <c r="S151" s="444"/>
      <c r="T151" s="444"/>
      <c r="U151" s="444"/>
      <c r="V151" s="444"/>
      <c r="W151" s="451"/>
      <c r="X151" s="451"/>
      <c r="Y151" s="458"/>
      <c r="Z151" s="451"/>
      <c r="AA151" s="451"/>
      <c r="AB151" s="447"/>
      <c r="AC151" s="447"/>
      <c r="AD151" s="447"/>
      <c r="AE151" s="447"/>
      <c r="AF151" s="447"/>
      <c r="AG151" s="447"/>
      <c r="AH151" s="447"/>
      <c r="AI151" s="447"/>
      <c r="AJ151" s="447"/>
      <c r="AK151" s="447"/>
      <c r="AL151" s="447"/>
      <c r="AM151" s="447"/>
      <c r="AN151" s="447"/>
      <c r="AO151" s="447"/>
      <c r="AP151" s="447"/>
      <c r="AQ151" s="447"/>
      <c r="AR151" s="447"/>
      <c r="AS151" s="447"/>
      <c r="AT151" s="447"/>
      <c r="AU151" s="447"/>
      <c r="AV151" s="447"/>
      <c r="AW151" s="447"/>
      <c r="AX151" s="447"/>
      <c r="AY151" s="447"/>
      <c r="AZ151" s="447"/>
      <c r="BA151" s="544" t="s">
        <v>3</v>
      </c>
      <c r="BB151" s="544" t="s">
        <v>3</v>
      </c>
      <c r="BC151" s="447"/>
      <c r="BD151" s="708">
        <v>0</v>
      </c>
      <c r="BE151" s="708">
        <v>0</v>
      </c>
    </row>
    <row r="152" spans="1:57" x14ac:dyDescent="0.25">
      <c r="A152" s="2831"/>
      <c r="B152" s="2843"/>
      <c r="C152" s="474" t="s">
        <v>163</v>
      </c>
      <c r="D152" s="585">
        <v>0</v>
      </c>
      <c r="E152" s="607"/>
      <c r="F152" s="608"/>
      <c r="G152" s="608"/>
      <c r="H152" s="608"/>
      <c r="I152" s="608"/>
      <c r="J152" s="608"/>
      <c r="K152" s="659">
        <v>0</v>
      </c>
      <c r="L152" s="608"/>
      <c r="M152" s="609"/>
      <c r="N152" s="733"/>
      <c r="O152" s="734"/>
      <c r="P152" s="625"/>
      <c r="Q152" s="676"/>
      <c r="R152" s="705" t="s">
        <v>3</v>
      </c>
      <c r="S152" s="444"/>
      <c r="T152" s="444"/>
      <c r="U152" s="444"/>
      <c r="V152" s="444"/>
      <c r="W152" s="451"/>
      <c r="X152" s="451"/>
      <c r="Y152" s="458"/>
      <c r="Z152" s="451"/>
      <c r="AA152" s="451"/>
      <c r="AB152" s="447"/>
      <c r="AC152" s="447"/>
      <c r="AD152" s="447"/>
      <c r="AE152" s="447"/>
      <c r="AF152" s="447"/>
      <c r="AG152" s="447"/>
      <c r="AH152" s="447"/>
      <c r="AI152" s="447"/>
      <c r="AJ152" s="447"/>
      <c r="AK152" s="447"/>
      <c r="AL152" s="447"/>
      <c r="AM152" s="447"/>
      <c r="AN152" s="447"/>
      <c r="AO152" s="447"/>
      <c r="AP152" s="447"/>
      <c r="AQ152" s="447"/>
      <c r="AR152" s="447"/>
      <c r="AS152" s="447"/>
      <c r="AT152" s="447"/>
      <c r="AU152" s="447"/>
      <c r="AV152" s="447"/>
      <c r="AW152" s="447"/>
      <c r="AX152" s="447"/>
      <c r="AY152" s="447"/>
      <c r="AZ152" s="447"/>
      <c r="BA152" s="467"/>
      <c r="BB152" s="544" t="s">
        <v>3</v>
      </c>
      <c r="BC152" s="447"/>
      <c r="BD152" s="721"/>
      <c r="BE152" s="708">
        <v>0</v>
      </c>
    </row>
    <row r="153" spans="1:57" ht="15.75" x14ac:dyDescent="0.25">
      <c r="A153" s="500" t="s">
        <v>176</v>
      </c>
      <c r="B153" s="492"/>
      <c r="C153" s="513"/>
      <c r="D153" s="475"/>
      <c r="E153" s="475"/>
      <c r="F153" s="538"/>
      <c r="G153" s="538"/>
      <c r="H153" s="538"/>
      <c r="I153" s="538"/>
      <c r="J153" s="538"/>
      <c r="K153" s="538"/>
      <c r="L153" s="538"/>
      <c r="M153" s="538"/>
      <c r="N153" s="538"/>
      <c r="O153" s="538"/>
      <c r="P153" s="538"/>
      <c r="Q153" s="539"/>
      <c r="R153" s="539"/>
      <c r="S153" s="487"/>
      <c r="T153" s="444"/>
      <c r="U153" s="444"/>
      <c r="V153" s="444"/>
      <c r="W153" s="444"/>
      <c r="X153" s="444"/>
      <c r="Y153" s="444"/>
      <c r="Z153" s="444"/>
      <c r="AA153" s="444"/>
      <c r="AB153" s="444"/>
      <c r="AC153" s="444"/>
      <c r="AD153" s="444"/>
      <c r="AE153" s="444"/>
      <c r="AF153" s="444"/>
      <c r="AG153" s="444"/>
      <c r="AH153" s="444"/>
      <c r="AI153" s="444"/>
      <c r="AJ153" s="444"/>
      <c r="AK153" s="444"/>
      <c r="AL153" s="444"/>
      <c r="AM153" s="444"/>
      <c r="AN153" s="444"/>
      <c r="AO153" s="444"/>
      <c r="AP153" s="444"/>
      <c r="AQ153" s="444"/>
      <c r="AR153" s="444"/>
      <c r="AS153" s="444"/>
      <c r="AT153" s="444"/>
      <c r="AU153" s="444"/>
      <c r="AV153" s="444"/>
      <c r="AW153" s="444"/>
      <c r="AX153" s="444"/>
      <c r="AY153" s="444"/>
      <c r="AZ153" s="444"/>
      <c r="BA153" s="444"/>
      <c r="BB153" s="444"/>
      <c r="BC153" s="444"/>
      <c r="BD153" s="444"/>
      <c r="BE153" s="444"/>
    </row>
    <row r="154" spans="1:57" ht="15.75" x14ac:dyDescent="0.25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487"/>
      <c r="J154" s="457"/>
      <c r="K154" s="457"/>
      <c r="L154" s="470"/>
      <c r="M154" s="470"/>
      <c r="N154" s="470"/>
      <c r="O154" s="470"/>
      <c r="P154" s="470"/>
      <c r="Q154" s="470"/>
      <c r="R154" s="470"/>
      <c r="S154" s="444"/>
      <c r="T154" s="444"/>
      <c r="U154" s="444"/>
      <c r="V154" s="444"/>
      <c r="W154" s="444"/>
      <c r="X154" s="444"/>
      <c r="Y154" s="444"/>
      <c r="Z154" s="444"/>
      <c r="AA154" s="444"/>
      <c r="AB154" s="447"/>
      <c r="AC154" s="447"/>
      <c r="AD154" s="447"/>
      <c r="AE154" s="447"/>
      <c r="AF154" s="447"/>
      <c r="AG154" s="447"/>
      <c r="AH154" s="447"/>
      <c r="AI154" s="447"/>
      <c r="AJ154" s="447"/>
      <c r="AK154" s="447"/>
      <c r="AL154" s="447"/>
      <c r="AM154" s="447"/>
      <c r="AN154" s="447"/>
      <c r="AO154" s="447"/>
      <c r="AP154" s="447"/>
      <c r="AQ154" s="447"/>
      <c r="AR154" s="447"/>
      <c r="AS154" s="447"/>
      <c r="AT154" s="447"/>
      <c r="AU154" s="447"/>
      <c r="AV154" s="447"/>
      <c r="AW154" s="447"/>
      <c r="AX154" s="447"/>
      <c r="AY154" s="447"/>
      <c r="AZ154" s="447"/>
      <c r="BA154" s="444"/>
      <c r="BB154" s="444"/>
      <c r="BC154" s="444"/>
      <c r="BD154" s="444"/>
      <c r="BE154" s="447"/>
    </row>
    <row r="155" spans="1:57" ht="15.75" x14ac:dyDescent="0.25">
      <c r="A155" s="2807"/>
      <c r="B155" s="2808"/>
      <c r="C155" s="2809"/>
      <c r="D155" s="2831"/>
      <c r="E155" s="493" t="s">
        <v>178</v>
      </c>
      <c r="F155" s="459" t="s">
        <v>179</v>
      </c>
      <c r="G155" s="459" t="s">
        <v>92</v>
      </c>
      <c r="H155" s="478" t="s">
        <v>180</v>
      </c>
      <c r="I155" s="487"/>
      <c r="J155" s="457"/>
      <c r="K155" s="457"/>
      <c r="L155" s="470"/>
      <c r="M155" s="470"/>
      <c r="N155" s="470"/>
      <c r="O155" s="470"/>
      <c r="P155" s="470"/>
      <c r="Q155" s="470"/>
      <c r="R155" s="470"/>
      <c r="S155" s="444"/>
      <c r="T155" s="444"/>
      <c r="U155" s="444"/>
      <c r="V155" s="444"/>
      <c r="W155" s="444"/>
      <c r="X155" s="444"/>
      <c r="Y155" s="444"/>
      <c r="Z155" s="444"/>
      <c r="AA155" s="444"/>
      <c r="AB155" s="447"/>
      <c r="AC155" s="447"/>
      <c r="AD155" s="447"/>
      <c r="AE155" s="447"/>
      <c r="AF155" s="447"/>
      <c r="AG155" s="447"/>
      <c r="AH155" s="447"/>
      <c r="AI155" s="447"/>
      <c r="AJ155" s="447"/>
      <c r="AK155" s="447"/>
      <c r="AL155" s="447"/>
      <c r="AM155" s="447"/>
      <c r="AN155" s="447"/>
      <c r="AO155" s="447"/>
      <c r="AP155" s="447"/>
      <c r="AQ155" s="447"/>
      <c r="AR155" s="447"/>
      <c r="AS155" s="447"/>
      <c r="AT155" s="447"/>
      <c r="AU155" s="447"/>
      <c r="AV155" s="447"/>
      <c r="AW155" s="447"/>
      <c r="AX155" s="447"/>
      <c r="AY155" s="447"/>
      <c r="AZ155" s="447"/>
      <c r="BA155" s="444"/>
      <c r="BB155" s="444"/>
      <c r="BC155" s="444"/>
      <c r="BD155" s="444"/>
      <c r="BE155" s="447"/>
    </row>
    <row r="156" spans="1:57" ht="15.75" x14ac:dyDescent="0.25">
      <c r="A156" s="2832" t="s">
        <v>181</v>
      </c>
      <c r="B156" s="2833"/>
      <c r="C156" s="2834"/>
      <c r="D156" s="583">
        <v>0</v>
      </c>
      <c r="E156" s="589"/>
      <c r="F156" s="590"/>
      <c r="G156" s="590"/>
      <c r="H156" s="618"/>
      <c r="I156" s="723" t="s">
        <v>3</v>
      </c>
      <c r="J156" s="457"/>
      <c r="K156" s="457"/>
      <c r="L156" s="470"/>
      <c r="M156" s="470"/>
      <c r="N156" s="470"/>
      <c r="O156" s="470"/>
      <c r="P156" s="470"/>
      <c r="Q156" s="470"/>
      <c r="R156" s="470"/>
      <c r="S156" s="444"/>
      <c r="T156" s="444"/>
      <c r="U156" s="444"/>
      <c r="V156" s="444"/>
      <c r="W156" s="444"/>
      <c r="X156" s="444"/>
      <c r="Y156" s="444"/>
      <c r="Z156" s="444"/>
      <c r="AA156" s="444"/>
      <c r="AB156" s="447"/>
      <c r="AC156" s="447"/>
      <c r="AD156" s="447"/>
      <c r="AE156" s="447"/>
      <c r="AF156" s="447"/>
      <c r="AG156" s="447"/>
      <c r="AH156" s="447"/>
      <c r="AI156" s="447"/>
      <c r="AJ156" s="447"/>
      <c r="AK156" s="447"/>
      <c r="AL156" s="447"/>
      <c r="AM156" s="447"/>
      <c r="AN156" s="447"/>
      <c r="AO156" s="447"/>
      <c r="AP156" s="447"/>
      <c r="AQ156" s="447"/>
      <c r="AR156" s="447"/>
      <c r="AS156" s="447"/>
      <c r="AT156" s="447"/>
      <c r="AU156" s="447"/>
      <c r="AV156" s="447"/>
      <c r="AW156" s="447"/>
      <c r="AX156" s="447"/>
      <c r="AY156" s="447"/>
      <c r="AZ156" s="447"/>
      <c r="BA156" s="544" t="s">
        <v>3</v>
      </c>
      <c r="BB156" s="444"/>
      <c r="BC156" s="444"/>
      <c r="BD156" s="708">
        <v>0</v>
      </c>
      <c r="BE156" s="447"/>
    </row>
    <row r="157" spans="1:57" ht="15.75" x14ac:dyDescent="0.25">
      <c r="A157" s="2827" t="s">
        <v>182</v>
      </c>
      <c r="B157" s="2828"/>
      <c r="C157" s="2829"/>
      <c r="D157" s="585">
        <v>0</v>
      </c>
      <c r="E157" s="579"/>
      <c r="F157" s="580"/>
      <c r="G157" s="580"/>
      <c r="H157" s="582"/>
      <c r="I157" s="723" t="s">
        <v>3</v>
      </c>
      <c r="J157" s="457"/>
      <c r="K157" s="457"/>
      <c r="L157" s="470"/>
      <c r="M157" s="470"/>
      <c r="N157" s="470"/>
      <c r="O157" s="470"/>
      <c r="P157" s="470"/>
      <c r="Q157" s="470"/>
      <c r="R157" s="470"/>
      <c r="S157" s="444"/>
      <c r="T157" s="444"/>
      <c r="U157" s="444"/>
      <c r="V157" s="444"/>
      <c r="W157" s="444"/>
      <c r="X157" s="444"/>
      <c r="Y157" s="444"/>
      <c r="Z157" s="444"/>
      <c r="AA157" s="444"/>
      <c r="AB157" s="447"/>
      <c r="AC157" s="447"/>
      <c r="AD157" s="447"/>
      <c r="AE157" s="447"/>
      <c r="AF157" s="447"/>
      <c r="AG157" s="447"/>
      <c r="AH157" s="447"/>
      <c r="AI157" s="447"/>
      <c r="AJ157" s="447"/>
      <c r="AK157" s="447"/>
      <c r="AL157" s="447"/>
      <c r="AM157" s="447"/>
      <c r="AN157" s="447"/>
      <c r="AO157" s="447"/>
      <c r="AP157" s="447"/>
      <c r="AQ157" s="447"/>
      <c r="AR157" s="447"/>
      <c r="AS157" s="447"/>
      <c r="AT157" s="447"/>
      <c r="AU157" s="447"/>
      <c r="AV157" s="447"/>
      <c r="AW157" s="447"/>
      <c r="AX157" s="447"/>
      <c r="AY157" s="447"/>
      <c r="AZ157" s="447"/>
      <c r="BA157" s="544" t="s">
        <v>3</v>
      </c>
      <c r="BB157" s="444"/>
      <c r="BC157" s="444"/>
      <c r="BD157" s="708">
        <v>0</v>
      </c>
      <c r="BE157" s="447"/>
    </row>
    <row r="158" spans="1:57" ht="15.75" x14ac:dyDescent="0.25">
      <c r="A158" s="501" t="s">
        <v>183</v>
      </c>
      <c r="B158" s="513"/>
      <c r="C158" s="513"/>
      <c r="D158" s="461"/>
      <c r="E158" s="461"/>
      <c r="F158" s="461"/>
      <c r="G158" s="461"/>
      <c r="H158" s="461"/>
      <c r="I158" s="461"/>
      <c r="J158" s="461"/>
      <c r="K158" s="461"/>
      <c r="L158" s="461"/>
      <c r="M158" s="461"/>
      <c r="N158" s="461"/>
      <c r="O158" s="461"/>
      <c r="P158" s="461"/>
      <c r="Q158" s="461"/>
      <c r="R158" s="491"/>
      <c r="S158" s="444"/>
      <c r="T158" s="444"/>
      <c r="U158" s="444"/>
      <c r="V158" s="444"/>
      <c r="W158" s="444"/>
      <c r="X158" s="444"/>
      <c r="Y158" s="444"/>
      <c r="Z158" s="444"/>
      <c r="AA158" s="444"/>
      <c r="AB158" s="444"/>
      <c r="AC158" s="444"/>
      <c r="AD158" s="444"/>
      <c r="AE158" s="444"/>
      <c r="AF158" s="444"/>
      <c r="AG158" s="444"/>
      <c r="AH158" s="444"/>
      <c r="AI158" s="444"/>
      <c r="AJ158" s="444"/>
      <c r="AK158" s="444"/>
      <c r="AL158" s="444"/>
      <c r="AM158" s="444"/>
      <c r="AN158" s="444"/>
      <c r="AO158" s="444"/>
      <c r="AP158" s="444"/>
      <c r="AQ158" s="444"/>
      <c r="AR158" s="444"/>
      <c r="AS158" s="444"/>
      <c r="AT158" s="444"/>
      <c r="AU158" s="444"/>
      <c r="AV158" s="444"/>
      <c r="AW158" s="444"/>
      <c r="AX158" s="444"/>
      <c r="AY158" s="444"/>
      <c r="AZ158" s="444"/>
      <c r="BA158" s="444"/>
      <c r="BB158" s="444"/>
      <c r="BC158" s="444"/>
      <c r="BD158" s="444"/>
      <c r="BE158" s="444"/>
    </row>
    <row r="159" spans="1:57" x14ac:dyDescent="0.2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460"/>
      <c r="R159" s="460"/>
      <c r="S159" s="444"/>
      <c r="T159" s="444"/>
      <c r="U159" s="444"/>
      <c r="V159" s="444"/>
      <c r="W159" s="444"/>
      <c r="X159" s="444"/>
      <c r="Y159" s="444"/>
      <c r="Z159" s="444"/>
      <c r="AA159" s="444"/>
      <c r="AB159" s="447"/>
      <c r="AC159" s="447"/>
      <c r="AD159" s="447"/>
      <c r="AE159" s="447"/>
      <c r="AF159" s="447"/>
      <c r="AG159" s="447"/>
      <c r="AH159" s="447"/>
      <c r="AI159" s="447"/>
      <c r="AJ159" s="447"/>
      <c r="AK159" s="447"/>
      <c r="AL159" s="447"/>
      <c r="AM159" s="447"/>
      <c r="AN159" s="447"/>
      <c r="AO159" s="447"/>
      <c r="AP159" s="447"/>
      <c r="AQ159" s="447"/>
      <c r="AR159" s="447"/>
      <c r="AS159" s="447"/>
      <c r="AT159" s="447"/>
      <c r="AU159" s="447"/>
      <c r="AV159" s="447"/>
      <c r="AW159" s="447"/>
      <c r="AX159" s="447"/>
      <c r="AY159" s="447"/>
      <c r="AZ159" s="447"/>
      <c r="BA159" s="444"/>
      <c r="BB159" s="444"/>
      <c r="BC159" s="444"/>
      <c r="BD159" s="444"/>
      <c r="BE159" s="447"/>
    </row>
    <row r="160" spans="1:57" ht="21" x14ac:dyDescent="0.25">
      <c r="A160" s="2807"/>
      <c r="B160" s="2808"/>
      <c r="C160" s="2809"/>
      <c r="D160" s="2802"/>
      <c r="E160" s="493" t="s">
        <v>178</v>
      </c>
      <c r="F160" s="459" t="s">
        <v>21</v>
      </c>
      <c r="G160" s="459" t="s">
        <v>185</v>
      </c>
      <c r="H160" s="459" t="s">
        <v>91</v>
      </c>
      <c r="I160" s="459" t="s">
        <v>186</v>
      </c>
      <c r="J160" s="459" t="s">
        <v>92</v>
      </c>
      <c r="K160" s="459" t="s">
        <v>25</v>
      </c>
      <c r="L160" s="459" t="s">
        <v>26</v>
      </c>
      <c r="M160" s="478" t="s">
        <v>27</v>
      </c>
      <c r="N160" s="493" t="s">
        <v>1</v>
      </c>
      <c r="O160" s="466" t="s">
        <v>2</v>
      </c>
      <c r="P160" s="2830"/>
      <c r="Q160" s="460"/>
      <c r="R160" s="460"/>
      <c r="S160" s="444"/>
      <c r="T160" s="444"/>
      <c r="U160" s="444"/>
      <c r="V160" s="444"/>
      <c r="W160" s="444"/>
      <c r="X160" s="444"/>
      <c r="Y160" s="444"/>
      <c r="Z160" s="444"/>
      <c r="AA160" s="444"/>
      <c r="AB160" s="447"/>
      <c r="AC160" s="447"/>
      <c r="AD160" s="447"/>
      <c r="AE160" s="447"/>
      <c r="AF160" s="447"/>
      <c r="AG160" s="447"/>
      <c r="AH160" s="447"/>
      <c r="AI160" s="447"/>
      <c r="AJ160" s="447"/>
      <c r="AK160" s="447"/>
      <c r="AL160" s="447"/>
      <c r="AM160" s="447"/>
      <c r="AN160" s="447"/>
      <c r="AO160" s="447"/>
      <c r="AP160" s="447"/>
      <c r="AQ160" s="447"/>
      <c r="AR160" s="447"/>
      <c r="AS160" s="447"/>
      <c r="AT160" s="447"/>
      <c r="AU160" s="447"/>
      <c r="AV160" s="447"/>
      <c r="AW160" s="447"/>
      <c r="AX160" s="447"/>
      <c r="AY160" s="447"/>
      <c r="AZ160" s="447"/>
      <c r="BA160" s="444"/>
      <c r="BB160" s="444"/>
      <c r="BC160" s="444"/>
      <c r="BD160" s="444"/>
      <c r="BE160" s="447"/>
    </row>
    <row r="161" spans="1:57" ht="15.75" x14ac:dyDescent="0.25">
      <c r="A161" s="2799" t="s">
        <v>187</v>
      </c>
      <c r="B161" s="2810" t="s">
        <v>188</v>
      </c>
      <c r="C161" s="2812"/>
      <c r="D161" s="583">
        <v>0</v>
      </c>
      <c r="E161" s="589"/>
      <c r="F161" s="590"/>
      <c r="G161" s="590"/>
      <c r="H161" s="590"/>
      <c r="I161" s="590"/>
      <c r="J161" s="590"/>
      <c r="K161" s="590"/>
      <c r="L161" s="590"/>
      <c r="M161" s="618"/>
      <c r="N161" s="641"/>
      <c r="O161" s="569"/>
      <c r="P161" s="624"/>
      <c r="Q161" s="705" t="s">
        <v>6</v>
      </c>
      <c r="R161" s="470"/>
      <c r="S161" s="444"/>
      <c r="T161" s="444"/>
      <c r="U161" s="444"/>
      <c r="V161" s="451"/>
      <c r="W161" s="451"/>
      <c r="X161" s="451"/>
      <c r="Y161" s="451"/>
      <c r="Z161" s="451"/>
      <c r="AA161" s="451"/>
      <c r="AB161" s="447"/>
      <c r="AC161" s="447"/>
      <c r="AD161" s="447"/>
      <c r="AE161" s="447"/>
      <c r="AF161" s="447"/>
      <c r="AG161" s="447"/>
      <c r="AH161" s="447"/>
      <c r="AI161" s="447"/>
      <c r="AJ161" s="447"/>
      <c r="AK161" s="447"/>
      <c r="AL161" s="447"/>
      <c r="AM161" s="447"/>
      <c r="AN161" s="447"/>
      <c r="AO161" s="447"/>
      <c r="AP161" s="447"/>
      <c r="AQ161" s="447"/>
      <c r="AR161" s="447"/>
      <c r="AS161" s="447"/>
      <c r="AT161" s="447"/>
      <c r="AU161" s="447"/>
      <c r="AV161" s="447"/>
      <c r="AW161" s="447"/>
      <c r="AX161" s="447"/>
      <c r="AY161" s="447"/>
      <c r="AZ161" s="447"/>
      <c r="BA161" s="544" t="s">
        <v>3</v>
      </c>
      <c r="BB161" s="544" t="s">
        <v>3</v>
      </c>
      <c r="BC161" s="447"/>
      <c r="BD161" s="708">
        <v>0</v>
      </c>
      <c r="BE161" s="708">
        <v>0</v>
      </c>
    </row>
    <row r="162" spans="1:57" ht="15.75" x14ac:dyDescent="0.25">
      <c r="A162" s="2800"/>
      <c r="B162" s="2820" t="s">
        <v>189</v>
      </c>
      <c r="C162" s="2821"/>
      <c r="D162" s="585">
        <v>0</v>
      </c>
      <c r="E162" s="579"/>
      <c r="F162" s="580"/>
      <c r="G162" s="580"/>
      <c r="H162" s="580"/>
      <c r="I162" s="580"/>
      <c r="J162" s="580"/>
      <c r="K162" s="580"/>
      <c r="L162" s="580"/>
      <c r="M162" s="582"/>
      <c r="N162" s="684"/>
      <c r="O162" s="572"/>
      <c r="P162" s="625"/>
      <c r="Q162" s="705" t="s">
        <v>6</v>
      </c>
      <c r="R162" s="470"/>
      <c r="S162" s="444"/>
      <c r="T162" s="444"/>
      <c r="U162" s="444"/>
      <c r="V162" s="451"/>
      <c r="W162" s="451"/>
      <c r="X162" s="451"/>
      <c r="Y162" s="451"/>
      <c r="Z162" s="451"/>
      <c r="AA162" s="451"/>
      <c r="AB162" s="447"/>
      <c r="AC162" s="447"/>
      <c r="AD162" s="447"/>
      <c r="AE162" s="447"/>
      <c r="AF162" s="447"/>
      <c r="AG162" s="447"/>
      <c r="AH162" s="447"/>
      <c r="AI162" s="447"/>
      <c r="AJ162" s="447"/>
      <c r="AK162" s="447"/>
      <c r="AL162" s="447"/>
      <c r="AM162" s="447"/>
      <c r="AN162" s="447"/>
      <c r="AO162" s="447"/>
      <c r="AP162" s="447"/>
      <c r="AQ162" s="447"/>
      <c r="AR162" s="447"/>
      <c r="AS162" s="447"/>
      <c r="AT162" s="447"/>
      <c r="AU162" s="447"/>
      <c r="AV162" s="447"/>
      <c r="AW162" s="447"/>
      <c r="AX162" s="447"/>
      <c r="AY162" s="447"/>
      <c r="AZ162" s="447"/>
      <c r="BA162" s="544" t="s">
        <v>3</v>
      </c>
      <c r="BB162" s="544" t="s">
        <v>3</v>
      </c>
      <c r="BC162" s="447"/>
      <c r="BD162" s="708">
        <v>0</v>
      </c>
      <c r="BE162" s="708">
        <v>0</v>
      </c>
    </row>
    <row r="163" spans="1:57" ht="15.75" x14ac:dyDescent="0.25">
      <c r="A163" s="2799" t="s">
        <v>190</v>
      </c>
      <c r="B163" s="2822" t="s">
        <v>188</v>
      </c>
      <c r="C163" s="2823"/>
      <c r="D163" s="651">
        <v>0</v>
      </c>
      <c r="E163" s="648"/>
      <c r="F163" s="649"/>
      <c r="G163" s="649"/>
      <c r="H163" s="649"/>
      <c r="I163" s="649"/>
      <c r="J163" s="649"/>
      <c r="K163" s="649"/>
      <c r="L163" s="649"/>
      <c r="M163" s="632"/>
      <c r="N163" s="685"/>
      <c r="O163" s="575"/>
      <c r="P163" s="634"/>
      <c r="Q163" s="705" t="s">
        <v>6</v>
      </c>
      <c r="R163" s="470"/>
      <c r="S163" s="444"/>
      <c r="T163" s="444"/>
      <c r="U163" s="444"/>
      <c r="V163" s="451"/>
      <c r="W163" s="451"/>
      <c r="X163" s="451"/>
      <c r="Y163" s="451"/>
      <c r="Z163" s="451"/>
      <c r="AA163" s="451"/>
      <c r="AB163" s="447"/>
      <c r="AC163" s="447"/>
      <c r="AD163" s="447"/>
      <c r="AE163" s="447"/>
      <c r="AF163" s="447"/>
      <c r="AG163" s="447"/>
      <c r="AH163" s="447"/>
      <c r="AI163" s="447"/>
      <c r="AJ163" s="447"/>
      <c r="AK163" s="447"/>
      <c r="AL163" s="447"/>
      <c r="AM163" s="447"/>
      <c r="AN163" s="447"/>
      <c r="AO163" s="447"/>
      <c r="AP163" s="447"/>
      <c r="AQ163" s="447"/>
      <c r="AR163" s="447"/>
      <c r="AS163" s="447"/>
      <c r="AT163" s="447"/>
      <c r="AU163" s="447"/>
      <c r="AV163" s="447"/>
      <c r="AW163" s="447"/>
      <c r="AX163" s="447"/>
      <c r="AY163" s="447"/>
      <c r="AZ163" s="447"/>
      <c r="BA163" s="544" t="s">
        <v>3</v>
      </c>
      <c r="BB163" s="544" t="s">
        <v>3</v>
      </c>
      <c r="BC163" s="447"/>
      <c r="BD163" s="708">
        <v>0</v>
      </c>
      <c r="BE163" s="708">
        <v>0</v>
      </c>
    </row>
    <row r="164" spans="1:57" ht="15.75" x14ac:dyDescent="0.25">
      <c r="A164" s="2800"/>
      <c r="B164" s="2824" t="s">
        <v>189</v>
      </c>
      <c r="C164" s="2826"/>
      <c r="D164" s="599">
        <v>0</v>
      </c>
      <c r="E164" s="600"/>
      <c r="F164" s="601"/>
      <c r="G164" s="601"/>
      <c r="H164" s="601"/>
      <c r="I164" s="601"/>
      <c r="J164" s="601"/>
      <c r="K164" s="601"/>
      <c r="L164" s="601"/>
      <c r="M164" s="574"/>
      <c r="N164" s="643"/>
      <c r="O164" s="571"/>
      <c r="P164" s="603"/>
      <c r="Q164" s="705" t="s">
        <v>6</v>
      </c>
      <c r="R164" s="470"/>
      <c r="S164" s="444"/>
      <c r="T164" s="444"/>
      <c r="U164" s="444"/>
      <c r="V164" s="451"/>
      <c r="W164" s="451"/>
      <c r="X164" s="451"/>
      <c r="Y164" s="451"/>
      <c r="Z164" s="451"/>
      <c r="AA164" s="451"/>
      <c r="AB164" s="447"/>
      <c r="AC164" s="447"/>
      <c r="AD164" s="447"/>
      <c r="AE164" s="447"/>
      <c r="AF164" s="447"/>
      <c r="AG164" s="447"/>
      <c r="AH164" s="447"/>
      <c r="AI164" s="447"/>
      <c r="AJ164" s="447"/>
      <c r="AK164" s="447"/>
      <c r="AL164" s="447"/>
      <c r="AM164" s="447"/>
      <c r="AN164" s="447"/>
      <c r="AO164" s="447"/>
      <c r="AP164" s="447"/>
      <c r="AQ164" s="447"/>
      <c r="AR164" s="447"/>
      <c r="AS164" s="447"/>
      <c r="AT164" s="447"/>
      <c r="AU164" s="447"/>
      <c r="AV164" s="447"/>
      <c r="AW164" s="447"/>
      <c r="AX164" s="447"/>
      <c r="AY164" s="447"/>
      <c r="AZ164" s="447"/>
      <c r="BA164" s="544" t="s">
        <v>3</v>
      </c>
      <c r="BB164" s="544" t="s">
        <v>3</v>
      </c>
      <c r="BC164" s="447"/>
      <c r="BD164" s="708">
        <v>0</v>
      </c>
      <c r="BE164" s="708">
        <v>0</v>
      </c>
    </row>
    <row r="165" spans="1:57" ht="15.75" x14ac:dyDescent="0.25">
      <c r="A165" s="2799" t="s">
        <v>112</v>
      </c>
      <c r="B165" s="2810" t="s">
        <v>188</v>
      </c>
      <c r="C165" s="2812"/>
      <c r="D165" s="583">
        <v>0</v>
      </c>
      <c r="E165" s="646"/>
      <c r="F165" s="647"/>
      <c r="G165" s="647"/>
      <c r="H165" s="647"/>
      <c r="I165" s="647"/>
      <c r="J165" s="647"/>
      <c r="K165" s="647"/>
      <c r="L165" s="647"/>
      <c r="M165" s="631"/>
      <c r="N165" s="686"/>
      <c r="O165" s="569"/>
      <c r="P165" s="624"/>
      <c r="Q165" s="705" t="s">
        <v>6</v>
      </c>
      <c r="R165" s="470"/>
      <c r="S165" s="444"/>
      <c r="T165" s="444"/>
      <c r="U165" s="444"/>
      <c r="V165" s="451"/>
      <c r="W165" s="451"/>
      <c r="X165" s="451"/>
      <c r="Y165" s="451"/>
      <c r="Z165" s="451"/>
      <c r="AA165" s="451"/>
      <c r="AB165" s="447"/>
      <c r="AC165" s="447"/>
      <c r="AD165" s="447"/>
      <c r="AE165" s="447"/>
      <c r="AF165" s="447"/>
      <c r="AG165" s="447"/>
      <c r="AH165" s="447"/>
      <c r="AI165" s="447"/>
      <c r="AJ165" s="447"/>
      <c r="AK165" s="447"/>
      <c r="AL165" s="447"/>
      <c r="AM165" s="447"/>
      <c r="AN165" s="447"/>
      <c r="AO165" s="447"/>
      <c r="AP165" s="447"/>
      <c r="AQ165" s="447"/>
      <c r="AR165" s="447"/>
      <c r="AS165" s="447"/>
      <c r="AT165" s="447"/>
      <c r="AU165" s="447"/>
      <c r="AV165" s="447"/>
      <c r="AW165" s="447"/>
      <c r="AX165" s="447"/>
      <c r="AY165" s="447"/>
      <c r="AZ165" s="447"/>
      <c r="BA165" s="544" t="s">
        <v>3</v>
      </c>
      <c r="BB165" s="544" t="s">
        <v>3</v>
      </c>
      <c r="BC165" s="447"/>
      <c r="BD165" s="708">
        <v>0</v>
      </c>
      <c r="BE165" s="708">
        <v>0</v>
      </c>
    </row>
    <row r="166" spans="1:57" ht="15.75" x14ac:dyDescent="0.25">
      <c r="A166" s="2800"/>
      <c r="B166" s="2820" t="s">
        <v>189</v>
      </c>
      <c r="C166" s="2821"/>
      <c r="D166" s="585">
        <v>0</v>
      </c>
      <c r="E166" s="579"/>
      <c r="F166" s="580"/>
      <c r="G166" s="580"/>
      <c r="H166" s="580"/>
      <c r="I166" s="580"/>
      <c r="J166" s="580"/>
      <c r="K166" s="580"/>
      <c r="L166" s="580"/>
      <c r="M166" s="582"/>
      <c r="N166" s="684"/>
      <c r="O166" s="572"/>
      <c r="P166" s="625"/>
      <c r="Q166" s="705" t="s">
        <v>6</v>
      </c>
      <c r="R166" s="470"/>
      <c r="S166" s="444"/>
      <c r="T166" s="444"/>
      <c r="U166" s="444"/>
      <c r="V166" s="451"/>
      <c r="W166" s="451"/>
      <c r="X166" s="451"/>
      <c r="Y166" s="451"/>
      <c r="Z166" s="451"/>
      <c r="AA166" s="451"/>
      <c r="AB166" s="447"/>
      <c r="AC166" s="447"/>
      <c r="AD166" s="447"/>
      <c r="AE166" s="447"/>
      <c r="AF166" s="447"/>
      <c r="AG166" s="447"/>
      <c r="AH166" s="447"/>
      <c r="AI166" s="447"/>
      <c r="AJ166" s="447"/>
      <c r="AK166" s="447"/>
      <c r="AL166" s="447"/>
      <c r="AM166" s="447"/>
      <c r="AN166" s="447"/>
      <c r="AO166" s="447"/>
      <c r="AP166" s="447"/>
      <c r="AQ166" s="447"/>
      <c r="AR166" s="447"/>
      <c r="AS166" s="447"/>
      <c r="AT166" s="447"/>
      <c r="AU166" s="447"/>
      <c r="AV166" s="447"/>
      <c r="AW166" s="447"/>
      <c r="AX166" s="447"/>
      <c r="AY166" s="447"/>
      <c r="AZ166" s="447"/>
      <c r="BA166" s="544" t="s">
        <v>3</v>
      </c>
      <c r="BB166" s="544" t="s">
        <v>3</v>
      </c>
      <c r="BC166" s="447"/>
      <c r="BD166" s="708">
        <v>0</v>
      </c>
      <c r="BE166" s="708">
        <v>0</v>
      </c>
    </row>
    <row r="167" spans="1:57" ht="15.75" x14ac:dyDescent="0.25">
      <c r="A167" s="2799" t="s">
        <v>117</v>
      </c>
      <c r="B167" s="2822" t="s">
        <v>188</v>
      </c>
      <c r="C167" s="2823"/>
      <c r="D167" s="651">
        <v>0</v>
      </c>
      <c r="E167" s="648"/>
      <c r="F167" s="649"/>
      <c r="G167" s="649"/>
      <c r="H167" s="649"/>
      <c r="I167" s="649"/>
      <c r="J167" s="687"/>
      <c r="K167" s="687"/>
      <c r="L167" s="687"/>
      <c r="M167" s="688"/>
      <c r="N167" s="686"/>
      <c r="O167" s="575"/>
      <c r="P167" s="689"/>
      <c r="Q167" s="705" t="s">
        <v>3</v>
      </c>
      <c r="R167" s="470"/>
      <c r="S167" s="444"/>
      <c r="T167" s="444"/>
      <c r="U167" s="444"/>
      <c r="V167" s="451"/>
      <c r="W167" s="451"/>
      <c r="X167" s="451"/>
      <c r="Y167" s="451"/>
      <c r="Z167" s="451"/>
      <c r="AA167" s="451"/>
      <c r="AB167" s="447"/>
      <c r="AC167" s="447"/>
      <c r="AD167" s="447"/>
      <c r="AE167" s="447"/>
      <c r="AF167" s="447"/>
      <c r="AG167" s="447"/>
      <c r="AH167" s="447"/>
      <c r="AI167" s="447"/>
      <c r="AJ167" s="447"/>
      <c r="AK167" s="447"/>
      <c r="AL167" s="447"/>
      <c r="AM167" s="447"/>
      <c r="AN167" s="447"/>
      <c r="AO167" s="447"/>
      <c r="AP167" s="447"/>
      <c r="AQ167" s="447"/>
      <c r="AR167" s="447"/>
      <c r="AS167" s="447"/>
      <c r="AT167" s="447"/>
      <c r="AU167" s="447"/>
      <c r="AV167" s="447"/>
      <c r="AW167" s="447"/>
      <c r="AX167" s="447"/>
      <c r="AY167" s="447"/>
      <c r="AZ167" s="447"/>
      <c r="BA167" s="544" t="s">
        <v>3</v>
      </c>
      <c r="BB167" s="467"/>
      <c r="BC167" s="447"/>
      <c r="BD167" s="708">
        <v>0</v>
      </c>
      <c r="BE167" s="721"/>
    </row>
    <row r="168" spans="1:57" ht="15.75" x14ac:dyDescent="0.25">
      <c r="A168" s="2800"/>
      <c r="B168" s="2824" t="s">
        <v>189</v>
      </c>
      <c r="C168" s="2826"/>
      <c r="D168" s="599">
        <v>0</v>
      </c>
      <c r="E168" s="600"/>
      <c r="F168" s="601"/>
      <c r="G168" s="601"/>
      <c r="H168" s="601"/>
      <c r="I168" s="601"/>
      <c r="J168" s="644"/>
      <c r="K168" s="644"/>
      <c r="L168" s="644"/>
      <c r="M168" s="597"/>
      <c r="N168" s="684"/>
      <c r="O168" s="571"/>
      <c r="P168" s="690"/>
      <c r="Q168" s="705" t="s">
        <v>3</v>
      </c>
      <c r="R168" s="470"/>
      <c r="S168" s="444"/>
      <c r="T168" s="444"/>
      <c r="U168" s="444"/>
      <c r="V168" s="451"/>
      <c r="W168" s="451"/>
      <c r="X168" s="451"/>
      <c r="Y168" s="451"/>
      <c r="Z168" s="451"/>
      <c r="AA168" s="451"/>
      <c r="AB168" s="447"/>
      <c r="AC168" s="447"/>
      <c r="AD168" s="447"/>
      <c r="AE168" s="447"/>
      <c r="AF168" s="447"/>
      <c r="AG168" s="447"/>
      <c r="AH168" s="447"/>
      <c r="AI168" s="447"/>
      <c r="AJ168" s="447"/>
      <c r="AK168" s="447"/>
      <c r="AL168" s="447"/>
      <c r="AM168" s="447"/>
      <c r="AN168" s="447"/>
      <c r="AO168" s="447"/>
      <c r="AP168" s="447"/>
      <c r="AQ168" s="447"/>
      <c r="AR168" s="447"/>
      <c r="AS168" s="447"/>
      <c r="AT168" s="447"/>
      <c r="AU168" s="447"/>
      <c r="AV168" s="447"/>
      <c r="AW168" s="447"/>
      <c r="AX168" s="447"/>
      <c r="AY168" s="447"/>
      <c r="AZ168" s="447"/>
      <c r="BA168" s="544" t="s">
        <v>3</v>
      </c>
      <c r="BB168" s="467"/>
      <c r="BC168" s="447"/>
      <c r="BD168" s="708">
        <v>0</v>
      </c>
      <c r="BE168" s="721"/>
    </row>
    <row r="169" spans="1:57" ht="15.75" x14ac:dyDescent="0.25">
      <c r="A169" s="2799" t="s">
        <v>191</v>
      </c>
      <c r="B169" s="2810" t="s">
        <v>188</v>
      </c>
      <c r="C169" s="2812"/>
      <c r="D169" s="583">
        <v>0</v>
      </c>
      <c r="E169" s="589"/>
      <c r="F169" s="590"/>
      <c r="G169" s="590"/>
      <c r="H169" s="590"/>
      <c r="I169" s="590"/>
      <c r="J169" s="590"/>
      <c r="K169" s="590"/>
      <c r="L169" s="590"/>
      <c r="M169" s="618"/>
      <c r="N169" s="641"/>
      <c r="O169" s="569"/>
      <c r="P169" s="624"/>
      <c r="Q169" s="705" t="s">
        <v>6</v>
      </c>
      <c r="R169" s="470"/>
      <c r="S169" s="444"/>
      <c r="T169" s="444"/>
      <c r="U169" s="444"/>
      <c r="V169" s="451"/>
      <c r="W169" s="451"/>
      <c r="X169" s="451"/>
      <c r="Y169" s="451"/>
      <c r="Z169" s="451"/>
      <c r="AA169" s="451"/>
      <c r="AB169" s="447"/>
      <c r="AC169" s="447"/>
      <c r="AD169" s="447"/>
      <c r="AE169" s="447"/>
      <c r="AF169" s="447"/>
      <c r="AG169" s="447"/>
      <c r="AH169" s="447"/>
      <c r="AI169" s="447"/>
      <c r="AJ169" s="447"/>
      <c r="AK169" s="447"/>
      <c r="AL169" s="447"/>
      <c r="AM169" s="447"/>
      <c r="AN169" s="447"/>
      <c r="AO169" s="447"/>
      <c r="AP169" s="447"/>
      <c r="AQ169" s="447"/>
      <c r="AR169" s="447"/>
      <c r="AS169" s="447"/>
      <c r="AT169" s="447"/>
      <c r="AU169" s="447"/>
      <c r="AV169" s="447"/>
      <c r="AW169" s="447"/>
      <c r="AX169" s="447"/>
      <c r="AY169" s="447"/>
      <c r="AZ169" s="447"/>
      <c r="BA169" s="544" t="s">
        <v>3</v>
      </c>
      <c r="BB169" s="544" t="s">
        <v>3</v>
      </c>
      <c r="BC169" s="447"/>
      <c r="BD169" s="708">
        <v>0</v>
      </c>
      <c r="BE169" s="708">
        <v>0</v>
      </c>
    </row>
    <row r="170" spans="1:57" ht="15.75" x14ac:dyDescent="0.25">
      <c r="A170" s="2800"/>
      <c r="B170" s="2820" t="s">
        <v>189</v>
      </c>
      <c r="C170" s="2821"/>
      <c r="D170" s="585">
        <v>0</v>
      </c>
      <c r="E170" s="579"/>
      <c r="F170" s="580"/>
      <c r="G170" s="580"/>
      <c r="H170" s="580"/>
      <c r="I170" s="580"/>
      <c r="J170" s="580"/>
      <c r="K170" s="580"/>
      <c r="L170" s="580"/>
      <c r="M170" s="582"/>
      <c r="N170" s="684"/>
      <c r="O170" s="572"/>
      <c r="P170" s="625"/>
      <c r="Q170" s="705" t="s">
        <v>6</v>
      </c>
      <c r="R170" s="470"/>
      <c r="S170" s="444"/>
      <c r="T170" s="444"/>
      <c r="U170" s="444"/>
      <c r="V170" s="451"/>
      <c r="W170" s="451"/>
      <c r="X170" s="451"/>
      <c r="Y170" s="451"/>
      <c r="Z170" s="451"/>
      <c r="AA170" s="451"/>
      <c r="AB170" s="447"/>
      <c r="AC170" s="447"/>
      <c r="AD170" s="447"/>
      <c r="AE170" s="447"/>
      <c r="AF170" s="447"/>
      <c r="AG170" s="447"/>
      <c r="AH170" s="447"/>
      <c r="AI170" s="447"/>
      <c r="AJ170" s="447"/>
      <c r="AK170" s="447"/>
      <c r="AL170" s="447"/>
      <c r="AM170" s="447"/>
      <c r="AN170" s="447"/>
      <c r="AO170" s="447"/>
      <c r="AP170" s="447"/>
      <c r="AQ170" s="447"/>
      <c r="AR170" s="447"/>
      <c r="AS170" s="447"/>
      <c r="AT170" s="447"/>
      <c r="AU170" s="447"/>
      <c r="AV170" s="447"/>
      <c r="AW170" s="447"/>
      <c r="AX170" s="447"/>
      <c r="AY170" s="447"/>
      <c r="AZ170" s="447"/>
      <c r="BA170" s="544" t="s">
        <v>3</v>
      </c>
      <c r="BB170" s="544" t="s">
        <v>3</v>
      </c>
      <c r="BC170" s="447"/>
      <c r="BD170" s="708">
        <v>0</v>
      </c>
      <c r="BE170" s="708">
        <v>0</v>
      </c>
    </row>
    <row r="171" spans="1:57" ht="15.75" x14ac:dyDescent="0.25">
      <c r="A171" s="2799" t="s">
        <v>118</v>
      </c>
      <c r="B171" s="2822" t="s">
        <v>188</v>
      </c>
      <c r="C171" s="2823"/>
      <c r="D171" s="651">
        <v>0</v>
      </c>
      <c r="E171" s="648"/>
      <c r="F171" s="649"/>
      <c r="G171" s="649"/>
      <c r="H171" s="649"/>
      <c r="I171" s="649"/>
      <c r="J171" s="649"/>
      <c r="K171" s="649"/>
      <c r="L171" s="687"/>
      <c r="M171" s="688"/>
      <c r="N171" s="641"/>
      <c r="O171" s="575"/>
      <c r="P171" s="689"/>
      <c r="Q171" s="705" t="s">
        <v>3</v>
      </c>
      <c r="R171" s="470"/>
      <c r="S171" s="444"/>
      <c r="T171" s="444"/>
      <c r="U171" s="444"/>
      <c r="V171" s="451"/>
      <c r="W171" s="451"/>
      <c r="X171" s="451"/>
      <c r="Y171" s="451"/>
      <c r="Z171" s="451"/>
      <c r="AA171" s="451"/>
      <c r="AB171" s="447"/>
      <c r="AC171" s="447"/>
      <c r="AD171" s="447"/>
      <c r="AE171" s="447"/>
      <c r="AF171" s="447"/>
      <c r="AG171" s="447"/>
      <c r="AH171" s="447"/>
      <c r="AI171" s="447"/>
      <c r="AJ171" s="447"/>
      <c r="AK171" s="447"/>
      <c r="AL171" s="447"/>
      <c r="AM171" s="447"/>
      <c r="AN171" s="447"/>
      <c r="AO171" s="447"/>
      <c r="AP171" s="447"/>
      <c r="AQ171" s="447"/>
      <c r="AR171" s="447"/>
      <c r="AS171" s="447"/>
      <c r="AT171" s="447"/>
      <c r="AU171" s="447"/>
      <c r="AV171" s="447"/>
      <c r="AW171" s="447"/>
      <c r="AX171" s="447"/>
      <c r="AY171" s="447"/>
      <c r="AZ171" s="447"/>
      <c r="BA171" s="544" t="s">
        <v>3</v>
      </c>
      <c r="BB171" s="467"/>
      <c r="BC171" s="447"/>
      <c r="BD171" s="708">
        <v>0</v>
      </c>
      <c r="BE171" s="721"/>
    </row>
    <row r="172" spans="1:57" ht="15.75" x14ac:dyDescent="0.25">
      <c r="A172" s="2800"/>
      <c r="B172" s="2824" t="s">
        <v>189</v>
      </c>
      <c r="C172" s="2826"/>
      <c r="D172" s="599">
        <v>0</v>
      </c>
      <c r="E172" s="600"/>
      <c r="F172" s="601"/>
      <c r="G172" s="601"/>
      <c r="H172" s="601"/>
      <c r="I172" s="601"/>
      <c r="J172" s="601"/>
      <c r="K172" s="601"/>
      <c r="L172" s="644"/>
      <c r="M172" s="597"/>
      <c r="N172" s="684"/>
      <c r="O172" s="571"/>
      <c r="P172" s="690"/>
      <c r="Q172" s="705" t="s">
        <v>3</v>
      </c>
      <c r="R172" s="470"/>
      <c r="S172" s="444"/>
      <c r="T172" s="444"/>
      <c r="U172" s="444"/>
      <c r="V172" s="451"/>
      <c r="W172" s="451"/>
      <c r="X172" s="451"/>
      <c r="Y172" s="451"/>
      <c r="Z172" s="451"/>
      <c r="AA172" s="451"/>
      <c r="AB172" s="447"/>
      <c r="AC172" s="447"/>
      <c r="AD172" s="447"/>
      <c r="AE172" s="447"/>
      <c r="AF172" s="447"/>
      <c r="AG172" s="447"/>
      <c r="AH172" s="447"/>
      <c r="AI172" s="447"/>
      <c r="AJ172" s="447"/>
      <c r="AK172" s="447"/>
      <c r="AL172" s="447"/>
      <c r="AM172" s="447"/>
      <c r="AN172" s="447"/>
      <c r="AO172" s="447"/>
      <c r="AP172" s="447"/>
      <c r="AQ172" s="447"/>
      <c r="AR172" s="447"/>
      <c r="AS172" s="447"/>
      <c r="AT172" s="447"/>
      <c r="AU172" s="447"/>
      <c r="AV172" s="447"/>
      <c r="AW172" s="447"/>
      <c r="AX172" s="447"/>
      <c r="AY172" s="447"/>
      <c r="AZ172" s="447"/>
      <c r="BA172" s="544" t="s">
        <v>3</v>
      </c>
      <c r="BB172" s="467"/>
      <c r="BC172" s="447"/>
      <c r="BD172" s="708">
        <v>0</v>
      </c>
      <c r="BE172" s="721"/>
    </row>
    <row r="173" spans="1:57" ht="15.75" x14ac:dyDescent="0.25">
      <c r="A173" s="2799" t="s">
        <v>119</v>
      </c>
      <c r="B173" s="2810" t="s">
        <v>188</v>
      </c>
      <c r="C173" s="2812"/>
      <c r="D173" s="583">
        <v>0</v>
      </c>
      <c r="E173" s="646"/>
      <c r="F173" s="647"/>
      <c r="G173" s="647"/>
      <c r="H173" s="647"/>
      <c r="I173" s="647"/>
      <c r="J173" s="647"/>
      <c r="K173" s="647"/>
      <c r="L173" s="647"/>
      <c r="M173" s="631"/>
      <c r="N173" s="686"/>
      <c r="O173" s="569"/>
      <c r="P173" s="624"/>
      <c r="Q173" s="705" t="s">
        <v>6</v>
      </c>
      <c r="R173" s="470"/>
      <c r="S173" s="444"/>
      <c r="T173" s="444"/>
      <c r="U173" s="444"/>
      <c r="V173" s="451"/>
      <c r="W173" s="451"/>
      <c r="X173" s="451"/>
      <c r="Y173" s="451"/>
      <c r="Z173" s="451"/>
      <c r="AA173" s="451"/>
      <c r="AB173" s="447"/>
      <c r="AC173" s="447"/>
      <c r="AD173" s="447"/>
      <c r="AE173" s="447"/>
      <c r="AF173" s="447"/>
      <c r="AG173" s="447"/>
      <c r="AH173" s="447"/>
      <c r="AI173" s="447"/>
      <c r="AJ173" s="447"/>
      <c r="AK173" s="447"/>
      <c r="AL173" s="447"/>
      <c r="AM173" s="447"/>
      <c r="AN173" s="447"/>
      <c r="AO173" s="447"/>
      <c r="AP173" s="447"/>
      <c r="AQ173" s="447"/>
      <c r="AR173" s="447"/>
      <c r="AS173" s="447"/>
      <c r="AT173" s="447"/>
      <c r="AU173" s="447"/>
      <c r="AV173" s="447"/>
      <c r="AW173" s="447"/>
      <c r="AX173" s="447"/>
      <c r="AY173" s="447"/>
      <c r="AZ173" s="447"/>
      <c r="BA173" s="544" t="s">
        <v>3</v>
      </c>
      <c r="BB173" s="544" t="s">
        <v>3</v>
      </c>
      <c r="BC173" s="447"/>
      <c r="BD173" s="708">
        <v>0</v>
      </c>
      <c r="BE173" s="708">
        <v>0</v>
      </c>
    </row>
    <row r="174" spans="1:57" ht="15.75" x14ac:dyDescent="0.25">
      <c r="A174" s="2800"/>
      <c r="B174" s="2820" t="s">
        <v>189</v>
      </c>
      <c r="C174" s="2821"/>
      <c r="D174" s="585">
        <v>0</v>
      </c>
      <c r="E174" s="579"/>
      <c r="F174" s="580"/>
      <c r="G174" s="580"/>
      <c r="H174" s="580"/>
      <c r="I174" s="580"/>
      <c r="J174" s="580"/>
      <c r="K174" s="580"/>
      <c r="L174" s="580"/>
      <c r="M174" s="582"/>
      <c r="N174" s="684"/>
      <c r="O174" s="572"/>
      <c r="P174" s="625"/>
      <c r="Q174" s="705" t="s">
        <v>6</v>
      </c>
      <c r="R174" s="470"/>
      <c r="S174" s="444"/>
      <c r="T174" s="444"/>
      <c r="U174" s="444"/>
      <c r="V174" s="451"/>
      <c r="W174" s="451"/>
      <c r="X174" s="451"/>
      <c r="Y174" s="451"/>
      <c r="Z174" s="451"/>
      <c r="AA174" s="451"/>
      <c r="AB174" s="447"/>
      <c r="AC174" s="447"/>
      <c r="AD174" s="447"/>
      <c r="AE174" s="447"/>
      <c r="AF174" s="447"/>
      <c r="AG174" s="447"/>
      <c r="AH174" s="447"/>
      <c r="AI174" s="447"/>
      <c r="AJ174" s="447"/>
      <c r="AK174" s="447"/>
      <c r="AL174" s="447"/>
      <c r="AM174" s="447"/>
      <c r="AN174" s="447"/>
      <c r="AO174" s="447"/>
      <c r="AP174" s="447"/>
      <c r="AQ174" s="447"/>
      <c r="AR174" s="447"/>
      <c r="AS174" s="447"/>
      <c r="AT174" s="447"/>
      <c r="AU174" s="447"/>
      <c r="AV174" s="447"/>
      <c r="AW174" s="447"/>
      <c r="AX174" s="447"/>
      <c r="AY174" s="447"/>
      <c r="AZ174" s="447"/>
      <c r="BA174" s="544" t="s">
        <v>3</v>
      </c>
      <c r="BB174" s="544" t="s">
        <v>3</v>
      </c>
      <c r="BC174" s="447"/>
      <c r="BD174" s="708">
        <v>0</v>
      </c>
      <c r="BE174" s="708">
        <v>0</v>
      </c>
    </row>
    <row r="175" spans="1:57" ht="15.75" x14ac:dyDescent="0.25">
      <c r="A175" s="2799" t="s">
        <v>192</v>
      </c>
      <c r="B175" s="2822" t="s">
        <v>188</v>
      </c>
      <c r="C175" s="2823"/>
      <c r="D175" s="598">
        <v>0</v>
      </c>
      <c r="E175" s="679"/>
      <c r="F175" s="680"/>
      <c r="G175" s="680"/>
      <c r="H175" s="649"/>
      <c r="I175" s="649"/>
      <c r="J175" s="649"/>
      <c r="K175" s="649"/>
      <c r="L175" s="649"/>
      <c r="M175" s="632"/>
      <c r="N175" s="685"/>
      <c r="O175" s="575"/>
      <c r="P175" s="634"/>
      <c r="Q175" s="705" t="s">
        <v>6</v>
      </c>
      <c r="R175" s="470"/>
      <c r="S175" s="444"/>
      <c r="T175" s="444"/>
      <c r="U175" s="444"/>
      <c r="V175" s="451"/>
      <c r="W175" s="451"/>
      <c r="X175" s="451"/>
      <c r="Y175" s="451"/>
      <c r="Z175" s="451"/>
      <c r="AA175" s="451"/>
      <c r="AB175" s="447"/>
      <c r="AC175" s="447"/>
      <c r="AD175" s="447"/>
      <c r="AE175" s="447"/>
      <c r="AF175" s="447"/>
      <c r="AG175" s="447"/>
      <c r="AH175" s="447"/>
      <c r="AI175" s="447"/>
      <c r="AJ175" s="447"/>
      <c r="AK175" s="447"/>
      <c r="AL175" s="447"/>
      <c r="AM175" s="447"/>
      <c r="AN175" s="447"/>
      <c r="AO175" s="447"/>
      <c r="AP175" s="447"/>
      <c r="AQ175" s="447"/>
      <c r="AR175" s="447"/>
      <c r="AS175" s="447"/>
      <c r="AT175" s="447"/>
      <c r="AU175" s="447"/>
      <c r="AV175" s="447"/>
      <c r="AW175" s="447"/>
      <c r="AX175" s="447"/>
      <c r="AY175" s="447"/>
      <c r="AZ175" s="447"/>
      <c r="BA175" s="544" t="s">
        <v>3</v>
      </c>
      <c r="BB175" s="544" t="s">
        <v>3</v>
      </c>
      <c r="BC175" s="447"/>
      <c r="BD175" s="708">
        <v>0</v>
      </c>
      <c r="BE175" s="708">
        <v>0</v>
      </c>
    </row>
    <row r="176" spans="1:57" ht="15.75" x14ac:dyDescent="0.25">
      <c r="A176" s="2800"/>
      <c r="B176" s="2824" t="s">
        <v>189</v>
      </c>
      <c r="C176" s="2826"/>
      <c r="D176" s="599">
        <v>0</v>
      </c>
      <c r="E176" s="596"/>
      <c r="F176" s="644"/>
      <c r="G176" s="644"/>
      <c r="H176" s="601"/>
      <c r="I176" s="601"/>
      <c r="J176" s="601"/>
      <c r="K176" s="601"/>
      <c r="L176" s="601"/>
      <c r="M176" s="574"/>
      <c r="N176" s="643"/>
      <c r="O176" s="571"/>
      <c r="P176" s="603"/>
      <c r="Q176" s="705" t="s">
        <v>6</v>
      </c>
      <c r="R176" s="470"/>
      <c r="S176" s="444"/>
      <c r="T176" s="444"/>
      <c r="U176" s="444"/>
      <c r="V176" s="451"/>
      <c r="W176" s="451"/>
      <c r="X176" s="451"/>
      <c r="Y176" s="451"/>
      <c r="Z176" s="451"/>
      <c r="AA176" s="451"/>
      <c r="AB176" s="447"/>
      <c r="AC176" s="447"/>
      <c r="AD176" s="447"/>
      <c r="AE176" s="447"/>
      <c r="AF176" s="447"/>
      <c r="AG176" s="447"/>
      <c r="AH176" s="447"/>
      <c r="AI176" s="447"/>
      <c r="AJ176" s="447"/>
      <c r="AK176" s="447"/>
      <c r="AL176" s="447"/>
      <c r="AM176" s="447"/>
      <c r="AN176" s="447"/>
      <c r="AO176" s="447"/>
      <c r="AP176" s="447"/>
      <c r="AQ176" s="447"/>
      <c r="AR176" s="447"/>
      <c r="AS176" s="447"/>
      <c r="AT176" s="447"/>
      <c r="AU176" s="447"/>
      <c r="AV176" s="447"/>
      <c r="AW176" s="447"/>
      <c r="AX176" s="447"/>
      <c r="AY176" s="447"/>
      <c r="AZ176" s="447"/>
      <c r="BA176" s="544" t="s">
        <v>3</v>
      </c>
      <c r="BB176" s="544" t="s">
        <v>3</v>
      </c>
      <c r="BC176" s="447"/>
      <c r="BD176" s="708">
        <v>0</v>
      </c>
      <c r="BE176" s="708">
        <v>0</v>
      </c>
    </row>
    <row r="177" spans="1:57" ht="15.75" x14ac:dyDescent="0.25">
      <c r="A177" s="2799" t="s">
        <v>193</v>
      </c>
      <c r="B177" s="2810" t="s">
        <v>188</v>
      </c>
      <c r="C177" s="2812"/>
      <c r="D177" s="583">
        <v>0</v>
      </c>
      <c r="E177" s="650"/>
      <c r="F177" s="655"/>
      <c r="G177" s="655"/>
      <c r="H177" s="647"/>
      <c r="I177" s="647"/>
      <c r="J177" s="647"/>
      <c r="K177" s="647"/>
      <c r="L177" s="647"/>
      <c r="M177" s="631"/>
      <c r="N177" s="686"/>
      <c r="O177" s="569"/>
      <c r="P177" s="624"/>
      <c r="Q177" s="705" t="s">
        <v>6</v>
      </c>
      <c r="R177" s="470"/>
      <c r="S177" s="444"/>
      <c r="T177" s="444"/>
      <c r="U177" s="444"/>
      <c r="V177" s="451"/>
      <c r="W177" s="451"/>
      <c r="X177" s="451"/>
      <c r="Y177" s="451"/>
      <c r="Z177" s="451"/>
      <c r="AA177" s="451"/>
      <c r="AB177" s="447"/>
      <c r="AC177" s="447"/>
      <c r="AD177" s="447"/>
      <c r="AE177" s="447"/>
      <c r="AF177" s="447"/>
      <c r="AG177" s="447"/>
      <c r="AH177" s="447"/>
      <c r="AI177" s="447"/>
      <c r="AJ177" s="447"/>
      <c r="AK177" s="447"/>
      <c r="AL177" s="447"/>
      <c r="AM177" s="447"/>
      <c r="AN177" s="447"/>
      <c r="AO177" s="447"/>
      <c r="AP177" s="447"/>
      <c r="AQ177" s="447"/>
      <c r="AR177" s="447"/>
      <c r="AS177" s="447"/>
      <c r="AT177" s="447"/>
      <c r="AU177" s="447"/>
      <c r="AV177" s="447"/>
      <c r="AW177" s="447"/>
      <c r="AX177" s="447"/>
      <c r="AY177" s="447"/>
      <c r="AZ177" s="447"/>
      <c r="BA177" s="544" t="s">
        <v>3</v>
      </c>
      <c r="BB177" s="544" t="s">
        <v>3</v>
      </c>
      <c r="BC177" s="447"/>
      <c r="BD177" s="708">
        <v>0</v>
      </c>
      <c r="BE177" s="708">
        <v>0</v>
      </c>
    </row>
    <row r="178" spans="1:57" ht="15.75" x14ac:dyDescent="0.25">
      <c r="A178" s="2800"/>
      <c r="B178" s="2820" t="s">
        <v>189</v>
      </c>
      <c r="C178" s="2821"/>
      <c r="D178" s="585">
        <v>0</v>
      </c>
      <c r="E178" s="607"/>
      <c r="F178" s="608"/>
      <c r="G178" s="608"/>
      <c r="H178" s="580"/>
      <c r="I178" s="580"/>
      <c r="J178" s="580"/>
      <c r="K178" s="580"/>
      <c r="L178" s="580"/>
      <c r="M178" s="582"/>
      <c r="N178" s="684"/>
      <c r="O178" s="572"/>
      <c r="P178" s="625"/>
      <c r="Q178" s="705" t="s">
        <v>6</v>
      </c>
      <c r="R178" s="470"/>
      <c r="S178" s="444"/>
      <c r="T178" s="444"/>
      <c r="U178" s="444"/>
      <c r="V178" s="451"/>
      <c r="W178" s="451"/>
      <c r="X178" s="451"/>
      <c r="Y178" s="451"/>
      <c r="Z178" s="451"/>
      <c r="AA178" s="451"/>
      <c r="AB178" s="447"/>
      <c r="AC178" s="447"/>
      <c r="AD178" s="447"/>
      <c r="AE178" s="447"/>
      <c r="AF178" s="447"/>
      <c r="AG178" s="447"/>
      <c r="AH178" s="447"/>
      <c r="AI178" s="447"/>
      <c r="AJ178" s="447"/>
      <c r="AK178" s="447"/>
      <c r="AL178" s="447"/>
      <c r="AM178" s="447"/>
      <c r="AN178" s="447"/>
      <c r="AO178" s="447"/>
      <c r="AP178" s="447"/>
      <c r="AQ178" s="447"/>
      <c r="AR178" s="447"/>
      <c r="AS178" s="447"/>
      <c r="AT178" s="447"/>
      <c r="AU178" s="447"/>
      <c r="AV178" s="447"/>
      <c r="AW178" s="447"/>
      <c r="AX178" s="447"/>
      <c r="AY178" s="447"/>
      <c r="AZ178" s="447"/>
      <c r="BA178" s="544" t="s">
        <v>3</v>
      </c>
      <c r="BB178" s="544" t="s">
        <v>3</v>
      </c>
      <c r="BC178" s="447"/>
      <c r="BD178" s="708">
        <v>0</v>
      </c>
      <c r="BE178" s="708">
        <v>0</v>
      </c>
    </row>
    <row r="179" spans="1:57" ht="15.75" x14ac:dyDescent="0.25">
      <c r="A179" s="2799" t="s">
        <v>194</v>
      </c>
      <c r="B179" s="2822" t="s">
        <v>188</v>
      </c>
      <c r="C179" s="2823"/>
      <c r="D179" s="651">
        <v>0</v>
      </c>
      <c r="E179" s="648"/>
      <c r="F179" s="649"/>
      <c r="G179" s="649"/>
      <c r="H179" s="649"/>
      <c r="I179" s="649"/>
      <c r="J179" s="649"/>
      <c r="K179" s="649"/>
      <c r="L179" s="649"/>
      <c r="M179" s="632"/>
      <c r="N179" s="685"/>
      <c r="O179" s="575"/>
      <c r="P179" s="634"/>
      <c r="Q179" s="705" t="s">
        <v>6</v>
      </c>
      <c r="R179" s="470"/>
      <c r="S179" s="444"/>
      <c r="T179" s="444"/>
      <c r="U179" s="444"/>
      <c r="V179" s="451"/>
      <c r="W179" s="451"/>
      <c r="X179" s="451"/>
      <c r="Y179" s="451"/>
      <c r="Z179" s="451"/>
      <c r="AA179" s="451"/>
      <c r="AB179" s="447"/>
      <c r="AC179" s="447"/>
      <c r="AD179" s="447"/>
      <c r="AE179" s="447"/>
      <c r="AF179" s="447"/>
      <c r="AG179" s="447"/>
      <c r="AH179" s="447"/>
      <c r="AI179" s="447"/>
      <c r="AJ179" s="447"/>
      <c r="AK179" s="447"/>
      <c r="AL179" s="447"/>
      <c r="AM179" s="447"/>
      <c r="AN179" s="447"/>
      <c r="AO179" s="447"/>
      <c r="AP179" s="447"/>
      <c r="AQ179" s="447"/>
      <c r="AR179" s="447"/>
      <c r="AS179" s="447"/>
      <c r="AT179" s="447"/>
      <c r="AU179" s="447"/>
      <c r="AV179" s="447"/>
      <c r="AW179" s="447"/>
      <c r="AX179" s="447"/>
      <c r="AY179" s="447"/>
      <c r="AZ179" s="447"/>
      <c r="BA179" s="544" t="s">
        <v>3</v>
      </c>
      <c r="BB179" s="544" t="s">
        <v>3</v>
      </c>
      <c r="BC179" s="447"/>
      <c r="BD179" s="708">
        <v>0</v>
      </c>
      <c r="BE179" s="708">
        <v>0</v>
      </c>
    </row>
    <row r="180" spans="1:57" ht="15.75" x14ac:dyDescent="0.25">
      <c r="A180" s="2800"/>
      <c r="B180" s="2820" t="s">
        <v>189</v>
      </c>
      <c r="C180" s="2821"/>
      <c r="D180" s="585">
        <v>0</v>
      </c>
      <c r="E180" s="579"/>
      <c r="F180" s="580"/>
      <c r="G180" s="580"/>
      <c r="H180" s="580"/>
      <c r="I180" s="580"/>
      <c r="J180" s="580"/>
      <c r="K180" s="580"/>
      <c r="L180" s="580"/>
      <c r="M180" s="582"/>
      <c r="N180" s="684"/>
      <c r="O180" s="572"/>
      <c r="P180" s="625"/>
      <c r="Q180" s="705" t="s">
        <v>6</v>
      </c>
      <c r="R180" s="470"/>
      <c r="S180" s="444"/>
      <c r="T180" s="444"/>
      <c r="U180" s="444"/>
      <c r="V180" s="451"/>
      <c r="W180" s="451"/>
      <c r="X180" s="451"/>
      <c r="Y180" s="451"/>
      <c r="Z180" s="451"/>
      <c r="AA180" s="451"/>
      <c r="AB180" s="447"/>
      <c r="AC180" s="447"/>
      <c r="AD180" s="447"/>
      <c r="AE180" s="447"/>
      <c r="AF180" s="447"/>
      <c r="AG180" s="447"/>
      <c r="AH180" s="447"/>
      <c r="AI180" s="447"/>
      <c r="AJ180" s="447"/>
      <c r="AK180" s="447"/>
      <c r="AL180" s="447"/>
      <c r="AM180" s="447"/>
      <c r="AN180" s="447"/>
      <c r="AO180" s="447"/>
      <c r="AP180" s="447"/>
      <c r="AQ180" s="447"/>
      <c r="AR180" s="447"/>
      <c r="AS180" s="447"/>
      <c r="AT180" s="447"/>
      <c r="AU180" s="447"/>
      <c r="AV180" s="447"/>
      <c r="AW180" s="447"/>
      <c r="AX180" s="447"/>
      <c r="AY180" s="447"/>
      <c r="AZ180" s="447"/>
      <c r="BA180" s="544" t="s">
        <v>3</v>
      </c>
      <c r="BB180" s="544" t="s">
        <v>3</v>
      </c>
      <c r="BC180" s="447"/>
      <c r="BD180" s="708">
        <v>0</v>
      </c>
      <c r="BE180" s="708">
        <v>0</v>
      </c>
    </row>
    <row r="181" spans="1:57" ht="15.75" x14ac:dyDescent="0.25">
      <c r="A181" s="500" t="s">
        <v>195</v>
      </c>
      <c r="B181" s="498"/>
      <c r="C181" s="498"/>
      <c r="D181" s="470"/>
      <c r="E181" s="470"/>
      <c r="F181" s="470"/>
      <c r="G181" s="470"/>
      <c r="H181" s="470"/>
      <c r="I181" s="470"/>
      <c r="J181" s="470"/>
      <c r="K181" s="470"/>
      <c r="L181" s="470"/>
      <c r="M181" s="470"/>
      <c r="N181" s="470"/>
      <c r="O181" s="470"/>
      <c r="P181" s="470"/>
      <c r="Q181" s="470"/>
      <c r="R181" s="472"/>
      <c r="S181" s="444"/>
      <c r="T181" s="444"/>
      <c r="U181" s="444"/>
      <c r="V181" s="444"/>
      <c r="W181" s="444"/>
      <c r="X181" s="451"/>
      <c r="Y181" s="458"/>
      <c r="Z181" s="458"/>
      <c r="AA181" s="451"/>
      <c r="AB181" s="444"/>
      <c r="AC181" s="444"/>
      <c r="AD181" s="444"/>
      <c r="AE181" s="444"/>
      <c r="AF181" s="444"/>
      <c r="AG181" s="444"/>
      <c r="AH181" s="444"/>
      <c r="AI181" s="444"/>
      <c r="AJ181" s="444"/>
      <c r="AK181" s="444"/>
      <c r="AL181" s="444"/>
      <c r="AM181" s="444"/>
      <c r="AN181" s="444"/>
      <c r="AO181" s="444"/>
      <c r="AP181" s="444"/>
      <c r="AQ181" s="444"/>
      <c r="AR181" s="444"/>
      <c r="AS181" s="444"/>
      <c r="AT181" s="444"/>
      <c r="AU181" s="444"/>
      <c r="AV181" s="444"/>
      <c r="AW181" s="444"/>
      <c r="AX181" s="444"/>
      <c r="AY181" s="444"/>
      <c r="AZ181" s="444"/>
      <c r="BA181" s="451"/>
      <c r="BB181" s="444"/>
      <c r="BC181" s="444"/>
      <c r="BD181" s="444"/>
      <c r="BE181" s="444"/>
    </row>
    <row r="182" spans="1:57" x14ac:dyDescent="0.2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444"/>
      <c r="P182" s="479"/>
      <c r="Q182" s="472"/>
      <c r="R182" s="495"/>
      <c r="S182" s="444"/>
      <c r="T182" s="444"/>
      <c r="U182" s="444"/>
      <c r="V182" s="444"/>
      <c r="W182" s="451"/>
      <c r="X182" s="458"/>
      <c r="Y182" s="458"/>
      <c r="Z182" s="451"/>
      <c r="AA182" s="451"/>
      <c r="AB182" s="447"/>
      <c r="AC182" s="447"/>
      <c r="AD182" s="447"/>
      <c r="AE182" s="447"/>
      <c r="AF182" s="447"/>
      <c r="AG182" s="447"/>
      <c r="AH182" s="447"/>
      <c r="AI182" s="447"/>
      <c r="AJ182" s="447"/>
      <c r="AK182" s="447"/>
      <c r="AL182" s="447"/>
      <c r="AM182" s="447"/>
      <c r="AN182" s="447"/>
      <c r="AO182" s="447"/>
      <c r="AP182" s="447"/>
      <c r="AQ182" s="447"/>
      <c r="AR182" s="447"/>
      <c r="AS182" s="447"/>
      <c r="AT182" s="447"/>
      <c r="AU182" s="447"/>
      <c r="AV182" s="447"/>
      <c r="AW182" s="447"/>
      <c r="AX182" s="447"/>
      <c r="AY182" s="447"/>
      <c r="AZ182" s="447"/>
      <c r="BA182" s="444"/>
      <c r="BB182" s="444"/>
      <c r="BC182" s="444"/>
      <c r="BD182" s="444"/>
      <c r="BE182" s="447"/>
    </row>
    <row r="183" spans="1:57" ht="21" x14ac:dyDescent="0.25">
      <c r="A183" s="2807"/>
      <c r="B183" s="2808"/>
      <c r="C183" s="2809"/>
      <c r="D183" s="2802"/>
      <c r="E183" s="493" t="s">
        <v>178</v>
      </c>
      <c r="F183" s="459" t="s">
        <v>21</v>
      </c>
      <c r="G183" s="459" t="s">
        <v>185</v>
      </c>
      <c r="H183" s="459" t="s">
        <v>91</v>
      </c>
      <c r="I183" s="459" t="s">
        <v>186</v>
      </c>
      <c r="J183" s="459" t="s">
        <v>196</v>
      </c>
      <c r="K183" s="459" t="s">
        <v>25</v>
      </c>
      <c r="L183" s="459" t="s">
        <v>26</v>
      </c>
      <c r="M183" s="478" t="s">
        <v>27</v>
      </c>
      <c r="N183" s="2800"/>
      <c r="O183" s="479"/>
      <c r="P183" s="479"/>
      <c r="Q183" s="472"/>
      <c r="R183" s="495"/>
      <c r="S183" s="444"/>
      <c r="T183" s="444"/>
      <c r="U183" s="444"/>
      <c r="V183" s="444"/>
      <c r="W183" s="451"/>
      <c r="X183" s="458"/>
      <c r="Y183" s="458"/>
      <c r="Z183" s="451"/>
      <c r="AA183" s="451"/>
      <c r="AB183" s="447"/>
      <c r="AC183" s="447"/>
      <c r="AD183" s="447"/>
      <c r="AE183" s="447"/>
      <c r="AF183" s="447"/>
      <c r="AG183" s="447"/>
      <c r="AH183" s="447"/>
      <c r="AI183" s="447"/>
      <c r="AJ183" s="447"/>
      <c r="AK183" s="447"/>
      <c r="AL183" s="447"/>
      <c r="AM183" s="447"/>
      <c r="AN183" s="447"/>
      <c r="AO183" s="447"/>
      <c r="AP183" s="447"/>
      <c r="AQ183" s="447"/>
      <c r="AR183" s="447"/>
      <c r="AS183" s="447"/>
      <c r="AT183" s="447"/>
      <c r="AU183" s="447"/>
      <c r="AV183" s="447"/>
      <c r="AW183" s="447"/>
      <c r="AX183" s="447"/>
      <c r="AY183" s="447"/>
      <c r="AZ183" s="447"/>
      <c r="BA183" s="444"/>
      <c r="BB183" s="444"/>
      <c r="BC183" s="444"/>
      <c r="BD183" s="444"/>
      <c r="BE183" s="447"/>
    </row>
    <row r="184" spans="1:57" x14ac:dyDescent="0.25">
      <c r="A184" s="2810" t="s">
        <v>197</v>
      </c>
      <c r="B184" s="2811"/>
      <c r="C184" s="2812"/>
      <c r="D184" s="583">
        <v>0</v>
      </c>
      <c r="E184" s="648"/>
      <c r="F184" s="649"/>
      <c r="G184" s="649"/>
      <c r="H184" s="649"/>
      <c r="I184" s="649"/>
      <c r="J184" s="649"/>
      <c r="K184" s="591"/>
      <c r="L184" s="591"/>
      <c r="M184" s="632"/>
      <c r="N184" s="593"/>
      <c r="O184" s="705" t="s">
        <v>3</v>
      </c>
      <c r="P184" s="477"/>
      <c r="Q184" s="472"/>
      <c r="R184" s="495"/>
      <c r="S184" s="444"/>
      <c r="T184" s="444"/>
      <c r="U184" s="444"/>
      <c r="V184" s="444"/>
      <c r="W184" s="451"/>
      <c r="X184" s="458"/>
      <c r="Y184" s="458"/>
      <c r="Z184" s="451"/>
      <c r="AA184" s="451"/>
      <c r="AB184" s="447"/>
      <c r="AC184" s="447"/>
      <c r="AD184" s="447"/>
      <c r="AE184" s="447"/>
      <c r="AF184" s="447"/>
      <c r="AG184" s="447"/>
      <c r="AH184" s="447"/>
      <c r="AI184" s="447"/>
      <c r="AJ184" s="447"/>
      <c r="AK184" s="447"/>
      <c r="AL184" s="447"/>
      <c r="AM184" s="447"/>
      <c r="AN184" s="447"/>
      <c r="AO184" s="447"/>
      <c r="AP184" s="447"/>
      <c r="AQ184" s="447"/>
      <c r="AR184" s="447"/>
      <c r="AS184" s="447"/>
      <c r="AT184" s="447"/>
      <c r="AU184" s="447"/>
      <c r="AV184" s="447"/>
      <c r="AW184" s="447"/>
      <c r="AX184" s="447"/>
      <c r="AY184" s="447"/>
      <c r="AZ184" s="447"/>
      <c r="BA184" s="467"/>
      <c r="BB184" s="544" t="s">
        <v>3</v>
      </c>
      <c r="BC184" s="444"/>
      <c r="BD184" s="721"/>
      <c r="BE184" s="708">
        <v>0</v>
      </c>
    </row>
    <row r="185" spans="1:57" x14ac:dyDescent="0.25">
      <c r="A185" s="2813" t="s">
        <v>198</v>
      </c>
      <c r="B185" s="2814"/>
      <c r="C185" s="2815"/>
      <c r="D185" s="584">
        <v>0</v>
      </c>
      <c r="E185" s="576"/>
      <c r="F185" s="577"/>
      <c r="G185" s="577"/>
      <c r="H185" s="577"/>
      <c r="I185" s="577"/>
      <c r="J185" s="577"/>
      <c r="K185" s="577"/>
      <c r="L185" s="577"/>
      <c r="M185" s="573"/>
      <c r="N185" s="570"/>
      <c r="O185" s="705" t="s">
        <v>3</v>
      </c>
      <c r="P185" s="477"/>
      <c r="Q185" s="472"/>
      <c r="R185" s="495"/>
      <c r="S185" s="444"/>
      <c r="T185" s="444"/>
      <c r="U185" s="444"/>
      <c r="V185" s="444"/>
      <c r="W185" s="451"/>
      <c r="X185" s="458"/>
      <c r="Y185" s="458"/>
      <c r="Z185" s="451"/>
      <c r="AA185" s="451"/>
      <c r="AB185" s="447"/>
      <c r="AC185" s="447"/>
      <c r="AD185" s="447"/>
      <c r="AE185" s="447"/>
      <c r="AF185" s="447"/>
      <c r="AG185" s="447"/>
      <c r="AH185" s="447"/>
      <c r="AI185" s="447"/>
      <c r="AJ185" s="447"/>
      <c r="AK185" s="447"/>
      <c r="AL185" s="447"/>
      <c r="AM185" s="447"/>
      <c r="AN185" s="447"/>
      <c r="AO185" s="447"/>
      <c r="AP185" s="447"/>
      <c r="AQ185" s="447"/>
      <c r="AR185" s="447"/>
      <c r="AS185" s="447"/>
      <c r="AT185" s="447"/>
      <c r="AU185" s="447"/>
      <c r="AV185" s="447"/>
      <c r="AW185" s="447"/>
      <c r="AX185" s="447"/>
      <c r="AY185" s="447"/>
      <c r="AZ185" s="447"/>
      <c r="BA185" s="544" t="s">
        <v>3</v>
      </c>
      <c r="BB185" s="544" t="s">
        <v>3</v>
      </c>
      <c r="BC185" s="444"/>
      <c r="BD185" s="708">
        <v>0</v>
      </c>
      <c r="BE185" s="708">
        <v>0</v>
      </c>
    </row>
    <row r="186" spans="1:57" x14ac:dyDescent="0.25">
      <c r="A186" s="2813" t="s">
        <v>199</v>
      </c>
      <c r="B186" s="2814"/>
      <c r="C186" s="2815"/>
      <c r="D186" s="584">
        <v>0</v>
      </c>
      <c r="E186" s="576"/>
      <c r="F186" s="577"/>
      <c r="G186" s="577"/>
      <c r="H186" s="577"/>
      <c r="I186" s="577"/>
      <c r="J186" s="577"/>
      <c r="K186" s="577"/>
      <c r="L186" s="577"/>
      <c r="M186" s="573"/>
      <c r="N186" s="570"/>
      <c r="O186" s="705" t="s">
        <v>3</v>
      </c>
      <c r="P186" s="477"/>
      <c r="Q186" s="472"/>
      <c r="R186" s="495"/>
      <c r="S186" s="444"/>
      <c r="T186" s="444"/>
      <c r="U186" s="444"/>
      <c r="V186" s="444"/>
      <c r="W186" s="451"/>
      <c r="X186" s="458"/>
      <c r="Y186" s="458"/>
      <c r="Z186" s="451"/>
      <c r="AA186" s="451"/>
      <c r="AB186" s="447"/>
      <c r="AC186" s="447"/>
      <c r="AD186" s="447"/>
      <c r="AE186" s="447"/>
      <c r="AF186" s="447"/>
      <c r="AG186" s="447"/>
      <c r="AH186" s="447"/>
      <c r="AI186" s="447"/>
      <c r="AJ186" s="447"/>
      <c r="AK186" s="447"/>
      <c r="AL186" s="447"/>
      <c r="AM186" s="447"/>
      <c r="AN186" s="447"/>
      <c r="AO186" s="447"/>
      <c r="AP186" s="447"/>
      <c r="AQ186" s="447"/>
      <c r="AR186" s="447"/>
      <c r="AS186" s="447"/>
      <c r="AT186" s="447"/>
      <c r="AU186" s="447"/>
      <c r="AV186" s="447"/>
      <c r="AW186" s="447"/>
      <c r="AX186" s="447"/>
      <c r="AY186" s="447"/>
      <c r="AZ186" s="447"/>
      <c r="BA186" s="544" t="s">
        <v>3</v>
      </c>
      <c r="BB186" s="544" t="s">
        <v>3</v>
      </c>
      <c r="BC186" s="444"/>
      <c r="BD186" s="708">
        <v>0</v>
      </c>
      <c r="BE186" s="708">
        <v>0</v>
      </c>
    </row>
    <row r="187" spans="1:57" x14ac:dyDescent="0.25">
      <c r="A187" s="2813" t="s">
        <v>200</v>
      </c>
      <c r="B187" s="2814"/>
      <c r="C187" s="2815"/>
      <c r="D187" s="584">
        <v>0</v>
      </c>
      <c r="E187" s="576"/>
      <c r="F187" s="577"/>
      <c r="G187" s="577"/>
      <c r="H187" s="577"/>
      <c r="I187" s="577"/>
      <c r="J187" s="577"/>
      <c r="K187" s="577"/>
      <c r="L187" s="577"/>
      <c r="M187" s="573"/>
      <c r="N187" s="570"/>
      <c r="O187" s="705" t="s">
        <v>3</v>
      </c>
      <c r="P187" s="477"/>
      <c r="Q187" s="472"/>
      <c r="R187" s="495"/>
      <c r="S187" s="444"/>
      <c r="T187" s="444"/>
      <c r="U187" s="444"/>
      <c r="V187" s="444"/>
      <c r="W187" s="451"/>
      <c r="X187" s="458"/>
      <c r="Y187" s="458"/>
      <c r="Z187" s="451"/>
      <c r="AA187" s="451"/>
      <c r="AB187" s="447"/>
      <c r="AC187" s="447"/>
      <c r="AD187" s="447"/>
      <c r="AE187" s="447"/>
      <c r="AF187" s="447"/>
      <c r="AG187" s="447"/>
      <c r="AH187" s="447"/>
      <c r="AI187" s="447"/>
      <c r="AJ187" s="447"/>
      <c r="AK187" s="447"/>
      <c r="AL187" s="447"/>
      <c r="AM187" s="447"/>
      <c r="AN187" s="447"/>
      <c r="AO187" s="447"/>
      <c r="AP187" s="447"/>
      <c r="AQ187" s="447"/>
      <c r="AR187" s="447"/>
      <c r="AS187" s="447"/>
      <c r="AT187" s="447"/>
      <c r="AU187" s="447"/>
      <c r="AV187" s="447"/>
      <c r="AW187" s="447"/>
      <c r="AX187" s="447"/>
      <c r="AY187" s="447"/>
      <c r="AZ187" s="447"/>
      <c r="BA187" s="544" t="s">
        <v>3</v>
      </c>
      <c r="BB187" s="544" t="s">
        <v>3</v>
      </c>
      <c r="BC187" s="444"/>
      <c r="BD187" s="708">
        <v>0</v>
      </c>
      <c r="BE187" s="708">
        <v>0</v>
      </c>
    </row>
    <row r="188" spans="1:57" x14ac:dyDescent="0.25">
      <c r="A188" s="2824" t="s">
        <v>201</v>
      </c>
      <c r="B188" s="2825"/>
      <c r="C188" s="2826"/>
      <c r="D188" s="599">
        <v>0</v>
      </c>
      <c r="E188" s="600"/>
      <c r="F188" s="601"/>
      <c r="G188" s="601"/>
      <c r="H188" s="601"/>
      <c r="I188" s="601"/>
      <c r="J188" s="601"/>
      <c r="K188" s="601"/>
      <c r="L188" s="601"/>
      <c r="M188" s="574"/>
      <c r="N188" s="571"/>
      <c r="O188" s="705" t="s">
        <v>3</v>
      </c>
      <c r="P188" s="477"/>
      <c r="Q188" s="472"/>
      <c r="R188" s="495"/>
      <c r="S188" s="444"/>
      <c r="T188" s="444"/>
      <c r="U188" s="444"/>
      <c r="V188" s="444"/>
      <c r="W188" s="451"/>
      <c r="X188" s="458"/>
      <c r="Y188" s="458"/>
      <c r="Z188" s="451"/>
      <c r="AA188" s="451"/>
      <c r="AB188" s="447"/>
      <c r="AC188" s="447"/>
      <c r="AD188" s="447"/>
      <c r="AE188" s="447"/>
      <c r="AF188" s="447"/>
      <c r="AG188" s="447"/>
      <c r="AH188" s="447"/>
      <c r="AI188" s="447"/>
      <c r="AJ188" s="447"/>
      <c r="AK188" s="447"/>
      <c r="AL188" s="447"/>
      <c r="AM188" s="447"/>
      <c r="AN188" s="447"/>
      <c r="AO188" s="447"/>
      <c r="AP188" s="447"/>
      <c r="AQ188" s="447"/>
      <c r="AR188" s="447"/>
      <c r="AS188" s="447"/>
      <c r="AT188" s="447"/>
      <c r="AU188" s="447"/>
      <c r="AV188" s="447"/>
      <c r="AW188" s="447"/>
      <c r="AX188" s="447"/>
      <c r="AY188" s="447"/>
      <c r="AZ188" s="447"/>
      <c r="BA188" s="544" t="s">
        <v>3</v>
      </c>
      <c r="BB188" s="544" t="s">
        <v>3</v>
      </c>
      <c r="BC188" s="444"/>
      <c r="BD188" s="708">
        <v>0</v>
      </c>
      <c r="BE188" s="708">
        <v>0</v>
      </c>
    </row>
    <row r="189" spans="1:57" ht="15.75" x14ac:dyDescent="0.25">
      <c r="A189" s="2817" t="s">
        <v>202</v>
      </c>
      <c r="B189" s="2818"/>
      <c r="C189" s="2819"/>
      <c r="D189" s="628">
        <v>0</v>
      </c>
      <c r="E189" s="579"/>
      <c r="F189" s="580"/>
      <c r="G189" s="580"/>
      <c r="H189" s="580"/>
      <c r="I189" s="580"/>
      <c r="J189" s="580"/>
      <c r="K189" s="580"/>
      <c r="L189" s="580"/>
      <c r="M189" s="582"/>
      <c r="N189" s="572"/>
      <c r="O189" s="705" t="s">
        <v>3</v>
      </c>
      <c r="P189" s="540"/>
      <c r="Q189" s="541"/>
      <c r="R189" s="542"/>
      <c r="S189" s="718"/>
      <c r="T189" s="718"/>
      <c r="U189" s="718"/>
      <c r="V189" s="718"/>
      <c r="W189" s="718"/>
      <c r="X189" s="718"/>
      <c r="Y189" s="718"/>
      <c r="Z189" s="718"/>
      <c r="AA189" s="718"/>
      <c r="AB189" s="719"/>
      <c r="AC189" s="719"/>
      <c r="AD189" s="719"/>
      <c r="AE189" s="719"/>
      <c r="AF189" s="719"/>
      <c r="AG189" s="719"/>
      <c r="AH189" s="719"/>
      <c r="AI189" s="719"/>
      <c r="AJ189" s="719"/>
      <c r="AK189" s="719"/>
      <c r="AL189" s="719"/>
      <c r="AM189" s="719"/>
      <c r="AN189" s="719"/>
      <c r="AO189" s="719"/>
      <c r="AP189" s="719"/>
      <c r="AQ189" s="719"/>
      <c r="AR189" s="719"/>
      <c r="AS189" s="719"/>
      <c r="AT189" s="719"/>
      <c r="AU189" s="719"/>
      <c r="AV189" s="719"/>
      <c r="AW189" s="719"/>
      <c r="AX189" s="719"/>
      <c r="AY189" s="719"/>
      <c r="AZ189" s="719"/>
      <c r="BA189" s="544" t="s">
        <v>3</v>
      </c>
      <c r="BB189" s="544" t="s">
        <v>3</v>
      </c>
      <c r="BC189" s="719"/>
      <c r="BD189" s="708">
        <v>0</v>
      </c>
      <c r="BE189" s="708">
        <v>0</v>
      </c>
    </row>
    <row r="190" spans="1:57" x14ac:dyDescent="0.25">
      <c r="A190" s="551" t="s">
        <v>203</v>
      </c>
      <c r="B190" s="552"/>
      <c r="C190" s="552"/>
      <c r="D190" s="552"/>
      <c r="E190" s="445"/>
      <c r="F190" s="445"/>
      <c r="G190" s="451"/>
      <c r="H190" s="451"/>
      <c r="I190" s="451"/>
      <c r="J190" s="451"/>
      <c r="K190" s="451"/>
      <c r="L190" s="451"/>
      <c r="M190" s="451"/>
      <c r="N190" s="451"/>
      <c r="O190" s="451"/>
      <c r="P190" s="451"/>
      <c r="Q190" s="451"/>
      <c r="R190" s="444"/>
      <c r="S190" s="444"/>
      <c r="T190" s="444"/>
      <c r="U190" s="444"/>
      <c r="V190" s="444"/>
      <c r="W190" s="444"/>
      <c r="X190" s="444"/>
      <c r="Y190" s="444"/>
      <c r="Z190" s="444"/>
      <c r="AA190" s="444"/>
      <c r="AB190" s="444"/>
      <c r="AC190" s="444"/>
      <c r="AD190" s="444"/>
      <c r="AE190" s="444"/>
      <c r="AF190" s="444"/>
      <c r="AG190" s="444"/>
      <c r="AH190" s="444"/>
      <c r="AI190" s="444"/>
      <c r="AJ190" s="444"/>
      <c r="AK190" s="444"/>
      <c r="AL190" s="444"/>
      <c r="AM190" s="444"/>
      <c r="AN190" s="444"/>
      <c r="AO190" s="444"/>
      <c r="AP190" s="444"/>
      <c r="AQ190" s="444"/>
      <c r="AR190" s="444"/>
      <c r="AS190" s="444"/>
      <c r="AT190" s="444"/>
      <c r="AU190" s="444"/>
      <c r="AV190" s="444"/>
      <c r="AW190" s="444"/>
      <c r="AX190" s="444"/>
      <c r="AY190" s="444"/>
      <c r="AZ190" s="444"/>
      <c r="BA190" s="444"/>
      <c r="BB190" s="444"/>
      <c r="BC190" s="444"/>
      <c r="BD190" s="444"/>
      <c r="BE190" s="444"/>
    </row>
    <row r="191" spans="1:57" x14ac:dyDescent="0.2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451"/>
      <c r="J191" s="451"/>
      <c r="K191" s="451"/>
      <c r="L191" s="451"/>
      <c r="M191" s="451"/>
      <c r="N191" s="451"/>
      <c r="O191" s="451"/>
      <c r="P191" s="451"/>
      <c r="Q191" s="451"/>
      <c r="R191" s="444"/>
      <c r="S191" s="444"/>
      <c r="T191" s="444"/>
      <c r="U191" s="444"/>
      <c r="V191" s="444"/>
      <c r="W191" s="444"/>
      <c r="X191" s="444"/>
      <c r="Y191" s="444"/>
      <c r="Z191" s="444"/>
      <c r="AA191" s="444"/>
      <c r="AB191" s="444"/>
      <c r="AC191" s="444"/>
      <c r="AD191" s="444"/>
      <c r="AE191" s="444"/>
      <c r="AF191" s="444"/>
      <c r="AG191" s="444"/>
      <c r="AH191" s="444"/>
      <c r="AI191" s="444"/>
      <c r="AJ191" s="444"/>
      <c r="AK191" s="444"/>
      <c r="AL191" s="444"/>
      <c r="AM191" s="444"/>
      <c r="AN191" s="444"/>
      <c r="AO191" s="444"/>
      <c r="AP191" s="444"/>
      <c r="AQ191" s="444"/>
      <c r="AR191" s="444"/>
      <c r="AS191" s="444"/>
      <c r="AT191" s="444"/>
      <c r="AU191" s="444"/>
      <c r="AV191" s="444"/>
      <c r="AW191" s="444"/>
      <c r="AX191" s="444"/>
      <c r="AY191" s="444"/>
      <c r="AZ191" s="444"/>
      <c r="BA191" s="444"/>
      <c r="BB191" s="444"/>
      <c r="BC191" s="444"/>
      <c r="BD191" s="444"/>
      <c r="BE191" s="444"/>
    </row>
    <row r="192" spans="1:57" x14ac:dyDescent="0.2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451"/>
      <c r="J192" s="451"/>
      <c r="K192" s="451"/>
      <c r="L192" s="451"/>
      <c r="M192" s="451"/>
      <c r="N192" s="451"/>
      <c r="O192" s="451"/>
      <c r="P192" s="451"/>
      <c r="Q192" s="451"/>
      <c r="R192" s="444"/>
      <c r="S192" s="444"/>
      <c r="T192" s="444"/>
      <c r="U192" s="444"/>
      <c r="V192" s="444"/>
      <c r="W192" s="444"/>
      <c r="X192" s="444"/>
      <c r="Y192" s="444"/>
      <c r="Z192" s="444"/>
      <c r="AA192" s="444"/>
      <c r="AB192" s="444"/>
      <c r="AC192" s="444"/>
      <c r="AD192" s="444"/>
      <c r="AE192" s="444"/>
      <c r="AF192" s="444"/>
      <c r="AG192" s="444"/>
      <c r="AH192" s="444"/>
      <c r="AI192" s="444"/>
      <c r="AJ192" s="444"/>
      <c r="AK192" s="444"/>
      <c r="AL192" s="444"/>
      <c r="AM192" s="444"/>
      <c r="AN192" s="444"/>
      <c r="AO192" s="444"/>
      <c r="AP192" s="444"/>
      <c r="AQ192" s="444"/>
      <c r="AR192" s="444"/>
      <c r="AS192" s="444"/>
      <c r="AT192" s="444"/>
      <c r="AU192" s="444"/>
      <c r="AV192" s="444"/>
      <c r="AW192" s="444"/>
      <c r="AX192" s="444"/>
      <c r="AY192" s="444"/>
      <c r="AZ192" s="444"/>
      <c r="BA192" s="444"/>
      <c r="BB192" s="444"/>
      <c r="BC192" s="444"/>
      <c r="BD192" s="444"/>
      <c r="BE192" s="444"/>
    </row>
    <row r="193" spans="1:56" x14ac:dyDescent="0.2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I193" s="444"/>
      <c r="J193" s="444"/>
      <c r="K193" s="444"/>
      <c r="L193" s="444"/>
      <c r="M193" s="444"/>
      <c r="N193" s="444"/>
      <c r="O193" s="444"/>
      <c r="P193" s="444"/>
      <c r="Q193" s="444"/>
      <c r="R193" s="451"/>
      <c r="S193" s="451"/>
      <c r="T193" s="444"/>
      <c r="U193" s="444"/>
      <c r="V193" s="444"/>
      <c r="W193" s="444"/>
      <c r="X193" s="444"/>
      <c r="Y193" s="444"/>
      <c r="Z193" s="444"/>
      <c r="AA193" s="444"/>
      <c r="AB193" s="444"/>
      <c r="AC193" s="444"/>
      <c r="AD193" s="444"/>
      <c r="AE193" s="444"/>
      <c r="AF193" s="444"/>
      <c r="AG193" s="444"/>
      <c r="AH193" s="444"/>
      <c r="AI193" s="444"/>
      <c r="AJ193" s="444"/>
      <c r="AK193" s="444"/>
      <c r="AL193" s="444"/>
      <c r="AM193" s="444"/>
      <c r="AN193" s="444"/>
      <c r="AO193" s="444"/>
      <c r="AP193" s="444"/>
      <c r="AQ193" s="444"/>
      <c r="AR193" s="444"/>
      <c r="AS193" s="444"/>
      <c r="AT193" s="444"/>
      <c r="AU193" s="444"/>
      <c r="AV193" s="444"/>
      <c r="AW193" s="444"/>
      <c r="AX193" s="444"/>
      <c r="AY193" s="444"/>
      <c r="AZ193" s="444"/>
      <c r="BA193" s="444"/>
      <c r="BB193" s="444"/>
      <c r="BC193" s="444"/>
      <c r="BD193" s="444"/>
    </row>
    <row r="194" spans="1:56" ht="21" x14ac:dyDescent="0.25">
      <c r="A194" s="2800"/>
      <c r="B194" s="2800"/>
      <c r="C194" s="456" t="s">
        <v>210</v>
      </c>
      <c r="D194" s="724" t="s">
        <v>211</v>
      </c>
      <c r="E194" s="2796"/>
      <c r="F194" s="456" t="s">
        <v>210</v>
      </c>
      <c r="G194" s="478" t="s">
        <v>211</v>
      </c>
      <c r="H194" s="2800"/>
      <c r="I194" s="444"/>
      <c r="J194" s="444"/>
      <c r="K194" s="444"/>
      <c r="L194" s="444"/>
      <c r="M194" s="444"/>
      <c r="N194" s="444"/>
      <c r="O194" s="444"/>
      <c r="P194" s="444"/>
      <c r="Q194" s="444"/>
      <c r="R194" s="451"/>
      <c r="S194" s="451"/>
      <c r="T194" s="444"/>
      <c r="U194" s="444"/>
      <c r="V194" s="444"/>
      <c r="W194" s="444"/>
      <c r="X194" s="444"/>
      <c r="Y194" s="444"/>
      <c r="Z194" s="444"/>
      <c r="AA194" s="444"/>
      <c r="AB194" s="444"/>
      <c r="AC194" s="444"/>
      <c r="AD194" s="444"/>
      <c r="AE194" s="444"/>
      <c r="AF194" s="444"/>
      <c r="AG194" s="444"/>
      <c r="AH194" s="444"/>
      <c r="AI194" s="444"/>
      <c r="AJ194" s="444"/>
      <c r="AK194" s="444"/>
      <c r="AL194" s="444"/>
      <c r="AM194" s="444"/>
      <c r="AN194" s="444"/>
      <c r="AO194" s="444"/>
      <c r="AP194" s="444"/>
      <c r="AQ194" s="444"/>
      <c r="AR194" s="444"/>
      <c r="AS194" s="444"/>
      <c r="AT194" s="444"/>
      <c r="AU194" s="444"/>
      <c r="AV194" s="444"/>
      <c r="AW194" s="444"/>
      <c r="AX194" s="444"/>
      <c r="AY194" s="444"/>
      <c r="AZ194" s="444"/>
      <c r="BA194" s="444"/>
      <c r="BB194" s="444"/>
      <c r="BC194" s="444"/>
      <c r="BD194" s="444"/>
    </row>
    <row r="195" spans="1:56" x14ac:dyDescent="0.25">
      <c r="A195" s="563" t="s">
        <v>212</v>
      </c>
      <c r="B195" s="564">
        <v>0</v>
      </c>
      <c r="C195" s="565">
        <v>0</v>
      </c>
      <c r="D195" s="725">
        <v>0</v>
      </c>
      <c r="E195" s="566">
        <v>0</v>
      </c>
      <c r="F195" s="565">
        <v>0</v>
      </c>
      <c r="G195" s="566">
        <v>0</v>
      </c>
      <c r="H195" s="564">
        <v>0</v>
      </c>
      <c r="I195" s="444"/>
      <c r="J195" s="444"/>
      <c r="K195" s="444"/>
      <c r="L195" s="444"/>
      <c r="M195" s="444"/>
      <c r="N195" s="444"/>
      <c r="O195" s="444"/>
      <c r="P195" s="444"/>
      <c r="Q195" s="444"/>
      <c r="R195" s="451"/>
      <c r="S195" s="451"/>
      <c r="T195" s="444"/>
      <c r="U195" s="444"/>
      <c r="V195" s="444"/>
      <c r="W195" s="444"/>
      <c r="X195" s="444"/>
      <c r="Y195" s="444"/>
      <c r="Z195" s="444"/>
      <c r="AA195" s="444"/>
      <c r="AB195" s="444"/>
      <c r="AC195" s="444"/>
      <c r="AD195" s="444"/>
      <c r="AE195" s="444"/>
      <c r="AF195" s="444"/>
      <c r="AG195" s="444"/>
      <c r="AH195" s="444"/>
      <c r="AI195" s="444"/>
      <c r="AJ195" s="444"/>
      <c r="AK195" s="444"/>
      <c r="AL195" s="444"/>
      <c r="AM195" s="444"/>
      <c r="AN195" s="444"/>
      <c r="AO195" s="444"/>
      <c r="AP195" s="444"/>
      <c r="AQ195" s="444"/>
      <c r="AR195" s="444"/>
      <c r="AS195" s="444"/>
      <c r="AT195" s="444"/>
      <c r="AU195" s="444"/>
      <c r="AV195" s="444"/>
      <c r="AW195" s="444"/>
      <c r="AX195" s="444"/>
      <c r="AY195" s="444"/>
      <c r="AZ195" s="444"/>
      <c r="BA195" s="444"/>
      <c r="BB195" s="444"/>
      <c r="BC195" s="444"/>
      <c r="BD195" s="444"/>
    </row>
    <row r="196" spans="1:56" x14ac:dyDescent="0.25">
      <c r="A196" s="553" t="s">
        <v>213</v>
      </c>
      <c r="B196" s="557"/>
      <c r="C196" s="557"/>
      <c r="D196" s="726"/>
      <c r="E196" s="558"/>
      <c r="F196" s="557"/>
      <c r="G196" s="558"/>
      <c r="H196" s="710"/>
      <c r="I196" s="444"/>
      <c r="J196" s="444"/>
      <c r="K196" s="444"/>
      <c r="L196" s="444"/>
      <c r="M196" s="444"/>
      <c r="N196" s="444"/>
      <c r="O196" s="444"/>
      <c r="P196" s="444"/>
      <c r="Q196" s="444"/>
      <c r="R196" s="451"/>
      <c r="S196" s="451"/>
      <c r="T196" s="444"/>
      <c r="U196" s="444"/>
      <c r="V196" s="444"/>
      <c r="W196" s="444"/>
      <c r="X196" s="444"/>
      <c r="Y196" s="444"/>
      <c r="Z196" s="444"/>
      <c r="AA196" s="444"/>
      <c r="AB196" s="444"/>
      <c r="AC196" s="444"/>
      <c r="AD196" s="444"/>
      <c r="AE196" s="444"/>
      <c r="AF196" s="444"/>
      <c r="AG196" s="444"/>
      <c r="AH196" s="444"/>
      <c r="AI196" s="444"/>
      <c r="AJ196" s="444"/>
      <c r="AK196" s="444"/>
      <c r="AL196" s="444"/>
      <c r="AM196" s="444"/>
      <c r="AN196" s="444"/>
      <c r="AO196" s="444"/>
      <c r="AP196" s="444"/>
      <c r="AQ196" s="444"/>
      <c r="AR196" s="444"/>
      <c r="AS196" s="444"/>
      <c r="AT196" s="444"/>
      <c r="AU196" s="444"/>
      <c r="AV196" s="444"/>
      <c r="AW196" s="444"/>
      <c r="AX196" s="444"/>
      <c r="AY196" s="444"/>
      <c r="AZ196" s="444"/>
      <c r="BA196" s="444"/>
      <c r="BB196" s="444"/>
      <c r="BC196" s="444"/>
      <c r="BD196" s="444"/>
    </row>
    <row r="197" spans="1:56" x14ac:dyDescent="0.25">
      <c r="A197" s="563" t="s">
        <v>214</v>
      </c>
      <c r="B197" s="564">
        <v>0</v>
      </c>
      <c r="C197" s="565">
        <v>0</v>
      </c>
      <c r="D197" s="725">
        <v>0</v>
      </c>
      <c r="E197" s="566">
        <v>0</v>
      </c>
      <c r="F197" s="565">
        <v>0</v>
      </c>
      <c r="G197" s="566">
        <v>0</v>
      </c>
      <c r="H197" s="564">
        <v>0</v>
      </c>
      <c r="I197" s="444"/>
      <c r="J197" s="444"/>
      <c r="K197" s="444"/>
      <c r="L197" s="444"/>
      <c r="M197" s="444"/>
      <c r="N197" s="444"/>
      <c r="O197" s="444"/>
      <c r="P197" s="444"/>
      <c r="Q197" s="444"/>
      <c r="R197" s="451"/>
      <c r="S197" s="451"/>
      <c r="T197" s="444"/>
      <c r="U197" s="444"/>
      <c r="V197" s="444"/>
      <c r="W197" s="444"/>
      <c r="X197" s="444"/>
      <c r="Y197" s="444"/>
      <c r="Z197" s="444"/>
      <c r="AA197" s="444"/>
      <c r="AB197" s="444"/>
      <c r="AC197" s="444"/>
      <c r="AD197" s="444"/>
      <c r="AE197" s="444"/>
      <c r="AF197" s="444"/>
      <c r="AG197" s="444"/>
      <c r="AH197" s="444"/>
      <c r="AI197" s="444"/>
      <c r="AJ197" s="444"/>
      <c r="AK197" s="444"/>
      <c r="AL197" s="444"/>
      <c r="AM197" s="444"/>
      <c r="AN197" s="444"/>
      <c r="AO197" s="444"/>
      <c r="AP197" s="444"/>
      <c r="AQ197" s="444"/>
      <c r="AR197" s="444"/>
      <c r="AS197" s="444"/>
      <c r="AT197" s="444"/>
      <c r="AU197" s="444"/>
      <c r="AV197" s="444"/>
      <c r="AW197" s="444"/>
      <c r="AX197" s="444"/>
      <c r="AY197" s="444"/>
      <c r="AZ197" s="444"/>
      <c r="BA197" s="444"/>
      <c r="BB197" s="444"/>
      <c r="BC197" s="444"/>
      <c r="BD197" s="444"/>
    </row>
    <row r="198" spans="1:56" ht="22.5" x14ac:dyDescent="0.25">
      <c r="A198" s="554" t="s">
        <v>187</v>
      </c>
      <c r="B198" s="557"/>
      <c r="C198" s="557"/>
      <c r="D198" s="726"/>
      <c r="E198" s="558"/>
      <c r="F198" s="557"/>
      <c r="G198" s="558"/>
      <c r="H198" s="710"/>
      <c r="I198" s="444"/>
      <c r="J198" s="444"/>
      <c r="K198" s="444"/>
      <c r="L198" s="444"/>
      <c r="M198" s="444"/>
      <c r="N198" s="444"/>
      <c r="O198" s="444"/>
      <c r="P198" s="444"/>
      <c r="Q198" s="444"/>
      <c r="R198" s="451"/>
      <c r="S198" s="451"/>
      <c r="T198" s="444"/>
      <c r="U198" s="444"/>
      <c r="V198" s="444"/>
      <c r="W198" s="444"/>
      <c r="X198" s="444"/>
      <c r="Y198" s="444"/>
      <c r="Z198" s="444"/>
      <c r="AA198" s="444"/>
      <c r="AB198" s="444"/>
      <c r="AC198" s="444"/>
      <c r="AD198" s="444"/>
      <c r="AE198" s="444"/>
      <c r="AF198" s="444"/>
      <c r="AG198" s="444"/>
      <c r="AH198" s="444"/>
      <c r="AI198" s="444"/>
      <c r="AJ198" s="444"/>
      <c r="AK198" s="444"/>
      <c r="AL198" s="444"/>
      <c r="AM198" s="444"/>
      <c r="AN198" s="444"/>
      <c r="AO198" s="444"/>
      <c r="AP198" s="444"/>
      <c r="AQ198" s="444"/>
      <c r="AR198" s="444"/>
      <c r="AS198" s="444"/>
      <c r="AT198" s="444"/>
      <c r="AU198" s="444"/>
      <c r="AV198" s="444"/>
      <c r="AW198" s="444"/>
      <c r="AX198" s="444"/>
      <c r="AY198" s="444"/>
      <c r="AZ198" s="444"/>
      <c r="BA198" s="444"/>
      <c r="BB198" s="444"/>
      <c r="BC198" s="444"/>
      <c r="BD198" s="444"/>
    </row>
    <row r="199" spans="1:56" ht="43.5" x14ac:dyDescent="0.25">
      <c r="A199" s="555" t="s">
        <v>215</v>
      </c>
      <c r="B199" s="559"/>
      <c r="C199" s="559"/>
      <c r="D199" s="727"/>
      <c r="E199" s="560"/>
      <c r="F199" s="559"/>
      <c r="G199" s="560"/>
      <c r="H199" s="711"/>
      <c r="I199" s="444"/>
      <c r="J199" s="444"/>
      <c r="K199" s="444"/>
      <c r="L199" s="444"/>
      <c r="M199" s="444"/>
      <c r="N199" s="444"/>
      <c r="O199" s="444"/>
      <c r="P199" s="444"/>
      <c r="Q199" s="444"/>
      <c r="R199" s="451"/>
      <c r="S199" s="451"/>
      <c r="T199" s="444"/>
      <c r="U199" s="444"/>
      <c r="V199" s="444"/>
      <c r="W199" s="444"/>
      <c r="X199" s="444"/>
      <c r="Y199" s="444"/>
      <c r="Z199" s="444"/>
      <c r="AA199" s="444"/>
      <c r="AB199" s="444"/>
      <c r="AC199" s="444"/>
      <c r="AD199" s="444"/>
      <c r="AE199" s="444"/>
      <c r="AF199" s="444"/>
      <c r="AG199" s="444"/>
      <c r="AH199" s="444"/>
      <c r="AI199" s="444"/>
      <c r="AJ199" s="444"/>
      <c r="AK199" s="444"/>
      <c r="AL199" s="444"/>
      <c r="AM199" s="444"/>
      <c r="AN199" s="444"/>
      <c r="AO199" s="444"/>
      <c r="AP199" s="444"/>
      <c r="AQ199" s="444"/>
      <c r="AR199" s="444"/>
      <c r="AS199" s="444"/>
      <c r="AT199" s="444"/>
      <c r="AU199" s="444"/>
      <c r="AV199" s="444"/>
      <c r="AW199" s="444"/>
      <c r="AX199" s="444"/>
      <c r="AY199" s="444"/>
      <c r="AZ199" s="444"/>
      <c r="BA199" s="444"/>
      <c r="BB199" s="444"/>
      <c r="BC199" s="444"/>
      <c r="BD199" s="444"/>
    </row>
    <row r="200" spans="1:56" x14ac:dyDescent="0.25">
      <c r="A200" s="555" t="s">
        <v>112</v>
      </c>
      <c r="B200" s="559"/>
      <c r="C200" s="559"/>
      <c r="D200" s="727"/>
      <c r="E200" s="560"/>
      <c r="F200" s="559"/>
      <c r="G200" s="560"/>
      <c r="H200" s="711"/>
      <c r="I200" s="444"/>
      <c r="J200" s="444"/>
      <c r="K200" s="444"/>
      <c r="L200" s="444"/>
      <c r="M200" s="444"/>
      <c r="N200" s="444"/>
      <c r="O200" s="444"/>
      <c r="P200" s="444"/>
      <c r="Q200" s="444"/>
      <c r="R200" s="451"/>
      <c r="S200" s="451"/>
      <c r="T200" s="444"/>
      <c r="U200" s="444"/>
      <c r="V200" s="444"/>
      <c r="W200" s="444"/>
      <c r="X200" s="444"/>
      <c r="Y200" s="444"/>
      <c r="Z200" s="444"/>
      <c r="AA200" s="444"/>
      <c r="AB200" s="444"/>
      <c r="AC200" s="444"/>
      <c r="AD200" s="444"/>
      <c r="AE200" s="444"/>
      <c r="AF200" s="444"/>
      <c r="AG200" s="444"/>
      <c r="AH200" s="444"/>
      <c r="AI200" s="444"/>
      <c r="AJ200" s="444"/>
      <c r="AK200" s="444"/>
      <c r="AL200" s="444"/>
      <c r="AM200" s="444"/>
      <c r="AN200" s="444"/>
      <c r="AO200" s="444"/>
      <c r="AP200" s="444"/>
      <c r="AQ200" s="444"/>
      <c r="AR200" s="444"/>
      <c r="AS200" s="444"/>
      <c r="AT200" s="444"/>
      <c r="AU200" s="444"/>
      <c r="AV200" s="444"/>
      <c r="AW200" s="444"/>
      <c r="AX200" s="444"/>
      <c r="AY200" s="444"/>
      <c r="AZ200" s="444"/>
      <c r="BA200" s="444"/>
      <c r="BB200" s="444"/>
      <c r="BC200" s="444"/>
      <c r="BD200" s="444"/>
    </row>
    <row r="201" spans="1:56" ht="22.5" x14ac:dyDescent="0.25">
      <c r="A201" s="555" t="s">
        <v>117</v>
      </c>
      <c r="B201" s="559"/>
      <c r="C201" s="559"/>
      <c r="D201" s="727"/>
      <c r="E201" s="560"/>
      <c r="F201" s="559"/>
      <c r="G201" s="560"/>
      <c r="H201" s="711"/>
      <c r="I201" s="444"/>
      <c r="J201" s="444"/>
      <c r="K201" s="444"/>
      <c r="L201" s="444"/>
      <c r="M201" s="444"/>
      <c r="N201" s="444"/>
      <c r="O201" s="444"/>
      <c r="P201" s="444"/>
      <c r="Q201" s="444"/>
      <c r="R201" s="451"/>
      <c r="S201" s="451"/>
      <c r="T201" s="444"/>
      <c r="U201" s="444"/>
      <c r="V201" s="444"/>
      <c r="W201" s="444"/>
      <c r="X201" s="444"/>
      <c r="Y201" s="444"/>
      <c r="Z201" s="444"/>
      <c r="AA201" s="444"/>
      <c r="AB201" s="444"/>
      <c r="AC201" s="444"/>
      <c r="AD201" s="444"/>
      <c r="AE201" s="444"/>
      <c r="AF201" s="444"/>
      <c r="AG201" s="444"/>
      <c r="AH201" s="444"/>
      <c r="AI201" s="444"/>
      <c r="AJ201" s="444"/>
      <c r="AK201" s="444"/>
      <c r="AL201" s="444"/>
      <c r="AM201" s="444"/>
      <c r="AN201" s="444"/>
      <c r="AO201" s="444"/>
      <c r="AP201" s="444"/>
      <c r="AQ201" s="444"/>
      <c r="AR201" s="444"/>
      <c r="AS201" s="444"/>
      <c r="AT201" s="444"/>
      <c r="AU201" s="444"/>
      <c r="AV201" s="444"/>
      <c r="AW201" s="444"/>
      <c r="AX201" s="444"/>
      <c r="AY201" s="444"/>
      <c r="AZ201" s="444"/>
      <c r="BA201" s="444"/>
      <c r="BB201" s="444"/>
      <c r="BC201" s="444"/>
      <c r="BD201" s="444"/>
    </row>
    <row r="202" spans="1:56" x14ac:dyDescent="0.25">
      <c r="A202" s="555" t="s">
        <v>191</v>
      </c>
      <c r="B202" s="559"/>
      <c r="C202" s="559"/>
      <c r="D202" s="727"/>
      <c r="E202" s="560"/>
      <c r="F202" s="559"/>
      <c r="G202" s="560"/>
      <c r="H202" s="711"/>
      <c r="I202" s="444"/>
      <c r="J202" s="444"/>
      <c r="K202" s="444"/>
      <c r="L202" s="444"/>
      <c r="M202" s="444"/>
      <c r="N202" s="444"/>
      <c r="O202" s="444"/>
      <c r="P202" s="444"/>
      <c r="Q202" s="444"/>
      <c r="R202" s="451"/>
      <c r="S202" s="451"/>
      <c r="T202" s="444"/>
      <c r="U202" s="444"/>
      <c r="V202" s="444"/>
      <c r="W202" s="444"/>
      <c r="X202" s="444"/>
      <c r="Y202" s="444"/>
      <c r="Z202" s="444"/>
      <c r="AA202" s="444"/>
      <c r="AB202" s="444"/>
      <c r="AC202" s="444"/>
      <c r="AD202" s="444"/>
      <c r="AE202" s="444"/>
      <c r="AF202" s="444"/>
      <c r="AG202" s="444"/>
      <c r="AH202" s="444"/>
      <c r="AI202" s="444"/>
      <c r="AJ202" s="444"/>
      <c r="AK202" s="444"/>
      <c r="AL202" s="444"/>
      <c r="AM202" s="444"/>
      <c r="AN202" s="444"/>
      <c r="AO202" s="444"/>
      <c r="AP202" s="444"/>
      <c r="AQ202" s="444"/>
      <c r="AR202" s="444"/>
      <c r="AS202" s="444"/>
      <c r="AT202" s="444"/>
      <c r="AU202" s="444"/>
      <c r="AV202" s="444"/>
      <c r="AW202" s="444"/>
      <c r="AX202" s="444"/>
      <c r="AY202" s="444"/>
      <c r="AZ202" s="444"/>
      <c r="BA202" s="444"/>
      <c r="BB202" s="444"/>
      <c r="BC202" s="444"/>
      <c r="BD202" s="444"/>
    </row>
    <row r="203" spans="1:56" x14ac:dyDescent="0.25">
      <c r="A203" s="555" t="s">
        <v>118</v>
      </c>
      <c r="B203" s="559"/>
      <c r="C203" s="559"/>
      <c r="D203" s="727"/>
      <c r="E203" s="560"/>
      <c r="F203" s="559"/>
      <c r="G203" s="560"/>
      <c r="H203" s="711"/>
      <c r="I203" s="444"/>
      <c r="J203" s="444"/>
      <c r="K203" s="444"/>
      <c r="L203" s="444"/>
      <c r="M203" s="444"/>
      <c r="N203" s="444"/>
      <c r="O203" s="444"/>
      <c r="P203" s="444"/>
      <c r="Q203" s="444"/>
      <c r="R203" s="543"/>
      <c r="S203" s="495"/>
      <c r="T203" s="444"/>
      <c r="U203" s="444"/>
      <c r="V203" s="444"/>
      <c r="W203" s="444"/>
      <c r="X203" s="444"/>
      <c r="Y203" s="444"/>
      <c r="Z203" s="444"/>
      <c r="AA203" s="444"/>
      <c r="AB203" s="444"/>
      <c r="AC203" s="444"/>
      <c r="AD203" s="444"/>
      <c r="AE203" s="444"/>
      <c r="AF203" s="444"/>
      <c r="AG203" s="444"/>
      <c r="AH203" s="444"/>
      <c r="AI203" s="444"/>
      <c r="AJ203" s="444"/>
      <c r="AK203" s="444"/>
      <c r="AL203" s="444"/>
      <c r="AM203" s="444"/>
      <c r="AN203" s="444"/>
      <c r="AO203" s="444"/>
      <c r="AP203" s="444"/>
      <c r="AQ203" s="444"/>
      <c r="AR203" s="444"/>
      <c r="AS203" s="444"/>
      <c r="AT203" s="444"/>
      <c r="AU203" s="444"/>
      <c r="AV203" s="444"/>
      <c r="AW203" s="444"/>
      <c r="AX203" s="444"/>
      <c r="AY203" s="444"/>
      <c r="AZ203" s="444"/>
      <c r="BA203" s="444"/>
      <c r="BB203" s="444"/>
      <c r="BC203" s="444"/>
      <c r="BD203" s="444"/>
    </row>
    <row r="204" spans="1:56" ht="15.75" x14ac:dyDescent="0.25">
      <c r="A204" s="555" t="s">
        <v>119</v>
      </c>
      <c r="B204" s="559"/>
      <c r="C204" s="559"/>
      <c r="D204" s="727"/>
      <c r="E204" s="560"/>
      <c r="F204" s="559"/>
      <c r="G204" s="560"/>
      <c r="H204" s="711"/>
      <c r="I204" s="444"/>
      <c r="J204" s="444"/>
      <c r="K204" s="444"/>
      <c r="L204" s="444"/>
      <c r="M204" s="444"/>
      <c r="N204" s="444"/>
      <c r="O204" s="444"/>
      <c r="P204" s="444"/>
      <c r="Q204" s="444"/>
      <c r="R204" s="494"/>
      <c r="S204" s="470"/>
      <c r="T204" s="444"/>
      <c r="U204" s="444"/>
      <c r="V204" s="444"/>
      <c r="W204" s="444"/>
      <c r="X204" s="444"/>
      <c r="Y204" s="444"/>
      <c r="Z204" s="444"/>
      <c r="AA204" s="444"/>
      <c r="AB204" s="444"/>
      <c r="AC204" s="444"/>
      <c r="AD204" s="444"/>
      <c r="AE204" s="444"/>
      <c r="AF204" s="444"/>
      <c r="AG204" s="444"/>
      <c r="AH204" s="444"/>
      <c r="AI204" s="444"/>
      <c r="AJ204" s="444"/>
      <c r="AK204" s="444"/>
      <c r="AL204" s="444"/>
      <c r="AM204" s="444"/>
      <c r="AN204" s="444"/>
      <c r="AO204" s="444"/>
      <c r="AP204" s="444"/>
      <c r="AQ204" s="444"/>
      <c r="AR204" s="444"/>
      <c r="AS204" s="444"/>
      <c r="AT204" s="444"/>
      <c r="AU204" s="444"/>
      <c r="AV204" s="444"/>
      <c r="AW204" s="444"/>
      <c r="AX204" s="444"/>
      <c r="AY204" s="444"/>
      <c r="AZ204" s="444"/>
      <c r="BA204" s="444"/>
      <c r="BB204" s="444"/>
      <c r="BC204" s="444"/>
      <c r="BD204" s="444"/>
    </row>
    <row r="205" spans="1:56" ht="33" x14ac:dyDescent="0.25">
      <c r="A205" s="555" t="s">
        <v>192</v>
      </c>
      <c r="B205" s="559"/>
      <c r="C205" s="559"/>
      <c r="D205" s="727"/>
      <c r="E205" s="560"/>
      <c r="F205" s="559"/>
      <c r="G205" s="560"/>
      <c r="H205" s="711"/>
      <c r="I205" s="447"/>
      <c r="J205" s="447"/>
      <c r="K205" s="447"/>
      <c r="L205" s="447"/>
      <c r="M205" s="447"/>
      <c r="N205" s="447"/>
      <c r="O205" s="447"/>
      <c r="P205" s="447"/>
      <c r="Q205" s="444"/>
      <c r="R205" s="494"/>
      <c r="S205" s="470"/>
      <c r="T205" s="444"/>
      <c r="U205" s="444"/>
      <c r="V205" s="444"/>
      <c r="W205" s="444"/>
      <c r="X205" s="444"/>
      <c r="Y205" s="444"/>
      <c r="Z205" s="444"/>
      <c r="AA205" s="444"/>
      <c r="AB205" s="444"/>
      <c r="AC205" s="447"/>
      <c r="AD205" s="447"/>
      <c r="AE205" s="447"/>
      <c r="AF205" s="447"/>
      <c r="AG205" s="447"/>
      <c r="AH205" s="447"/>
      <c r="AI205" s="447"/>
      <c r="AJ205" s="447"/>
      <c r="AK205" s="447"/>
      <c r="AL205" s="447"/>
      <c r="AM205" s="447"/>
      <c r="AN205" s="447"/>
      <c r="AO205" s="447"/>
      <c r="AP205" s="447"/>
      <c r="AQ205" s="447"/>
      <c r="AR205" s="447"/>
      <c r="AS205" s="447"/>
      <c r="AT205" s="447"/>
      <c r="AU205" s="447"/>
      <c r="AV205" s="447"/>
      <c r="AW205" s="447"/>
      <c r="AX205" s="447"/>
      <c r="AY205" s="447"/>
      <c r="AZ205" s="447"/>
      <c r="BA205" s="447"/>
      <c r="BB205" s="444"/>
      <c r="BC205" s="444"/>
      <c r="BD205" s="444"/>
    </row>
    <row r="206" spans="1:56" ht="33" x14ac:dyDescent="0.25">
      <c r="A206" s="555" t="s">
        <v>193</v>
      </c>
      <c r="B206" s="559"/>
      <c r="C206" s="559"/>
      <c r="D206" s="727"/>
      <c r="E206" s="560"/>
      <c r="F206" s="559"/>
      <c r="G206" s="560"/>
      <c r="H206" s="711"/>
      <c r="I206" s="447"/>
      <c r="J206" s="447"/>
      <c r="K206" s="447"/>
      <c r="L206" s="447"/>
      <c r="M206" s="447"/>
      <c r="N206" s="447"/>
      <c r="O206" s="447"/>
      <c r="P206" s="447"/>
      <c r="Q206" s="444"/>
      <c r="R206" s="494"/>
      <c r="S206" s="470"/>
      <c r="T206" s="444"/>
      <c r="U206" s="444"/>
      <c r="V206" s="444"/>
      <c r="W206" s="444"/>
      <c r="X206" s="444"/>
      <c r="Y206" s="444"/>
      <c r="Z206" s="444"/>
      <c r="AA206" s="444"/>
      <c r="AB206" s="444"/>
      <c r="AC206" s="447"/>
      <c r="AD206" s="447"/>
      <c r="AE206" s="447"/>
      <c r="AF206" s="447"/>
      <c r="AG206" s="447"/>
      <c r="AH206" s="447"/>
      <c r="AI206" s="447"/>
      <c r="AJ206" s="447"/>
      <c r="AK206" s="447"/>
      <c r="AL206" s="447"/>
      <c r="AM206" s="447"/>
      <c r="AN206" s="447"/>
      <c r="AO206" s="447"/>
      <c r="AP206" s="447"/>
      <c r="AQ206" s="447"/>
      <c r="AR206" s="447"/>
      <c r="AS206" s="447"/>
      <c r="AT206" s="447"/>
      <c r="AU206" s="447"/>
      <c r="AV206" s="447"/>
      <c r="AW206" s="447"/>
      <c r="AX206" s="447"/>
      <c r="AY206" s="447"/>
      <c r="AZ206" s="447"/>
      <c r="BA206" s="447"/>
      <c r="BB206" s="444"/>
      <c r="BC206" s="444"/>
      <c r="BD206" s="444"/>
    </row>
    <row r="207" spans="1:56" ht="54" x14ac:dyDescent="0.25">
      <c r="A207" s="556" t="s">
        <v>194</v>
      </c>
      <c r="B207" s="561"/>
      <c r="C207" s="561"/>
      <c r="D207" s="728"/>
      <c r="E207" s="562"/>
      <c r="F207" s="561"/>
      <c r="G207" s="562"/>
      <c r="H207" s="712"/>
      <c r="I207" s="447"/>
      <c r="J207" s="447"/>
      <c r="K207" s="447"/>
      <c r="L207" s="447"/>
      <c r="M207" s="447"/>
      <c r="N207" s="447"/>
      <c r="O207" s="447"/>
      <c r="P207" s="447"/>
      <c r="Q207" s="444"/>
      <c r="R207" s="494"/>
      <c r="S207" s="470"/>
      <c r="T207" s="444"/>
      <c r="U207" s="444"/>
      <c r="V207" s="444"/>
      <c r="W207" s="444"/>
      <c r="X207" s="444"/>
      <c r="Y207" s="444"/>
      <c r="Z207" s="444"/>
      <c r="AA207" s="444"/>
      <c r="AB207" s="444"/>
      <c r="AC207" s="447"/>
      <c r="AD207" s="447"/>
      <c r="AE207" s="447"/>
      <c r="AF207" s="447"/>
      <c r="AG207" s="447"/>
      <c r="AH207" s="447"/>
      <c r="AI207" s="447"/>
      <c r="AJ207" s="447"/>
      <c r="AK207" s="447"/>
      <c r="AL207" s="447"/>
      <c r="AM207" s="447"/>
      <c r="AN207" s="447"/>
      <c r="AO207" s="447"/>
      <c r="AP207" s="447"/>
      <c r="AQ207" s="447"/>
      <c r="AR207" s="447"/>
      <c r="AS207" s="447"/>
      <c r="AT207" s="447"/>
      <c r="AU207" s="447"/>
      <c r="AV207" s="447"/>
      <c r="AW207" s="447"/>
      <c r="AX207" s="447"/>
      <c r="AY207" s="447"/>
      <c r="AZ207" s="447"/>
      <c r="BA207" s="447"/>
      <c r="BB207" s="444"/>
      <c r="BC207" s="444"/>
      <c r="BD207" s="444"/>
    </row>
    <row r="208" spans="1:56" x14ac:dyDescent="0.25">
      <c r="A208" s="480"/>
      <c r="B208" s="486"/>
      <c r="C208" s="486"/>
      <c r="D208" s="480"/>
      <c r="E208" s="480"/>
      <c r="F208" s="480"/>
      <c r="G208" s="480"/>
      <c r="H208" s="480"/>
      <c r="I208" s="480"/>
      <c r="J208" s="480"/>
      <c r="K208" s="480"/>
      <c r="L208" s="480"/>
      <c r="M208" s="480"/>
      <c r="N208" s="480"/>
      <c r="O208" s="480"/>
      <c r="P208" s="480"/>
      <c r="Q208" s="480"/>
      <c r="R208" s="714"/>
      <c r="S208" s="480"/>
      <c r="T208" s="480"/>
      <c r="U208" s="480"/>
      <c r="V208" s="480"/>
      <c r="W208" s="480"/>
      <c r="X208" s="480"/>
      <c r="Y208" s="480"/>
      <c r="Z208" s="480"/>
      <c r="AA208" s="480"/>
      <c r="AB208" s="480"/>
      <c r="AC208" s="480"/>
      <c r="AD208" s="480"/>
      <c r="AE208" s="480"/>
      <c r="AF208" s="480"/>
      <c r="AG208" s="480"/>
      <c r="AH208" s="480"/>
      <c r="AI208" s="480"/>
      <c r="AJ208" s="480"/>
      <c r="AK208" s="480"/>
      <c r="AL208" s="480"/>
      <c r="AM208" s="480"/>
      <c r="AN208" s="480"/>
      <c r="AO208" s="480"/>
      <c r="AP208" s="480"/>
      <c r="AQ208" s="480"/>
      <c r="AR208" s="480"/>
      <c r="AS208" s="480"/>
      <c r="AT208" s="480"/>
      <c r="AU208" s="480"/>
      <c r="AV208" s="480"/>
      <c r="AW208" s="480"/>
      <c r="AX208" s="480"/>
      <c r="AY208" s="480"/>
      <c r="AZ208" s="480"/>
      <c r="BA208" s="480"/>
      <c r="BB208" s="480"/>
      <c r="BC208" s="480"/>
      <c r="BD208" s="480"/>
    </row>
    <row r="209" spans="2:18" x14ac:dyDescent="0.25">
      <c r="B209" s="486"/>
      <c r="C209" s="486"/>
      <c r="D209" s="480"/>
      <c r="E209" s="480"/>
      <c r="F209" s="480"/>
      <c r="G209" s="480"/>
      <c r="H209" s="480"/>
      <c r="I209" s="480"/>
      <c r="J209" s="480"/>
      <c r="K209" s="480"/>
      <c r="L209" s="480"/>
      <c r="M209" s="480"/>
      <c r="N209" s="480"/>
      <c r="O209" s="480"/>
      <c r="P209" s="480"/>
      <c r="Q209" s="480"/>
      <c r="R209" s="714"/>
    </row>
    <row r="210" spans="2:18" x14ac:dyDescent="0.25">
      <c r="B210" s="486"/>
      <c r="C210" s="486"/>
      <c r="D210" s="480"/>
      <c r="E210" s="480"/>
      <c r="F210" s="480"/>
      <c r="G210" s="480"/>
      <c r="H210" s="480"/>
      <c r="I210" s="480"/>
      <c r="J210" s="480"/>
      <c r="K210" s="480"/>
      <c r="L210" s="480"/>
      <c r="M210" s="480"/>
      <c r="N210" s="480"/>
      <c r="O210" s="480"/>
      <c r="P210" s="480"/>
      <c r="Q210" s="480"/>
      <c r="R210" s="714"/>
    </row>
    <row r="211" spans="2:18" x14ac:dyDescent="0.25">
      <c r="B211" s="486"/>
      <c r="C211" s="486"/>
      <c r="D211" s="480"/>
      <c r="E211" s="480"/>
      <c r="F211" s="480"/>
      <c r="G211" s="480"/>
      <c r="H211" s="480"/>
      <c r="I211" s="480"/>
      <c r="J211" s="480"/>
      <c r="K211" s="480"/>
      <c r="L211" s="480"/>
      <c r="M211" s="480"/>
      <c r="N211" s="480"/>
      <c r="O211" s="480"/>
      <c r="P211" s="480"/>
      <c r="Q211" s="480"/>
      <c r="R211" s="714"/>
    </row>
    <row r="212" spans="2:18" x14ac:dyDescent="0.25">
      <c r="B212" s="486"/>
      <c r="C212" s="486"/>
      <c r="D212" s="480"/>
      <c r="E212" s="480"/>
      <c r="F212" s="480"/>
      <c r="G212" s="480"/>
      <c r="H212" s="480"/>
      <c r="I212" s="480"/>
      <c r="J212" s="480"/>
      <c r="K212" s="480"/>
      <c r="L212" s="480"/>
      <c r="M212" s="480"/>
      <c r="N212" s="480"/>
      <c r="O212" s="480"/>
      <c r="P212" s="480"/>
      <c r="Q212" s="480"/>
      <c r="R212" s="714"/>
    </row>
    <row r="213" spans="2:18" x14ac:dyDescent="0.25">
      <c r="B213" s="486"/>
      <c r="C213" s="486"/>
      <c r="D213" s="480"/>
      <c r="E213" s="480"/>
      <c r="F213" s="480"/>
      <c r="G213" s="480"/>
      <c r="H213" s="480"/>
      <c r="I213" s="480"/>
      <c r="J213" s="480"/>
      <c r="K213" s="480"/>
      <c r="L213" s="480"/>
      <c r="M213" s="480"/>
      <c r="N213" s="480"/>
      <c r="O213" s="480"/>
      <c r="P213" s="480"/>
      <c r="Q213" s="480"/>
      <c r="R213" s="714"/>
    </row>
    <row r="214" spans="2:18" x14ac:dyDescent="0.25">
      <c r="B214" s="486"/>
      <c r="C214" s="486"/>
      <c r="D214" s="480"/>
      <c r="E214" s="480"/>
      <c r="F214" s="480"/>
      <c r="G214" s="480"/>
      <c r="H214" s="480"/>
      <c r="I214" s="480"/>
      <c r="J214" s="480"/>
      <c r="K214" s="480"/>
      <c r="L214" s="480"/>
      <c r="M214" s="480"/>
      <c r="N214" s="480"/>
      <c r="O214" s="480"/>
      <c r="P214" s="480"/>
      <c r="Q214" s="480"/>
      <c r="R214" s="714"/>
    </row>
    <row r="215" spans="2:18" x14ac:dyDescent="0.25">
      <c r="B215" s="486"/>
      <c r="C215" s="486"/>
      <c r="D215" s="480"/>
      <c r="E215" s="480"/>
      <c r="F215" s="480"/>
      <c r="G215" s="480"/>
      <c r="H215" s="480"/>
      <c r="I215" s="480"/>
      <c r="J215" s="480"/>
      <c r="K215" s="480"/>
      <c r="L215" s="480"/>
      <c r="M215" s="480"/>
      <c r="N215" s="480"/>
      <c r="O215" s="480"/>
      <c r="P215" s="480"/>
      <c r="Q215" s="480"/>
      <c r="R215" s="714"/>
    </row>
    <row r="216" spans="2:18" x14ac:dyDescent="0.25">
      <c r="B216" s="486"/>
      <c r="C216" s="486"/>
      <c r="D216" s="480"/>
      <c r="E216" s="480"/>
      <c r="F216" s="480"/>
      <c r="G216" s="480"/>
      <c r="H216" s="480"/>
      <c r="I216" s="480"/>
      <c r="J216" s="480"/>
      <c r="K216" s="480"/>
      <c r="L216" s="480"/>
      <c r="M216" s="480"/>
      <c r="N216" s="480"/>
      <c r="O216" s="480"/>
      <c r="P216" s="480"/>
      <c r="Q216" s="480"/>
      <c r="R216" s="714"/>
    </row>
    <row r="217" spans="2:18" x14ac:dyDescent="0.25">
      <c r="B217" s="486"/>
      <c r="C217" s="486"/>
      <c r="D217" s="480"/>
      <c r="E217" s="480"/>
      <c r="F217" s="480"/>
      <c r="G217" s="480"/>
      <c r="H217" s="480"/>
      <c r="I217" s="480"/>
      <c r="J217" s="480"/>
      <c r="K217" s="480"/>
      <c r="L217" s="480"/>
      <c r="M217" s="480"/>
      <c r="N217" s="480"/>
      <c r="O217" s="480"/>
      <c r="P217" s="480"/>
      <c r="Q217" s="480"/>
      <c r="R217" s="714"/>
    </row>
    <row r="218" spans="2:18" x14ac:dyDescent="0.25">
      <c r="B218" s="486"/>
      <c r="C218" s="486"/>
      <c r="D218" s="480"/>
      <c r="E218" s="480"/>
      <c r="F218" s="480"/>
      <c r="G218" s="480"/>
      <c r="H218" s="480"/>
      <c r="I218" s="480"/>
      <c r="J218" s="480"/>
      <c r="K218" s="480"/>
      <c r="L218" s="480"/>
      <c r="M218" s="480"/>
      <c r="N218" s="480"/>
      <c r="O218" s="480"/>
      <c r="P218" s="480"/>
      <c r="Q218" s="480"/>
      <c r="R218" s="714"/>
    </row>
    <row r="219" spans="2:18" x14ac:dyDescent="0.25">
      <c r="B219" s="486"/>
      <c r="C219" s="486"/>
      <c r="D219" s="480"/>
      <c r="E219" s="480"/>
      <c r="F219" s="480"/>
      <c r="G219" s="480"/>
      <c r="H219" s="480"/>
      <c r="I219" s="480"/>
      <c r="J219" s="480"/>
      <c r="K219" s="480"/>
      <c r="L219" s="480"/>
      <c r="M219" s="480"/>
      <c r="N219" s="480"/>
      <c r="O219" s="480"/>
      <c r="P219" s="480"/>
      <c r="Q219" s="480"/>
      <c r="R219" s="714"/>
    </row>
    <row r="220" spans="2:18" x14ac:dyDescent="0.25">
      <c r="B220" s="486"/>
      <c r="C220" s="486"/>
      <c r="D220" s="480"/>
      <c r="E220" s="480"/>
      <c r="F220" s="480"/>
      <c r="G220" s="480"/>
      <c r="H220" s="480"/>
      <c r="I220" s="480"/>
      <c r="J220" s="480"/>
      <c r="K220" s="480"/>
      <c r="L220" s="480"/>
      <c r="M220" s="480"/>
      <c r="N220" s="480"/>
      <c r="O220" s="480"/>
      <c r="P220" s="480"/>
      <c r="Q220" s="480"/>
      <c r="R220" s="714"/>
    </row>
    <row r="221" spans="2:18" x14ac:dyDescent="0.25">
      <c r="B221" s="486"/>
      <c r="C221" s="486"/>
      <c r="D221" s="480"/>
      <c r="E221" s="480"/>
      <c r="F221" s="480"/>
      <c r="G221" s="480"/>
      <c r="H221" s="480"/>
      <c r="I221" s="480"/>
      <c r="J221" s="480"/>
      <c r="K221" s="480"/>
      <c r="L221" s="480"/>
      <c r="M221" s="480"/>
      <c r="N221" s="480"/>
      <c r="O221" s="480"/>
      <c r="P221" s="480"/>
      <c r="Q221" s="480"/>
      <c r="R221" s="714"/>
    </row>
    <row r="222" spans="2:18" x14ac:dyDescent="0.25">
      <c r="B222" s="486"/>
      <c r="C222" s="486"/>
      <c r="D222" s="480"/>
      <c r="E222" s="480"/>
      <c r="F222" s="480"/>
      <c r="G222" s="480"/>
      <c r="H222" s="480"/>
      <c r="I222" s="480"/>
      <c r="J222" s="480"/>
      <c r="K222" s="480"/>
      <c r="L222" s="480"/>
      <c r="M222" s="480"/>
      <c r="N222" s="480"/>
      <c r="O222" s="480"/>
      <c r="P222" s="480"/>
      <c r="Q222" s="480"/>
      <c r="R222" s="714"/>
    </row>
    <row r="223" spans="2:18" x14ac:dyDescent="0.25">
      <c r="B223" s="486"/>
      <c r="C223" s="486"/>
      <c r="D223" s="480"/>
      <c r="E223" s="480"/>
      <c r="F223" s="480"/>
      <c r="G223" s="480"/>
      <c r="H223" s="480"/>
      <c r="I223" s="480"/>
      <c r="J223" s="480"/>
      <c r="K223" s="480"/>
      <c r="L223" s="480"/>
      <c r="M223" s="480"/>
      <c r="N223" s="480"/>
      <c r="O223" s="480"/>
      <c r="P223" s="480"/>
      <c r="Q223" s="480"/>
      <c r="R223" s="714"/>
    </row>
    <row r="224" spans="2:18" x14ac:dyDescent="0.25">
      <c r="B224" s="486"/>
      <c r="C224" s="486"/>
      <c r="D224" s="480"/>
      <c r="E224" s="480"/>
      <c r="F224" s="480"/>
      <c r="G224" s="480"/>
      <c r="H224" s="480"/>
      <c r="I224" s="480"/>
      <c r="J224" s="480"/>
      <c r="K224" s="480"/>
      <c r="L224" s="480"/>
      <c r="M224" s="480"/>
      <c r="N224" s="480"/>
      <c r="O224" s="480"/>
      <c r="P224" s="480"/>
      <c r="Q224" s="480"/>
      <c r="R224" s="714"/>
    </row>
    <row r="225" spans="1:18" x14ac:dyDescent="0.25">
      <c r="A225" s="480"/>
      <c r="B225" s="486"/>
      <c r="C225" s="486"/>
      <c r="D225" s="480"/>
      <c r="E225" s="480"/>
      <c r="F225" s="480"/>
      <c r="G225" s="480"/>
      <c r="H225" s="480"/>
      <c r="I225" s="480"/>
      <c r="J225" s="480"/>
      <c r="K225" s="480"/>
      <c r="L225" s="480"/>
      <c r="M225" s="480"/>
      <c r="N225" s="480"/>
      <c r="O225" s="480"/>
      <c r="P225" s="480"/>
      <c r="Q225" s="480"/>
      <c r="R225" s="714"/>
    </row>
    <row r="226" spans="1:18" x14ac:dyDescent="0.25">
      <c r="A226" s="480"/>
      <c r="B226" s="486"/>
      <c r="C226" s="486"/>
      <c r="D226" s="480"/>
      <c r="E226" s="480"/>
      <c r="F226" s="480"/>
      <c r="G226" s="480"/>
      <c r="H226" s="480"/>
      <c r="I226" s="480"/>
      <c r="J226" s="480"/>
      <c r="K226" s="480"/>
      <c r="L226" s="480"/>
      <c r="M226" s="480"/>
      <c r="N226" s="480"/>
      <c r="O226" s="480"/>
      <c r="P226" s="480"/>
      <c r="Q226" s="480"/>
      <c r="R226" s="714"/>
    </row>
    <row r="227" spans="1:18" x14ac:dyDescent="0.25">
      <c r="A227" s="480"/>
      <c r="B227" s="486"/>
      <c r="C227" s="486"/>
      <c r="D227" s="480"/>
      <c r="E227" s="480"/>
      <c r="F227" s="480"/>
      <c r="G227" s="480"/>
      <c r="H227" s="480"/>
      <c r="I227" s="480"/>
      <c r="J227" s="480"/>
      <c r="K227" s="480"/>
      <c r="L227" s="480"/>
      <c r="M227" s="480"/>
      <c r="N227" s="480"/>
      <c r="O227" s="480"/>
      <c r="P227" s="480"/>
      <c r="Q227" s="480"/>
      <c r="R227" s="714"/>
    </row>
    <row r="228" spans="1:18" x14ac:dyDescent="0.25">
      <c r="A228" s="480"/>
      <c r="B228" s="486"/>
      <c r="C228" s="486"/>
      <c r="D228" s="480"/>
      <c r="E228" s="480"/>
      <c r="F228" s="480"/>
      <c r="G228" s="480"/>
      <c r="H228" s="480"/>
      <c r="I228" s="480"/>
      <c r="J228" s="480"/>
      <c r="K228" s="480"/>
      <c r="L228" s="480"/>
      <c r="M228" s="480"/>
      <c r="N228" s="480"/>
      <c r="O228" s="480"/>
      <c r="P228" s="480"/>
      <c r="Q228" s="480"/>
      <c r="R228" s="714"/>
    </row>
    <row r="229" spans="1:18" x14ac:dyDescent="0.25">
      <c r="A229" s="480"/>
      <c r="B229" s="486"/>
      <c r="C229" s="486"/>
      <c r="D229" s="480"/>
      <c r="E229" s="480"/>
      <c r="F229" s="480"/>
      <c r="G229" s="480"/>
      <c r="H229" s="480"/>
      <c r="I229" s="480"/>
      <c r="J229" s="480"/>
      <c r="K229" s="480"/>
      <c r="L229" s="480"/>
      <c r="M229" s="480"/>
      <c r="N229" s="480"/>
      <c r="O229" s="480"/>
      <c r="P229" s="480"/>
      <c r="Q229" s="480"/>
      <c r="R229" s="714"/>
    </row>
    <row r="230" spans="1:18" x14ac:dyDescent="0.25">
      <c r="A230" s="480"/>
      <c r="B230" s="486"/>
      <c r="C230" s="486"/>
      <c r="D230" s="480"/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0"/>
      <c r="P230" s="480"/>
      <c r="Q230" s="480"/>
      <c r="R230" s="714"/>
    </row>
    <row r="231" spans="1:18" x14ac:dyDescent="0.25">
      <c r="A231" s="480"/>
      <c r="B231" s="486"/>
      <c r="C231" s="486"/>
      <c r="D231" s="480"/>
      <c r="E231" s="480"/>
      <c r="F231" s="480"/>
      <c r="G231" s="480"/>
      <c r="H231" s="480"/>
      <c r="I231" s="480"/>
      <c r="J231" s="480"/>
      <c r="K231" s="480"/>
      <c r="L231" s="480"/>
      <c r="M231" s="480"/>
      <c r="N231" s="480"/>
      <c r="O231" s="480"/>
      <c r="P231" s="480"/>
      <c r="Q231" s="480"/>
      <c r="R231" s="714"/>
    </row>
    <row r="232" spans="1:18" x14ac:dyDescent="0.25">
      <c r="A232" s="480"/>
      <c r="B232" s="486"/>
      <c r="C232" s="486"/>
      <c r="D232" s="480"/>
      <c r="E232" s="480"/>
      <c r="F232" s="480"/>
      <c r="G232" s="480"/>
      <c r="H232" s="480"/>
      <c r="I232" s="480"/>
      <c r="J232" s="480"/>
      <c r="K232" s="480"/>
      <c r="L232" s="480"/>
      <c r="M232" s="480"/>
      <c r="N232" s="480"/>
      <c r="O232" s="480"/>
      <c r="P232" s="480"/>
      <c r="Q232" s="480"/>
      <c r="R232" s="714"/>
    </row>
    <row r="233" spans="1:18" x14ac:dyDescent="0.25">
      <c r="A233" s="480"/>
      <c r="B233" s="486"/>
      <c r="C233" s="486"/>
      <c r="D233" s="480"/>
      <c r="E233" s="480"/>
      <c r="F233" s="480"/>
      <c r="G233" s="480"/>
      <c r="H233" s="480"/>
      <c r="I233" s="480"/>
      <c r="J233" s="480"/>
      <c r="K233" s="480"/>
      <c r="L233" s="480"/>
      <c r="M233" s="480"/>
      <c r="N233" s="480"/>
      <c r="O233" s="480"/>
      <c r="P233" s="480"/>
      <c r="Q233" s="480"/>
      <c r="R233" s="714"/>
    </row>
    <row r="234" spans="1:18" x14ac:dyDescent="0.25">
      <c r="A234" s="480"/>
      <c r="B234" s="486"/>
      <c r="C234" s="486"/>
      <c r="D234" s="480"/>
      <c r="E234" s="480"/>
      <c r="F234" s="480"/>
      <c r="G234" s="480"/>
      <c r="H234" s="480"/>
      <c r="I234" s="480"/>
      <c r="J234" s="480"/>
      <c r="K234" s="480"/>
      <c r="L234" s="480"/>
      <c r="M234" s="480"/>
      <c r="N234" s="480"/>
      <c r="O234" s="480"/>
      <c r="P234" s="480"/>
      <c r="Q234" s="480"/>
      <c r="R234" s="714"/>
    </row>
    <row r="235" spans="1:18" x14ac:dyDescent="0.25">
      <c r="A235" s="715"/>
      <c r="B235" s="486"/>
      <c r="C235" s="486"/>
      <c r="D235" s="480"/>
      <c r="E235" s="480"/>
      <c r="F235" s="480"/>
      <c r="G235" s="480"/>
      <c r="H235" s="480"/>
      <c r="I235" s="480"/>
      <c r="J235" s="480"/>
      <c r="K235" s="480"/>
      <c r="L235" s="480"/>
      <c r="M235" s="480"/>
      <c r="N235" s="480"/>
      <c r="O235" s="480"/>
      <c r="P235" s="480"/>
      <c r="Q235" s="480"/>
      <c r="R235" s="714"/>
    </row>
    <row r="236" spans="1:18" x14ac:dyDescent="0.25">
      <c r="A236" s="480"/>
      <c r="B236" s="486"/>
      <c r="C236" s="486"/>
      <c r="D236" s="480"/>
      <c r="E236" s="480"/>
      <c r="F236" s="480"/>
      <c r="G236" s="480"/>
      <c r="H236" s="480"/>
      <c r="I236" s="480"/>
      <c r="J236" s="480"/>
      <c r="K236" s="480"/>
      <c r="L236" s="480"/>
      <c r="M236" s="480"/>
      <c r="N236" s="480"/>
      <c r="O236" s="480"/>
      <c r="P236" s="480"/>
      <c r="Q236" s="480"/>
      <c r="R236" s="714"/>
    </row>
    <row r="237" spans="1:18" x14ac:dyDescent="0.25">
      <c r="A237" s="480"/>
      <c r="B237" s="486"/>
      <c r="C237" s="486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714"/>
    </row>
    <row r="238" spans="1:18" x14ac:dyDescent="0.25">
      <c r="A238" s="480"/>
      <c r="B238" s="486"/>
      <c r="C238" s="486"/>
      <c r="D238" s="480"/>
      <c r="E238" s="480"/>
      <c r="F238" s="480"/>
      <c r="G238" s="480"/>
      <c r="H238" s="480"/>
      <c r="I238" s="480"/>
      <c r="J238" s="480"/>
      <c r="K238" s="480"/>
      <c r="L238" s="480"/>
      <c r="M238" s="480"/>
      <c r="N238" s="480"/>
      <c r="O238" s="480"/>
      <c r="P238" s="480"/>
      <c r="Q238" s="480"/>
      <c r="R238" s="714"/>
    </row>
    <row r="301" spans="1:56" x14ac:dyDescent="0.25">
      <c r="A301" s="720">
        <v>0</v>
      </c>
      <c r="B301" s="443"/>
      <c r="C301" s="443"/>
      <c r="D301" s="443"/>
      <c r="E301" s="443"/>
      <c r="F301" s="443"/>
      <c r="G301" s="443"/>
      <c r="H301" s="443"/>
      <c r="I301" s="443"/>
      <c r="J301" s="443"/>
      <c r="K301" s="443"/>
      <c r="L301" s="443"/>
      <c r="M301" s="443"/>
      <c r="N301" s="443"/>
      <c r="O301" s="443"/>
      <c r="P301" s="443"/>
      <c r="Q301" s="443"/>
      <c r="R301" s="443"/>
      <c r="S301" s="443"/>
      <c r="T301" s="443"/>
      <c r="U301" s="443"/>
      <c r="V301" s="443"/>
      <c r="W301" s="443"/>
      <c r="X301" s="443"/>
      <c r="Y301" s="443"/>
      <c r="Z301" s="443"/>
      <c r="AA301" s="443"/>
      <c r="AB301" s="443"/>
      <c r="AC301" s="443"/>
      <c r="AD301" s="443"/>
      <c r="AE301" s="443"/>
      <c r="AF301" s="443"/>
      <c r="AG301" s="443"/>
      <c r="AH301" s="443"/>
      <c r="AI301" s="443"/>
      <c r="AJ301" s="443"/>
      <c r="AK301" s="443"/>
      <c r="AL301" s="443"/>
      <c r="AM301" s="443"/>
      <c r="AN301" s="443"/>
      <c r="AO301" s="443"/>
      <c r="AP301" s="443"/>
      <c r="AQ301" s="443"/>
      <c r="AR301" s="443"/>
      <c r="AS301" s="443"/>
      <c r="AT301" s="443"/>
      <c r="AU301" s="443"/>
      <c r="AV301" s="443"/>
      <c r="AW301" s="443"/>
      <c r="AX301" s="443"/>
      <c r="AY301" s="443"/>
      <c r="AZ301" s="443"/>
      <c r="BA301" s="443"/>
      <c r="BB301" s="443"/>
      <c r="BC301" s="443"/>
      <c r="BD301" s="72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997" t="s">
        <v>0</v>
      </c>
      <c r="B1" s="796"/>
      <c r="C1" s="796"/>
      <c r="D1" s="743"/>
      <c r="E1" s="743"/>
      <c r="F1" s="743"/>
      <c r="G1" s="743"/>
      <c r="H1" s="743"/>
      <c r="I1" s="743"/>
      <c r="J1" s="743"/>
      <c r="K1" s="743"/>
      <c r="L1" s="744"/>
      <c r="M1" s="744"/>
      <c r="N1" s="744"/>
      <c r="O1" s="744"/>
      <c r="P1" s="744"/>
      <c r="Q1" s="744"/>
      <c r="R1" s="797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4"/>
      <c r="AM1" s="744"/>
      <c r="AN1" s="744"/>
      <c r="AO1" s="744"/>
      <c r="AP1" s="744"/>
      <c r="AQ1" s="744"/>
      <c r="AR1" s="744"/>
      <c r="AS1" s="744"/>
      <c r="AT1" s="744"/>
      <c r="AU1" s="744"/>
      <c r="AV1" s="744"/>
      <c r="AW1" s="744"/>
      <c r="AX1" s="744"/>
      <c r="AY1" s="744"/>
      <c r="AZ1" s="744"/>
      <c r="BA1" s="744"/>
      <c r="BB1" s="744"/>
      <c r="BC1" s="744"/>
      <c r="BD1" s="744"/>
      <c r="BE1" s="744"/>
    </row>
    <row r="2" spans="1:57" x14ac:dyDescent="0.25">
      <c r="A2" s="997" t="s">
        <v>7</v>
      </c>
      <c r="B2" s="796"/>
      <c r="C2" s="796"/>
      <c r="D2" s="743"/>
      <c r="E2" s="743"/>
      <c r="F2" s="743"/>
      <c r="G2" s="743"/>
      <c r="H2" s="743"/>
      <c r="I2" s="743"/>
      <c r="J2" s="743"/>
      <c r="K2" s="743"/>
      <c r="L2" s="744"/>
      <c r="M2" s="744"/>
      <c r="N2" s="744"/>
      <c r="O2" s="744"/>
      <c r="P2" s="744"/>
      <c r="Q2" s="744"/>
      <c r="R2" s="797"/>
      <c r="S2" s="744"/>
      <c r="T2" s="744"/>
      <c r="U2" s="744"/>
      <c r="V2" s="744"/>
      <c r="W2" s="744"/>
      <c r="X2" s="744"/>
      <c r="Y2" s="744"/>
      <c r="Z2" s="744"/>
      <c r="AA2" s="744"/>
      <c r="AB2" s="744"/>
      <c r="AC2" s="744"/>
      <c r="AD2" s="744"/>
      <c r="AE2" s="744"/>
      <c r="AF2" s="744"/>
      <c r="AG2" s="744"/>
      <c r="AH2" s="744"/>
      <c r="AI2" s="744"/>
      <c r="AJ2" s="744"/>
      <c r="AK2" s="744"/>
      <c r="AL2" s="744"/>
      <c r="AM2" s="744"/>
      <c r="AN2" s="744"/>
      <c r="AO2" s="744"/>
      <c r="AP2" s="744"/>
      <c r="AQ2" s="744"/>
      <c r="AR2" s="744"/>
      <c r="AS2" s="744"/>
      <c r="AT2" s="744"/>
      <c r="AU2" s="744"/>
      <c r="AV2" s="744"/>
      <c r="AW2" s="744"/>
      <c r="AX2" s="744"/>
      <c r="AY2" s="744"/>
      <c r="AZ2" s="744"/>
      <c r="BA2" s="744"/>
      <c r="BB2" s="744"/>
      <c r="BC2" s="744"/>
      <c r="BD2" s="744"/>
      <c r="BE2" s="744"/>
    </row>
    <row r="3" spans="1:57" x14ac:dyDescent="0.25">
      <c r="A3" s="997" t="s">
        <v>8</v>
      </c>
      <c r="B3" s="796"/>
      <c r="C3" s="796"/>
      <c r="D3" s="745"/>
      <c r="E3" s="743"/>
      <c r="F3" s="743"/>
      <c r="G3" s="743"/>
      <c r="H3" s="743"/>
      <c r="I3" s="743"/>
      <c r="J3" s="743"/>
      <c r="K3" s="743"/>
      <c r="L3" s="744"/>
      <c r="M3" s="744"/>
      <c r="N3" s="744"/>
      <c r="O3" s="744"/>
      <c r="P3" s="744"/>
      <c r="Q3" s="744"/>
      <c r="R3" s="797"/>
      <c r="S3" s="744"/>
      <c r="T3" s="744"/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4"/>
      <c r="BA3" s="744"/>
      <c r="BB3" s="744"/>
      <c r="BC3" s="744"/>
      <c r="BD3" s="744"/>
      <c r="BE3" s="744"/>
    </row>
    <row r="4" spans="1:57" x14ac:dyDescent="0.25">
      <c r="A4" s="997" t="s">
        <v>9</v>
      </c>
      <c r="B4" s="796"/>
      <c r="C4" s="796"/>
      <c r="D4" s="743"/>
      <c r="E4" s="743"/>
      <c r="F4" s="743"/>
      <c r="G4" s="743"/>
      <c r="H4" s="743"/>
      <c r="I4" s="743"/>
      <c r="J4" s="743"/>
      <c r="K4" s="743"/>
      <c r="L4" s="744"/>
      <c r="M4" s="744"/>
      <c r="N4" s="744"/>
      <c r="O4" s="744"/>
      <c r="P4" s="1002"/>
      <c r="Q4" s="744"/>
      <c r="R4" s="797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</row>
    <row r="5" spans="1:57" x14ac:dyDescent="0.25">
      <c r="A5" s="742" t="s">
        <v>10</v>
      </c>
      <c r="B5" s="796"/>
      <c r="C5" s="796"/>
      <c r="D5" s="743"/>
      <c r="E5" s="743"/>
      <c r="F5" s="743"/>
      <c r="G5" s="743"/>
      <c r="H5" s="743"/>
      <c r="I5" s="743"/>
      <c r="J5" s="743"/>
      <c r="K5" s="743"/>
      <c r="L5" s="744"/>
      <c r="M5" s="744"/>
      <c r="N5" s="744"/>
      <c r="O5" s="744"/>
      <c r="P5" s="744"/>
      <c r="Q5" s="744"/>
      <c r="R5" s="797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4"/>
      <c r="AL5" s="744"/>
      <c r="AM5" s="744"/>
      <c r="AN5" s="744"/>
      <c r="AO5" s="744"/>
      <c r="AP5" s="744"/>
      <c r="AQ5" s="744"/>
      <c r="AR5" s="744"/>
      <c r="AS5" s="744"/>
      <c r="AT5" s="744"/>
      <c r="AU5" s="744"/>
      <c r="AV5" s="744"/>
      <c r="AW5" s="744"/>
      <c r="AX5" s="744"/>
      <c r="AY5" s="744"/>
      <c r="AZ5" s="744"/>
      <c r="BA5" s="744"/>
      <c r="BB5" s="744"/>
      <c r="BC5" s="744"/>
      <c r="BD5" s="744"/>
      <c r="BE5" s="744"/>
    </row>
    <row r="6" spans="1:57" ht="15.75" x14ac:dyDescent="0.25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761"/>
      <c r="R6" s="798"/>
      <c r="S6" s="739"/>
      <c r="T6" s="737"/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37"/>
      <c r="AH6" s="737"/>
      <c r="AI6" s="737"/>
      <c r="AJ6" s="737"/>
      <c r="AK6" s="737"/>
      <c r="AL6" s="737"/>
      <c r="AM6" s="737"/>
      <c r="AN6" s="737"/>
      <c r="AO6" s="737"/>
      <c r="AP6" s="737"/>
      <c r="AQ6" s="737"/>
      <c r="AR6" s="737"/>
      <c r="AS6" s="737"/>
      <c r="AT6" s="737"/>
      <c r="AU6" s="737"/>
      <c r="AV6" s="737"/>
      <c r="AW6" s="737"/>
      <c r="AX6" s="737"/>
      <c r="AY6" s="737"/>
      <c r="AZ6" s="737"/>
      <c r="BA6" s="737"/>
      <c r="BB6" s="737"/>
      <c r="BC6" s="737"/>
      <c r="BD6" s="737"/>
      <c r="BE6" s="737"/>
    </row>
    <row r="7" spans="1:57" x14ac:dyDescent="0.25">
      <c r="A7" s="792" t="s">
        <v>12</v>
      </c>
      <c r="B7" s="799"/>
      <c r="C7" s="799"/>
      <c r="D7" s="800"/>
      <c r="E7" s="800"/>
      <c r="F7" s="800"/>
      <c r="G7" s="801"/>
      <c r="H7" s="800"/>
      <c r="I7" s="800"/>
      <c r="J7" s="800"/>
      <c r="K7" s="800"/>
      <c r="L7" s="800"/>
      <c r="M7" s="800"/>
      <c r="N7" s="800"/>
      <c r="O7" s="800"/>
      <c r="P7" s="802"/>
      <c r="Q7" s="802"/>
      <c r="R7" s="803"/>
      <c r="S7" s="1009"/>
      <c r="T7" s="737"/>
      <c r="U7" s="737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7"/>
      <c r="AG7" s="737"/>
      <c r="AH7" s="737"/>
      <c r="AI7" s="737"/>
      <c r="AJ7" s="737"/>
      <c r="AK7" s="737"/>
      <c r="AL7" s="737"/>
      <c r="AM7" s="737"/>
      <c r="AN7" s="737"/>
      <c r="AO7" s="737"/>
      <c r="AP7" s="737"/>
      <c r="AQ7" s="737"/>
      <c r="AR7" s="737"/>
      <c r="AS7" s="737"/>
      <c r="AT7" s="737"/>
      <c r="AU7" s="737"/>
      <c r="AV7" s="737"/>
      <c r="AW7" s="737"/>
      <c r="AX7" s="737"/>
      <c r="AY7" s="737"/>
      <c r="AZ7" s="737"/>
      <c r="BA7" s="737"/>
      <c r="BB7" s="737"/>
      <c r="BC7" s="737"/>
      <c r="BD7" s="737"/>
      <c r="BE7" s="737"/>
    </row>
    <row r="8" spans="1:57" x14ac:dyDescent="0.2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772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40"/>
      <c r="AI8" s="740"/>
      <c r="AJ8" s="740"/>
      <c r="AK8" s="740"/>
      <c r="AL8" s="740"/>
      <c r="AM8" s="740"/>
      <c r="AN8" s="740"/>
      <c r="AO8" s="740"/>
      <c r="AP8" s="740"/>
      <c r="AQ8" s="740"/>
      <c r="AR8" s="740"/>
      <c r="AS8" s="740"/>
      <c r="AT8" s="740"/>
      <c r="AU8" s="740"/>
      <c r="AV8" s="740"/>
      <c r="AW8" s="740"/>
      <c r="AX8" s="740"/>
      <c r="AY8" s="740"/>
      <c r="AZ8" s="740"/>
      <c r="BA8" s="740"/>
      <c r="BB8" s="740"/>
      <c r="BC8" s="740"/>
      <c r="BD8" s="740"/>
      <c r="BE8" s="740"/>
    </row>
    <row r="9" spans="1:57" ht="21" x14ac:dyDescent="0.25">
      <c r="A9" s="2807"/>
      <c r="B9" s="2808"/>
      <c r="C9" s="2809"/>
      <c r="D9" s="2831"/>
      <c r="E9" s="786" t="s">
        <v>17</v>
      </c>
      <c r="F9" s="752" t="s">
        <v>18</v>
      </c>
      <c r="G9" s="752" t="s">
        <v>19</v>
      </c>
      <c r="H9" s="752" t="s">
        <v>20</v>
      </c>
      <c r="I9" s="752" t="s">
        <v>21</v>
      </c>
      <c r="J9" s="752" t="s">
        <v>22</v>
      </c>
      <c r="K9" s="752" t="s">
        <v>23</v>
      </c>
      <c r="L9" s="752" t="s">
        <v>24</v>
      </c>
      <c r="M9" s="752" t="s">
        <v>25</v>
      </c>
      <c r="N9" s="752" t="s">
        <v>26</v>
      </c>
      <c r="O9" s="771" t="s">
        <v>27</v>
      </c>
      <c r="P9" s="749" t="s">
        <v>1</v>
      </c>
      <c r="Q9" s="804" t="s">
        <v>2</v>
      </c>
      <c r="R9" s="2796"/>
      <c r="S9" s="772"/>
      <c r="T9" s="737"/>
      <c r="U9" s="737"/>
      <c r="V9" s="737"/>
      <c r="W9" s="737"/>
      <c r="X9" s="737"/>
      <c r="Y9" s="737"/>
      <c r="Z9" s="737"/>
      <c r="AA9" s="737"/>
      <c r="AB9" s="737"/>
      <c r="AC9" s="737"/>
      <c r="AD9" s="737"/>
      <c r="AE9" s="737"/>
      <c r="AF9" s="737"/>
      <c r="AG9" s="737"/>
      <c r="AH9" s="740"/>
      <c r="AI9" s="740"/>
      <c r="AJ9" s="740"/>
      <c r="AK9" s="740"/>
      <c r="AL9" s="740"/>
      <c r="AM9" s="740"/>
      <c r="AN9" s="740"/>
      <c r="AO9" s="740"/>
      <c r="AP9" s="740"/>
      <c r="AQ9" s="740"/>
      <c r="AR9" s="740"/>
      <c r="AS9" s="740"/>
      <c r="AT9" s="740"/>
      <c r="AU9" s="740"/>
      <c r="AV9" s="740"/>
      <c r="AW9" s="740"/>
      <c r="AX9" s="740"/>
      <c r="AY9" s="740"/>
      <c r="AZ9" s="740"/>
      <c r="BA9" s="740"/>
      <c r="BB9" s="740"/>
      <c r="BC9" s="740"/>
      <c r="BD9" s="740"/>
      <c r="BE9" s="740"/>
    </row>
    <row r="10" spans="1:57" ht="15.75" x14ac:dyDescent="0.25">
      <c r="A10" s="792" t="s">
        <v>28</v>
      </c>
      <c r="B10" s="785"/>
      <c r="C10" s="785"/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5"/>
      <c r="R10" s="805"/>
      <c r="S10" s="784"/>
      <c r="T10" s="763"/>
      <c r="U10" s="737"/>
      <c r="V10" s="737"/>
      <c r="W10" s="737"/>
      <c r="X10" s="737"/>
      <c r="Y10" s="737"/>
      <c r="Z10" s="737"/>
      <c r="AA10" s="737"/>
      <c r="AB10" s="737"/>
      <c r="AC10" s="737"/>
      <c r="AD10" s="737"/>
      <c r="AE10" s="737"/>
      <c r="AF10" s="737"/>
      <c r="AG10" s="737"/>
      <c r="AH10" s="737"/>
      <c r="AI10" s="737"/>
      <c r="AJ10" s="737"/>
      <c r="AK10" s="737"/>
      <c r="AL10" s="737"/>
      <c r="AM10" s="737"/>
      <c r="AN10" s="737"/>
      <c r="AO10" s="737"/>
      <c r="AP10" s="737"/>
      <c r="AQ10" s="737"/>
      <c r="AR10" s="737"/>
      <c r="AS10" s="737"/>
      <c r="AT10" s="737"/>
      <c r="AU10" s="737"/>
      <c r="AV10" s="737"/>
      <c r="AW10" s="737"/>
      <c r="AX10" s="737"/>
      <c r="AY10" s="737"/>
      <c r="AZ10" s="737"/>
      <c r="BA10" s="737"/>
      <c r="BB10" s="737"/>
      <c r="BC10" s="737"/>
      <c r="BD10" s="737"/>
      <c r="BE10" s="737"/>
    </row>
    <row r="11" spans="1:57" x14ac:dyDescent="0.25">
      <c r="A11" s="2905" t="s">
        <v>29</v>
      </c>
      <c r="B11" s="2872" t="s">
        <v>30</v>
      </c>
      <c r="C11" s="2874"/>
      <c r="D11" s="876">
        <v>0</v>
      </c>
      <c r="E11" s="939"/>
      <c r="F11" s="956"/>
      <c r="G11" s="956"/>
      <c r="H11" s="940"/>
      <c r="I11" s="940"/>
      <c r="J11" s="940"/>
      <c r="K11" s="940"/>
      <c r="L11" s="940"/>
      <c r="M11" s="940"/>
      <c r="N11" s="923"/>
      <c r="O11" s="924"/>
      <c r="P11" s="956"/>
      <c r="Q11" s="924"/>
      <c r="R11" s="932"/>
      <c r="S11" s="998" t="s">
        <v>6</v>
      </c>
      <c r="T11" s="788"/>
      <c r="U11" s="737"/>
      <c r="V11" s="737"/>
      <c r="W11" s="737"/>
      <c r="X11" s="737"/>
      <c r="Y11" s="740"/>
      <c r="Z11" s="740"/>
      <c r="AA11" s="751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0"/>
      <c r="BA11" s="837" t="s">
        <v>3</v>
      </c>
      <c r="BB11" s="837" t="s">
        <v>3</v>
      </c>
      <c r="BC11" s="740"/>
      <c r="BD11" s="1001">
        <v>0</v>
      </c>
      <c r="BE11" s="1001">
        <v>0</v>
      </c>
    </row>
    <row r="12" spans="1:57" x14ac:dyDescent="0.25">
      <c r="A12" s="2906"/>
      <c r="B12" s="2820" t="s">
        <v>31</v>
      </c>
      <c r="C12" s="2821"/>
      <c r="D12" s="878">
        <v>0</v>
      </c>
      <c r="E12" s="872"/>
      <c r="F12" s="922"/>
      <c r="G12" s="922"/>
      <c r="H12" s="873"/>
      <c r="I12" s="873"/>
      <c r="J12" s="873"/>
      <c r="K12" s="873"/>
      <c r="L12" s="873"/>
      <c r="M12" s="873"/>
      <c r="N12" s="874"/>
      <c r="O12" s="875"/>
      <c r="P12" s="922"/>
      <c r="Q12" s="875"/>
      <c r="R12" s="865"/>
      <c r="S12" s="998" t="s">
        <v>6</v>
      </c>
      <c r="T12" s="788"/>
      <c r="U12" s="737"/>
      <c r="V12" s="737"/>
      <c r="W12" s="737"/>
      <c r="X12" s="737"/>
      <c r="Y12" s="744"/>
      <c r="Z12" s="744"/>
      <c r="AA12" s="751"/>
      <c r="AB12" s="744"/>
      <c r="AC12" s="744"/>
      <c r="AD12" s="740"/>
      <c r="AE12" s="740"/>
      <c r="AF12" s="740"/>
      <c r="AG12" s="740"/>
      <c r="AH12" s="740"/>
      <c r="AI12" s="740"/>
      <c r="AJ12" s="740"/>
      <c r="AK12" s="740"/>
      <c r="AL12" s="740"/>
      <c r="AM12" s="740"/>
      <c r="AN12" s="740"/>
      <c r="AO12" s="740"/>
      <c r="AP12" s="740"/>
      <c r="AQ12" s="740"/>
      <c r="AR12" s="740"/>
      <c r="AS12" s="740"/>
      <c r="AT12" s="740"/>
      <c r="AU12" s="740"/>
      <c r="AV12" s="740"/>
      <c r="AW12" s="740"/>
      <c r="AX12" s="740"/>
      <c r="AY12" s="740"/>
      <c r="AZ12" s="740"/>
      <c r="BA12" s="837" t="s">
        <v>3</v>
      </c>
      <c r="BB12" s="837" t="s">
        <v>3</v>
      </c>
      <c r="BC12" s="740"/>
      <c r="BD12" s="1001">
        <v>0</v>
      </c>
      <c r="BE12" s="1001">
        <v>0</v>
      </c>
    </row>
    <row r="13" spans="1:57" ht="15.75" x14ac:dyDescent="0.25">
      <c r="A13" s="793" t="s">
        <v>32</v>
      </c>
      <c r="B13" s="806"/>
      <c r="C13" s="806"/>
      <c r="D13" s="768"/>
      <c r="E13" s="768"/>
      <c r="F13" s="768"/>
      <c r="G13" s="768"/>
      <c r="H13" s="768"/>
      <c r="I13" s="768"/>
      <c r="J13" s="768"/>
      <c r="K13" s="768"/>
      <c r="L13" s="768"/>
      <c r="M13" s="768"/>
      <c r="N13" s="768"/>
      <c r="O13" s="768"/>
      <c r="P13" s="768"/>
      <c r="Q13" s="784"/>
      <c r="R13" s="763"/>
      <c r="S13" s="737"/>
      <c r="T13" s="737"/>
      <c r="U13" s="737"/>
      <c r="V13" s="737"/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37"/>
      <c r="AT13" s="737"/>
      <c r="AU13" s="737"/>
      <c r="AV13" s="737"/>
      <c r="AW13" s="737"/>
      <c r="AX13" s="737"/>
      <c r="AY13" s="737"/>
      <c r="AZ13" s="737"/>
      <c r="BA13" s="737"/>
      <c r="BB13" s="737"/>
      <c r="BC13" s="737"/>
      <c r="BD13" s="737"/>
      <c r="BE13" s="737"/>
    </row>
    <row r="14" spans="1:57" ht="94.5" x14ac:dyDescent="0.25">
      <c r="A14" s="2858" t="s">
        <v>13</v>
      </c>
      <c r="B14" s="2907"/>
      <c r="C14" s="2907"/>
      <c r="D14" s="807" t="s">
        <v>4</v>
      </c>
      <c r="E14" s="786" t="s">
        <v>33</v>
      </c>
      <c r="F14" s="752" t="s">
        <v>34</v>
      </c>
      <c r="G14" s="752" t="s">
        <v>35</v>
      </c>
      <c r="H14" s="752" t="s">
        <v>22</v>
      </c>
      <c r="I14" s="752" t="s">
        <v>23</v>
      </c>
      <c r="J14" s="752" t="s">
        <v>24</v>
      </c>
      <c r="K14" s="752" t="s">
        <v>25</v>
      </c>
      <c r="L14" s="752" t="s">
        <v>26</v>
      </c>
      <c r="M14" s="771" t="s">
        <v>27</v>
      </c>
      <c r="N14" s="749" t="s">
        <v>1</v>
      </c>
      <c r="O14" s="804" t="s">
        <v>2</v>
      </c>
      <c r="P14" s="759" t="s">
        <v>36</v>
      </c>
      <c r="Q14" s="772"/>
      <c r="R14" s="737"/>
      <c r="S14" s="737"/>
      <c r="T14" s="737"/>
      <c r="U14" s="737"/>
      <c r="V14" s="737"/>
      <c r="W14" s="737"/>
      <c r="X14" s="737"/>
      <c r="Y14" s="737"/>
      <c r="Z14" s="737"/>
      <c r="AA14" s="737"/>
      <c r="AB14" s="740"/>
      <c r="AC14" s="740"/>
      <c r="AD14" s="740"/>
      <c r="AE14" s="740"/>
      <c r="AF14" s="740"/>
      <c r="AG14" s="740"/>
      <c r="AH14" s="740"/>
      <c r="AI14" s="740"/>
      <c r="AJ14" s="740"/>
      <c r="AK14" s="740"/>
      <c r="AL14" s="740"/>
      <c r="AM14" s="740"/>
      <c r="AN14" s="740"/>
      <c r="AO14" s="740"/>
      <c r="AP14" s="740"/>
      <c r="AQ14" s="740"/>
      <c r="AR14" s="740"/>
      <c r="AS14" s="740"/>
      <c r="AT14" s="740"/>
      <c r="AU14" s="740"/>
      <c r="AV14" s="740"/>
      <c r="AW14" s="740"/>
      <c r="AX14" s="740"/>
      <c r="AY14" s="740"/>
      <c r="AZ14" s="740"/>
      <c r="BA14" s="737"/>
      <c r="BB14" s="737"/>
      <c r="BC14" s="740"/>
      <c r="BD14" s="737"/>
      <c r="BE14" s="737"/>
    </row>
    <row r="15" spans="1:57" x14ac:dyDescent="0.25">
      <c r="A15" s="2905" t="s">
        <v>37</v>
      </c>
      <c r="B15" s="2872" t="s">
        <v>30</v>
      </c>
      <c r="C15" s="2874"/>
      <c r="D15" s="876">
        <v>0</v>
      </c>
      <c r="E15" s="939"/>
      <c r="F15" s="940"/>
      <c r="G15" s="940"/>
      <c r="H15" s="940"/>
      <c r="I15" s="940"/>
      <c r="J15" s="940"/>
      <c r="K15" s="940"/>
      <c r="L15" s="923"/>
      <c r="M15" s="924"/>
      <c r="N15" s="956"/>
      <c r="O15" s="924"/>
      <c r="P15" s="933"/>
      <c r="Q15" s="998" t="s">
        <v>6</v>
      </c>
      <c r="R15" s="788"/>
      <c r="S15" s="737"/>
      <c r="T15" s="737"/>
      <c r="U15" s="737"/>
      <c r="V15" s="737"/>
      <c r="W15" s="740"/>
      <c r="X15" s="740"/>
      <c r="Y15" s="751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  <c r="AL15" s="740"/>
      <c r="AM15" s="740"/>
      <c r="AN15" s="740"/>
      <c r="AO15" s="740"/>
      <c r="AP15" s="740"/>
      <c r="AQ15" s="740"/>
      <c r="AR15" s="740"/>
      <c r="AS15" s="740"/>
      <c r="AT15" s="740"/>
      <c r="AU15" s="740"/>
      <c r="AV15" s="740"/>
      <c r="AW15" s="740"/>
      <c r="AX15" s="740"/>
      <c r="AY15" s="740"/>
      <c r="AZ15" s="740"/>
      <c r="BA15" s="837" t="s">
        <v>3</v>
      </c>
      <c r="BB15" s="837" t="s">
        <v>3</v>
      </c>
      <c r="BC15" s="740"/>
      <c r="BD15" s="1001">
        <v>0</v>
      </c>
      <c r="BE15" s="1001">
        <v>0</v>
      </c>
    </row>
    <row r="16" spans="1:57" x14ac:dyDescent="0.25">
      <c r="A16" s="2906"/>
      <c r="B16" s="2820" t="s">
        <v>38</v>
      </c>
      <c r="C16" s="2821"/>
      <c r="D16" s="878">
        <v>0</v>
      </c>
      <c r="E16" s="872"/>
      <c r="F16" s="873"/>
      <c r="G16" s="873"/>
      <c r="H16" s="873"/>
      <c r="I16" s="873"/>
      <c r="J16" s="873"/>
      <c r="K16" s="873"/>
      <c r="L16" s="874"/>
      <c r="M16" s="875"/>
      <c r="N16" s="922"/>
      <c r="O16" s="875"/>
      <c r="P16" s="865"/>
      <c r="Q16" s="998" t="s">
        <v>6</v>
      </c>
      <c r="R16" s="788"/>
      <c r="S16" s="737"/>
      <c r="T16" s="737"/>
      <c r="U16" s="737"/>
      <c r="V16" s="737"/>
      <c r="W16" s="740"/>
      <c r="X16" s="740"/>
      <c r="Y16" s="751"/>
      <c r="Z16" s="740"/>
      <c r="AA16" s="740"/>
      <c r="AB16" s="740"/>
      <c r="AC16" s="740"/>
      <c r="AD16" s="740"/>
      <c r="AE16" s="740"/>
      <c r="AF16" s="740"/>
      <c r="AG16" s="740"/>
      <c r="AH16" s="740"/>
      <c r="AI16" s="740"/>
      <c r="AJ16" s="740"/>
      <c r="AK16" s="740"/>
      <c r="AL16" s="740"/>
      <c r="AM16" s="740"/>
      <c r="AN16" s="740"/>
      <c r="AO16" s="740"/>
      <c r="AP16" s="740"/>
      <c r="AQ16" s="740"/>
      <c r="AR16" s="740"/>
      <c r="AS16" s="740"/>
      <c r="AT16" s="740"/>
      <c r="AU16" s="740"/>
      <c r="AV16" s="740"/>
      <c r="AW16" s="740"/>
      <c r="AX16" s="740"/>
      <c r="AY16" s="740"/>
      <c r="AZ16" s="740"/>
      <c r="BA16" s="837" t="s">
        <v>3</v>
      </c>
      <c r="BB16" s="837" t="s">
        <v>3</v>
      </c>
      <c r="BC16" s="740"/>
      <c r="BD16" s="1001">
        <v>0</v>
      </c>
      <c r="BE16" s="1001">
        <v>0</v>
      </c>
    </row>
    <row r="17" spans="1:58" ht="15.75" x14ac:dyDescent="0.25">
      <c r="A17" s="793" t="s">
        <v>39</v>
      </c>
      <c r="B17" s="806"/>
      <c r="C17" s="806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84"/>
      <c r="R17" s="763"/>
      <c r="S17" s="737"/>
      <c r="T17" s="737"/>
      <c r="U17" s="737"/>
      <c r="V17" s="737"/>
      <c r="W17" s="737"/>
      <c r="X17" s="737"/>
      <c r="Y17" s="737"/>
      <c r="Z17" s="737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737"/>
      <c r="AS17" s="737"/>
      <c r="AT17" s="737"/>
      <c r="AU17" s="737"/>
      <c r="AV17" s="737"/>
      <c r="AW17" s="737"/>
      <c r="AX17" s="737"/>
      <c r="AY17" s="737"/>
      <c r="AZ17" s="737"/>
      <c r="BA17" s="737"/>
      <c r="BB17" s="737"/>
      <c r="BC17" s="737"/>
      <c r="BD17" s="737"/>
      <c r="BE17" s="737"/>
      <c r="BF17" s="737"/>
    </row>
    <row r="18" spans="1:58" ht="21" x14ac:dyDescent="0.25">
      <c r="A18" s="2858" t="s">
        <v>13</v>
      </c>
      <c r="B18" s="2907"/>
      <c r="C18" s="2907"/>
      <c r="D18" s="807" t="s">
        <v>4</v>
      </c>
      <c r="E18" s="786" t="s">
        <v>17</v>
      </c>
      <c r="F18" s="752" t="s">
        <v>19</v>
      </c>
      <c r="G18" s="752" t="s">
        <v>21</v>
      </c>
      <c r="H18" s="752" t="s">
        <v>22</v>
      </c>
      <c r="I18" s="752" t="s">
        <v>23</v>
      </c>
      <c r="J18" s="752" t="s">
        <v>24</v>
      </c>
      <c r="K18" s="752" t="s">
        <v>25</v>
      </c>
      <c r="L18" s="752" t="s">
        <v>26</v>
      </c>
      <c r="M18" s="771" t="s">
        <v>27</v>
      </c>
      <c r="N18" s="749" t="s">
        <v>1</v>
      </c>
      <c r="O18" s="804" t="s">
        <v>2</v>
      </c>
      <c r="P18" s="772"/>
      <c r="Q18" s="737"/>
      <c r="R18" s="763"/>
      <c r="S18" s="737"/>
      <c r="T18" s="737"/>
      <c r="U18" s="737"/>
      <c r="V18" s="737"/>
      <c r="W18" s="737"/>
      <c r="X18" s="737"/>
      <c r="Y18" s="737"/>
      <c r="Z18" s="737"/>
      <c r="AA18" s="737"/>
      <c r="AB18" s="740"/>
      <c r="AC18" s="740"/>
      <c r="AD18" s="740"/>
      <c r="AE18" s="740"/>
      <c r="AF18" s="740"/>
      <c r="AG18" s="740"/>
      <c r="AH18" s="740"/>
      <c r="AI18" s="740"/>
      <c r="AJ18" s="740"/>
      <c r="AK18" s="740"/>
      <c r="AL18" s="740"/>
      <c r="AM18" s="740"/>
      <c r="AN18" s="740"/>
      <c r="AO18" s="740"/>
      <c r="AP18" s="740"/>
      <c r="AQ18" s="740"/>
      <c r="AR18" s="740"/>
      <c r="AS18" s="740"/>
      <c r="AT18" s="740"/>
      <c r="AU18" s="740"/>
      <c r="AV18" s="740"/>
      <c r="AW18" s="740"/>
      <c r="AX18" s="740"/>
      <c r="AY18" s="740"/>
      <c r="AZ18" s="740"/>
      <c r="BA18" s="737"/>
      <c r="BB18" s="737"/>
      <c r="BC18" s="737"/>
      <c r="BD18" s="740"/>
      <c r="BE18" s="740"/>
      <c r="BF18" s="740"/>
    </row>
    <row r="19" spans="1:58" ht="15.75" x14ac:dyDescent="0.25">
      <c r="A19" s="2863" t="s">
        <v>40</v>
      </c>
      <c r="B19" s="2864"/>
      <c r="C19" s="2865"/>
      <c r="D19" s="876">
        <v>0</v>
      </c>
      <c r="E19" s="882"/>
      <c r="F19" s="883"/>
      <c r="G19" s="883"/>
      <c r="H19" s="883"/>
      <c r="I19" s="883"/>
      <c r="J19" s="883"/>
      <c r="K19" s="883"/>
      <c r="L19" s="898"/>
      <c r="M19" s="911"/>
      <c r="N19" s="882"/>
      <c r="O19" s="911"/>
      <c r="P19" s="998" t="s">
        <v>3</v>
      </c>
      <c r="Q19" s="788"/>
      <c r="R19" s="763"/>
      <c r="S19" s="737"/>
      <c r="T19" s="737"/>
      <c r="U19" s="737"/>
      <c r="V19" s="744"/>
      <c r="W19" s="744"/>
      <c r="X19" s="751"/>
      <c r="Y19" s="744"/>
      <c r="Z19" s="744"/>
      <c r="AA19" s="737"/>
      <c r="AB19" s="740"/>
      <c r="AC19" s="740"/>
      <c r="AD19" s="740"/>
      <c r="AE19" s="740"/>
      <c r="AF19" s="740"/>
      <c r="AG19" s="740"/>
      <c r="AH19" s="740"/>
      <c r="AI19" s="740"/>
      <c r="AJ19" s="740"/>
      <c r="AK19" s="740"/>
      <c r="AL19" s="740"/>
      <c r="AM19" s="740"/>
      <c r="AN19" s="740"/>
      <c r="AO19" s="740"/>
      <c r="AP19" s="740"/>
      <c r="AQ19" s="740"/>
      <c r="AR19" s="740"/>
      <c r="AS19" s="740"/>
      <c r="AT19" s="740"/>
      <c r="AU19" s="740"/>
      <c r="AV19" s="740"/>
      <c r="AW19" s="740"/>
      <c r="AX19" s="740"/>
      <c r="AY19" s="740"/>
      <c r="AZ19" s="740"/>
      <c r="BA19" s="837" t="s">
        <v>3</v>
      </c>
      <c r="BB19" s="740"/>
      <c r="BC19" s="740"/>
      <c r="BD19" s="1001">
        <v>0</v>
      </c>
      <c r="BE19" s="740"/>
      <c r="BF19" s="740"/>
    </row>
    <row r="20" spans="1:58" ht="15.75" x14ac:dyDescent="0.25">
      <c r="A20" s="2901" t="s">
        <v>41</v>
      </c>
      <c r="B20" s="2902"/>
      <c r="C20" s="2903"/>
      <c r="D20" s="878">
        <v>0</v>
      </c>
      <c r="E20" s="872"/>
      <c r="F20" s="873"/>
      <c r="G20" s="873"/>
      <c r="H20" s="873"/>
      <c r="I20" s="873"/>
      <c r="J20" s="873"/>
      <c r="K20" s="873"/>
      <c r="L20" s="874"/>
      <c r="M20" s="875"/>
      <c r="N20" s="872"/>
      <c r="O20" s="875"/>
      <c r="P20" s="998" t="s">
        <v>3</v>
      </c>
      <c r="Q20" s="788"/>
      <c r="R20" s="763"/>
      <c r="S20" s="737"/>
      <c r="T20" s="737"/>
      <c r="U20" s="737"/>
      <c r="V20" s="744"/>
      <c r="W20" s="744"/>
      <c r="X20" s="751"/>
      <c r="Y20" s="744"/>
      <c r="Z20" s="744"/>
      <c r="AA20" s="737"/>
      <c r="AB20" s="740"/>
      <c r="AC20" s="740"/>
      <c r="AD20" s="740"/>
      <c r="AE20" s="740"/>
      <c r="AF20" s="740"/>
      <c r="AG20" s="740"/>
      <c r="AH20" s="740"/>
      <c r="AI20" s="740"/>
      <c r="AJ20" s="740"/>
      <c r="AK20" s="740"/>
      <c r="AL20" s="740"/>
      <c r="AM20" s="740"/>
      <c r="AN20" s="740"/>
      <c r="AO20" s="740"/>
      <c r="AP20" s="740"/>
      <c r="AQ20" s="740"/>
      <c r="AR20" s="740"/>
      <c r="AS20" s="740"/>
      <c r="AT20" s="740"/>
      <c r="AU20" s="740"/>
      <c r="AV20" s="740"/>
      <c r="AW20" s="740"/>
      <c r="AX20" s="740"/>
      <c r="AY20" s="740"/>
      <c r="AZ20" s="740"/>
      <c r="BA20" s="837" t="s">
        <v>3</v>
      </c>
      <c r="BB20" s="740"/>
      <c r="BC20" s="740"/>
      <c r="BD20" s="1001">
        <v>0</v>
      </c>
      <c r="BE20" s="740"/>
      <c r="BF20" s="740"/>
    </row>
    <row r="21" spans="1:58" x14ac:dyDescent="0.25">
      <c r="A21" s="793" t="s">
        <v>42</v>
      </c>
      <c r="B21" s="808"/>
      <c r="C21" s="808"/>
      <c r="D21" s="809"/>
      <c r="E21" s="809"/>
      <c r="F21" s="809"/>
      <c r="G21" s="809"/>
      <c r="H21" s="809"/>
      <c r="I21" s="809"/>
      <c r="J21" s="809"/>
      <c r="K21" s="809"/>
      <c r="L21" s="809"/>
      <c r="M21" s="809"/>
      <c r="N21" s="809"/>
      <c r="O21" s="809"/>
      <c r="P21" s="810"/>
      <c r="Q21" s="810"/>
      <c r="R21" s="810"/>
      <c r="S21" s="1010"/>
      <c r="T21" s="737"/>
      <c r="U21" s="737"/>
      <c r="V21" s="737"/>
      <c r="W21" s="737"/>
      <c r="X21" s="737"/>
      <c r="Y21" s="737"/>
      <c r="Z21" s="737"/>
      <c r="AA21" s="737"/>
      <c r="AB21" s="737"/>
      <c r="AC21" s="737"/>
      <c r="AD21" s="737"/>
      <c r="AE21" s="737"/>
      <c r="AF21" s="737"/>
      <c r="AG21" s="737"/>
      <c r="AH21" s="737"/>
      <c r="AI21" s="737"/>
      <c r="AJ21" s="737"/>
      <c r="AK21" s="737"/>
      <c r="AL21" s="737"/>
      <c r="AM21" s="737"/>
      <c r="AN21" s="737"/>
      <c r="AO21" s="737"/>
      <c r="AP21" s="737"/>
      <c r="AQ21" s="737"/>
      <c r="AR21" s="737"/>
      <c r="AS21" s="737"/>
      <c r="AT21" s="737"/>
      <c r="AU21" s="737"/>
      <c r="AV21" s="737"/>
      <c r="AW21" s="737"/>
      <c r="AX21" s="737"/>
      <c r="AY21" s="737"/>
      <c r="AZ21" s="737"/>
      <c r="BA21" s="737"/>
      <c r="BB21" s="737"/>
      <c r="BC21" s="737"/>
      <c r="BD21" s="737"/>
      <c r="BE21" s="737"/>
      <c r="BF21" s="737"/>
    </row>
    <row r="22" spans="1:58" x14ac:dyDescent="0.2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772"/>
      <c r="T22" s="780"/>
      <c r="U22" s="737"/>
      <c r="V22" s="737"/>
      <c r="W22" s="737"/>
      <c r="X22" s="737"/>
      <c r="Y22" s="737"/>
      <c r="Z22" s="737"/>
      <c r="AA22" s="737"/>
      <c r="AB22" s="740"/>
      <c r="AC22" s="740"/>
      <c r="AD22" s="740"/>
      <c r="AE22" s="740"/>
      <c r="AF22" s="740"/>
      <c r="AG22" s="737"/>
      <c r="AH22" s="740"/>
      <c r="AI22" s="740"/>
      <c r="AJ22" s="740"/>
      <c r="AK22" s="740"/>
      <c r="AL22" s="740"/>
      <c r="AM22" s="740"/>
      <c r="AN22" s="740"/>
      <c r="AO22" s="740"/>
      <c r="AP22" s="740"/>
      <c r="AQ22" s="740"/>
      <c r="AR22" s="740"/>
      <c r="AS22" s="740"/>
      <c r="AT22" s="740"/>
      <c r="AU22" s="740"/>
      <c r="AV22" s="740"/>
      <c r="AW22" s="740"/>
      <c r="AX22" s="740"/>
      <c r="AY22" s="740"/>
      <c r="AZ22" s="740"/>
      <c r="BA22" s="737"/>
      <c r="BB22" s="737"/>
      <c r="BC22" s="740"/>
      <c r="BD22" s="737"/>
      <c r="BE22" s="737"/>
      <c r="BF22" s="740"/>
    </row>
    <row r="23" spans="1:58" ht="21" x14ac:dyDescent="0.25">
      <c r="A23" s="2807"/>
      <c r="B23" s="2808"/>
      <c r="C23" s="2809"/>
      <c r="D23" s="2897"/>
      <c r="E23" s="786" t="s">
        <v>17</v>
      </c>
      <c r="F23" s="752" t="s">
        <v>18</v>
      </c>
      <c r="G23" s="752" t="s">
        <v>19</v>
      </c>
      <c r="H23" s="752" t="s">
        <v>20</v>
      </c>
      <c r="I23" s="752" t="s">
        <v>21</v>
      </c>
      <c r="J23" s="752" t="s">
        <v>22</v>
      </c>
      <c r="K23" s="752" t="s">
        <v>23</v>
      </c>
      <c r="L23" s="752" t="s">
        <v>24</v>
      </c>
      <c r="M23" s="752" t="s">
        <v>25</v>
      </c>
      <c r="N23" s="752" t="s">
        <v>26</v>
      </c>
      <c r="O23" s="771" t="s">
        <v>27</v>
      </c>
      <c r="P23" s="2831"/>
      <c r="Q23" s="2800"/>
      <c r="R23" s="2800"/>
      <c r="S23" s="772"/>
      <c r="T23" s="811"/>
      <c r="U23" s="737"/>
      <c r="V23" s="737"/>
      <c r="W23" s="737"/>
      <c r="X23" s="737"/>
      <c r="Y23" s="737"/>
      <c r="Z23" s="737"/>
      <c r="AA23" s="737"/>
      <c r="AB23" s="740"/>
      <c r="AC23" s="740"/>
      <c r="AD23" s="740"/>
      <c r="AE23" s="740"/>
      <c r="AF23" s="740"/>
      <c r="AG23" s="737"/>
      <c r="AH23" s="740"/>
      <c r="AI23" s="740"/>
      <c r="AJ23" s="740"/>
      <c r="AK23" s="740"/>
      <c r="AL23" s="740"/>
      <c r="AM23" s="740"/>
      <c r="AN23" s="740"/>
      <c r="AO23" s="740"/>
      <c r="AP23" s="740"/>
      <c r="AQ23" s="740"/>
      <c r="AR23" s="740"/>
      <c r="AS23" s="740"/>
      <c r="AT23" s="740"/>
      <c r="AU23" s="740"/>
      <c r="AV23" s="740"/>
      <c r="AW23" s="740"/>
      <c r="AX23" s="740"/>
      <c r="AY23" s="740"/>
      <c r="AZ23" s="740"/>
      <c r="BA23" s="737"/>
      <c r="BB23" s="737"/>
      <c r="BC23" s="740"/>
      <c r="BD23" s="737"/>
      <c r="BE23" s="737"/>
      <c r="BF23" s="740"/>
    </row>
    <row r="24" spans="1:58" x14ac:dyDescent="0.25">
      <c r="A24" s="773" t="s">
        <v>47</v>
      </c>
      <c r="B24" s="813"/>
      <c r="C24" s="813"/>
      <c r="D24" s="814"/>
      <c r="E24" s="815"/>
      <c r="F24" s="815"/>
      <c r="G24" s="815"/>
      <c r="H24" s="815"/>
      <c r="I24" s="815"/>
      <c r="J24" s="815"/>
      <c r="K24" s="815"/>
      <c r="L24" s="815"/>
      <c r="M24" s="815"/>
      <c r="N24" s="815"/>
      <c r="O24" s="815"/>
      <c r="P24" s="814"/>
      <c r="Q24" s="815"/>
      <c r="R24" s="815"/>
      <c r="S24" s="772"/>
      <c r="T24" s="811"/>
      <c r="U24" s="737"/>
      <c r="V24" s="737"/>
      <c r="W24" s="737"/>
      <c r="X24" s="737"/>
      <c r="Y24" s="737"/>
      <c r="Z24" s="737"/>
      <c r="AA24" s="737"/>
      <c r="AB24" s="740"/>
      <c r="AC24" s="740"/>
      <c r="AD24" s="740"/>
      <c r="AE24" s="740"/>
      <c r="AF24" s="740"/>
      <c r="AG24" s="737"/>
      <c r="AH24" s="740"/>
      <c r="AI24" s="740"/>
      <c r="AJ24" s="740"/>
      <c r="AK24" s="740"/>
      <c r="AL24" s="740"/>
      <c r="AM24" s="740"/>
      <c r="AN24" s="740"/>
      <c r="AO24" s="740"/>
      <c r="AP24" s="740"/>
      <c r="AQ24" s="740"/>
      <c r="AR24" s="740"/>
      <c r="AS24" s="740"/>
      <c r="AT24" s="740"/>
      <c r="AU24" s="740"/>
      <c r="AV24" s="740"/>
      <c r="AW24" s="740"/>
      <c r="AX24" s="740"/>
      <c r="AY24" s="740"/>
      <c r="AZ24" s="740"/>
      <c r="BA24" s="737"/>
      <c r="BB24" s="737"/>
      <c r="BC24" s="740"/>
      <c r="BD24" s="737"/>
      <c r="BE24" s="737"/>
      <c r="BF24" s="740"/>
    </row>
    <row r="25" spans="1:58" x14ac:dyDescent="0.25">
      <c r="A25" s="2832" t="s">
        <v>48</v>
      </c>
      <c r="B25" s="2833"/>
      <c r="C25" s="2834"/>
      <c r="D25" s="876">
        <v>0</v>
      </c>
      <c r="E25" s="919"/>
      <c r="F25" s="919"/>
      <c r="G25" s="919"/>
      <c r="H25" s="883"/>
      <c r="I25" s="883"/>
      <c r="J25" s="883"/>
      <c r="K25" s="883"/>
      <c r="L25" s="883"/>
      <c r="M25" s="883"/>
      <c r="N25" s="883"/>
      <c r="O25" s="898"/>
      <c r="P25" s="886"/>
      <c r="Q25" s="898"/>
      <c r="R25" s="958"/>
      <c r="S25" s="998" t="s">
        <v>3</v>
      </c>
      <c r="T25" s="737"/>
      <c r="U25" s="737"/>
      <c r="V25" s="737"/>
      <c r="W25" s="737"/>
      <c r="X25" s="737"/>
      <c r="Y25" s="744"/>
      <c r="Z25" s="744"/>
      <c r="AA25" s="751"/>
      <c r="AB25" s="740"/>
      <c r="AC25" s="740"/>
      <c r="AD25" s="740"/>
      <c r="AE25" s="740"/>
      <c r="AF25" s="740"/>
      <c r="AG25" s="737"/>
      <c r="AH25" s="740"/>
      <c r="AI25" s="740"/>
      <c r="AJ25" s="740"/>
      <c r="AK25" s="740"/>
      <c r="AL25" s="740"/>
      <c r="AM25" s="740"/>
      <c r="AN25" s="740"/>
      <c r="AO25" s="740"/>
      <c r="AP25" s="740"/>
      <c r="AQ25" s="740"/>
      <c r="AR25" s="740"/>
      <c r="AS25" s="740"/>
      <c r="AT25" s="740"/>
      <c r="AU25" s="740"/>
      <c r="AV25" s="740"/>
      <c r="AW25" s="740"/>
      <c r="AX25" s="740"/>
      <c r="AY25" s="740"/>
      <c r="AZ25" s="740"/>
      <c r="BA25" s="837" t="s">
        <v>3</v>
      </c>
      <c r="BB25" s="740"/>
      <c r="BC25" s="740"/>
      <c r="BD25" s="1006">
        <v>0</v>
      </c>
      <c r="BE25" s="737"/>
      <c r="BF25" s="740"/>
    </row>
    <row r="26" spans="1:58" x14ac:dyDescent="0.25">
      <c r="A26" s="2890" t="s">
        <v>49</v>
      </c>
      <c r="B26" s="2891"/>
      <c r="C26" s="2892"/>
      <c r="D26" s="877">
        <v>0</v>
      </c>
      <c r="E26" s="879"/>
      <c r="F26" s="957"/>
      <c r="G26" s="957"/>
      <c r="H26" s="880"/>
      <c r="I26" s="880"/>
      <c r="J26" s="870"/>
      <c r="K26" s="870"/>
      <c r="L26" s="870"/>
      <c r="M26" s="870"/>
      <c r="N26" s="870"/>
      <c r="O26" s="871"/>
      <c r="P26" s="899"/>
      <c r="Q26" s="871"/>
      <c r="R26" s="959"/>
      <c r="S26" s="998" t="s">
        <v>3</v>
      </c>
      <c r="T26" s="737"/>
      <c r="U26" s="737"/>
      <c r="V26" s="737"/>
      <c r="W26" s="737"/>
      <c r="X26" s="737"/>
      <c r="Y26" s="744"/>
      <c r="Z26" s="751"/>
      <c r="AA26" s="751"/>
      <c r="AB26" s="740"/>
      <c r="AC26" s="740"/>
      <c r="AD26" s="740"/>
      <c r="AE26" s="740"/>
      <c r="AF26" s="740"/>
      <c r="AG26" s="737"/>
      <c r="AH26" s="740"/>
      <c r="AI26" s="740"/>
      <c r="AJ26" s="740"/>
      <c r="AK26" s="740"/>
      <c r="AL26" s="740"/>
      <c r="AM26" s="740"/>
      <c r="AN26" s="740"/>
      <c r="AO26" s="740"/>
      <c r="AP26" s="740"/>
      <c r="AQ26" s="740"/>
      <c r="AR26" s="740"/>
      <c r="AS26" s="740"/>
      <c r="AT26" s="740"/>
      <c r="AU26" s="740"/>
      <c r="AV26" s="740"/>
      <c r="AW26" s="740"/>
      <c r="AX26" s="740"/>
      <c r="AY26" s="740"/>
      <c r="AZ26" s="740"/>
      <c r="BA26" s="837" t="s">
        <v>3</v>
      </c>
      <c r="BB26" s="740"/>
      <c r="BC26" s="740"/>
      <c r="BD26" s="1006">
        <v>0</v>
      </c>
      <c r="BE26" s="737"/>
      <c r="BF26" s="740"/>
    </row>
    <row r="27" spans="1:58" x14ac:dyDescent="0.25">
      <c r="A27" s="2893" t="s">
        <v>50</v>
      </c>
      <c r="B27" s="2894"/>
      <c r="C27" s="2895"/>
      <c r="D27" s="892">
        <v>0</v>
      </c>
      <c r="E27" s="957"/>
      <c r="F27" s="957"/>
      <c r="G27" s="957"/>
      <c r="H27" s="870"/>
      <c r="I27" s="870"/>
      <c r="J27" s="870"/>
      <c r="K27" s="870"/>
      <c r="L27" s="870"/>
      <c r="M27" s="870"/>
      <c r="N27" s="870"/>
      <c r="O27" s="870"/>
      <c r="P27" s="903"/>
      <c r="Q27" s="864"/>
      <c r="R27" s="960"/>
      <c r="S27" s="998" t="s">
        <v>3</v>
      </c>
      <c r="T27" s="737"/>
      <c r="U27" s="737"/>
      <c r="V27" s="737"/>
      <c r="W27" s="737"/>
      <c r="X27" s="737"/>
      <c r="Y27" s="744"/>
      <c r="Z27" s="751"/>
      <c r="AA27" s="751"/>
      <c r="AB27" s="740"/>
      <c r="AC27" s="740"/>
      <c r="AD27" s="740"/>
      <c r="AE27" s="740"/>
      <c r="AF27" s="740"/>
      <c r="AG27" s="737"/>
      <c r="AH27" s="740"/>
      <c r="AI27" s="740"/>
      <c r="AJ27" s="740"/>
      <c r="AK27" s="740"/>
      <c r="AL27" s="740"/>
      <c r="AM27" s="740"/>
      <c r="AN27" s="740"/>
      <c r="AO27" s="740"/>
      <c r="AP27" s="740"/>
      <c r="AQ27" s="740"/>
      <c r="AR27" s="740"/>
      <c r="AS27" s="740"/>
      <c r="AT27" s="740"/>
      <c r="AU27" s="740"/>
      <c r="AV27" s="740"/>
      <c r="AW27" s="740"/>
      <c r="AX27" s="740"/>
      <c r="AY27" s="740"/>
      <c r="AZ27" s="740"/>
      <c r="BA27" s="837" t="s">
        <v>3</v>
      </c>
      <c r="BB27" s="740"/>
      <c r="BC27" s="740"/>
      <c r="BD27" s="1006">
        <v>0</v>
      </c>
      <c r="BE27" s="737"/>
      <c r="BF27" s="740"/>
    </row>
    <row r="28" spans="1:58" x14ac:dyDescent="0.25">
      <c r="A28" s="2797" t="s">
        <v>51</v>
      </c>
      <c r="B28" s="2803"/>
      <c r="C28" s="2803"/>
      <c r="D28" s="904">
        <v>0</v>
      </c>
      <c r="E28" s="968">
        <v>0</v>
      </c>
      <c r="F28" s="968">
        <v>0</v>
      </c>
      <c r="G28" s="968">
        <v>0</v>
      </c>
      <c r="H28" s="906">
        <v>0</v>
      </c>
      <c r="I28" s="906">
        <v>0</v>
      </c>
      <c r="J28" s="906">
        <v>0</v>
      </c>
      <c r="K28" s="906">
        <v>0</v>
      </c>
      <c r="L28" s="906">
        <v>0</v>
      </c>
      <c r="M28" s="906">
        <v>0</v>
      </c>
      <c r="N28" s="907">
        <v>0</v>
      </c>
      <c r="O28" s="907">
        <v>0</v>
      </c>
      <c r="P28" s="904">
        <v>0</v>
      </c>
      <c r="Q28" s="904">
        <v>0</v>
      </c>
      <c r="R28" s="904">
        <v>0</v>
      </c>
      <c r="S28" s="998" t="s">
        <v>3</v>
      </c>
      <c r="T28" s="737"/>
      <c r="U28" s="737"/>
      <c r="V28" s="737"/>
      <c r="W28" s="737"/>
      <c r="X28" s="737"/>
      <c r="Y28" s="744"/>
      <c r="Z28" s="751"/>
      <c r="AA28" s="751"/>
      <c r="AB28" s="740"/>
      <c r="AC28" s="740"/>
      <c r="AD28" s="740"/>
      <c r="AE28" s="740"/>
      <c r="AF28" s="740"/>
      <c r="AG28" s="737"/>
      <c r="AH28" s="740"/>
      <c r="AI28" s="740"/>
      <c r="AJ28" s="740"/>
      <c r="AK28" s="740"/>
      <c r="AL28" s="740"/>
      <c r="AM28" s="740"/>
      <c r="AN28" s="740"/>
      <c r="AO28" s="740"/>
      <c r="AP28" s="740"/>
      <c r="AQ28" s="740"/>
      <c r="AR28" s="740"/>
      <c r="AS28" s="740"/>
      <c r="AT28" s="740"/>
      <c r="AU28" s="740"/>
      <c r="AV28" s="740"/>
      <c r="AW28" s="740"/>
      <c r="AX28" s="740"/>
      <c r="AY28" s="740"/>
      <c r="AZ28" s="740"/>
      <c r="BA28" s="837" t="s">
        <v>3</v>
      </c>
      <c r="BB28" s="740"/>
      <c r="BC28" s="740"/>
      <c r="BD28" s="1006">
        <v>0</v>
      </c>
      <c r="BE28" s="737"/>
      <c r="BF28" s="740"/>
    </row>
    <row r="29" spans="1:58" x14ac:dyDescent="0.25">
      <c r="A29" s="773" t="s">
        <v>52</v>
      </c>
      <c r="B29" s="779"/>
      <c r="C29" s="779"/>
      <c r="D29" s="816"/>
      <c r="E29" s="816"/>
      <c r="F29" s="816"/>
      <c r="G29" s="816"/>
      <c r="H29" s="816"/>
      <c r="I29" s="816"/>
      <c r="J29" s="816"/>
      <c r="K29" s="816"/>
      <c r="L29" s="816"/>
      <c r="M29" s="816"/>
      <c r="N29" s="816"/>
      <c r="O29" s="816"/>
      <c r="P29" s="816"/>
      <c r="Q29" s="816"/>
      <c r="R29" s="816"/>
      <c r="S29" s="772"/>
      <c r="T29" s="811"/>
      <c r="U29" s="737"/>
      <c r="V29" s="737"/>
      <c r="W29" s="737"/>
      <c r="X29" s="737"/>
      <c r="Y29" s="737"/>
      <c r="Z29" s="737"/>
      <c r="AA29" s="737"/>
      <c r="AB29" s="740"/>
      <c r="AC29" s="740"/>
      <c r="AD29" s="740"/>
      <c r="AE29" s="740"/>
      <c r="AF29" s="740"/>
      <c r="AG29" s="737"/>
      <c r="AH29" s="740"/>
      <c r="AI29" s="740"/>
      <c r="AJ29" s="740"/>
      <c r="AK29" s="740"/>
      <c r="AL29" s="740"/>
      <c r="AM29" s="740"/>
      <c r="AN29" s="740"/>
      <c r="AO29" s="740"/>
      <c r="AP29" s="740"/>
      <c r="AQ29" s="740"/>
      <c r="AR29" s="740"/>
      <c r="AS29" s="740"/>
      <c r="AT29" s="740"/>
      <c r="AU29" s="740"/>
      <c r="AV29" s="740"/>
      <c r="AW29" s="740"/>
      <c r="AX29" s="740"/>
      <c r="AY29" s="740"/>
      <c r="AZ29" s="740"/>
      <c r="BA29" s="737"/>
      <c r="BB29" s="737"/>
      <c r="BC29" s="737"/>
      <c r="BD29" s="737"/>
      <c r="BE29" s="737"/>
      <c r="BF29" s="740"/>
    </row>
    <row r="30" spans="1:58" x14ac:dyDescent="0.25">
      <c r="A30" s="2810" t="s">
        <v>53</v>
      </c>
      <c r="B30" s="2811"/>
      <c r="C30" s="2812"/>
      <c r="D30" s="876">
        <v>0</v>
      </c>
      <c r="E30" s="882"/>
      <c r="F30" s="919"/>
      <c r="G30" s="919"/>
      <c r="H30" s="919"/>
      <c r="I30" s="919"/>
      <c r="J30" s="919"/>
      <c r="K30" s="883"/>
      <c r="L30" s="919"/>
      <c r="M30" s="883"/>
      <c r="N30" s="898"/>
      <c r="O30" s="898"/>
      <c r="P30" s="862"/>
      <c r="Q30" s="917"/>
      <c r="R30" s="958"/>
      <c r="S30" s="998" t="s">
        <v>6</v>
      </c>
      <c r="T30" s="737"/>
      <c r="U30" s="737"/>
      <c r="V30" s="737"/>
      <c r="W30" s="737"/>
      <c r="X30" s="737"/>
      <c r="Y30" s="751"/>
      <c r="Z30" s="751"/>
      <c r="AA30" s="744"/>
      <c r="AB30" s="740"/>
      <c r="AC30" s="740"/>
      <c r="AD30" s="740"/>
      <c r="AE30" s="740"/>
      <c r="AF30" s="740"/>
      <c r="AG30" s="737"/>
      <c r="AH30" s="740"/>
      <c r="AI30" s="740"/>
      <c r="AJ30" s="740"/>
      <c r="AK30" s="740"/>
      <c r="AL30" s="740"/>
      <c r="AM30" s="740"/>
      <c r="AN30" s="740"/>
      <c r="AO30" s="740"/>
      <c r="AP30" s="740"/>
      <c r="AQ30" s="740"/>
      <c r="AR30" s="740"/>
      <c r="AS30" s="740"/>
      <c r="AT30" s="740"/>
      <c r="AU30" s="740"/>
      <c r="AV30" s="740"/>
      <c r="AW30" s="740"/>
      <c r="AX30" s="740"/>
      <c r="AY30" s="740"/>
      <c r="AZ30" s="740"/>
      <c r="BA30" s="774" t="s">
        <v>3</v>
      </c>
      <c r="BB30" s="774" t="s">
        <v>3</v>
      </c>
      <c r="BC30" s="837" t="s">
        <v>3</v>
      </c>
      <c r="BD30" s="1006">
        <v>0</v>
      </c>
      <c r="BE30" s="1006">
        <v>0</v>
      </c>
      <c r="BF30" s="1006" t="s">
        <v>3</v>
      </c>
    </row>
    <row r="31" spans="1:58" x14ac:dyDescent="0.25">
      <c r="A31" s="2813" t="s">
        <v>54</v>
      </c>
      <c r="B31" s="2814"/>
      <c r="C31" s="2815"/>
      <c r="D31" s="877">
        <v>0</v>
      </c>
      <c r="E31" s="869"/>
      <c r="F31" s="920"/>
      <c r="G31" s="920"/>
      <c r="H31" s="920"/>
      <c r="I31" s="920"/>
      <c r="J31" s="920"/>
      <c r="K31" s="870"/>
      <c r="L31" s="957"/>
      <c r="M31" s="880"/>
      <c r="N31" s="880"/>
      <c r="O31" s="871"/>
      <c r="P31" s="863"/>
      <c r="Q31" s="888"/>
      <c r="R31" s="959"/>
      <c r="S31" s="998" t="s">
        <v>6</v>
      </c>
      <c r="T31" s="737"/>
      <c r="U31" s="737"/>
      <c r="V31" s="737"/>
      <c r="W31" s="737"/>
      <c r="X31" s="737"/>
      <c r="Y31" s="751"/>
      <c r="Z31" s="751"/>
      <c r="AA31" s="751"/>
      <c r="AB31" s="740"/>
      <c r="AC31" s="740"/>
      <c r="AD31" s="740"/>
      <c r="AE31" s="740"/>
      <c r="AF31" s="740"/>
      <c r="AG31" s="737"/>
      <c r="AH31" s="740"/>
      <c r="AI31" s="740"/>
      <c r="AJ31" s="740"/>
      <c r="AK31" s="740"/>
      <c r="AL31" s="740"/>
      <c r="AM31" s="740"/>
      <c r="AN31" s="740"/>
      <c r="AO31" s="740"/>
      <c r="AP31" s="740"/>
      <c r="AQ31" s="740"/>
      <c r="AR31" s="740"/>
      <c r="AS31" s="740"/>
      <c r="AT31" s="740"/>
      <c r="AU31" s="740"/>
      <c r="AV31" s="740"/>
      <c r="AW31" s="740"/>
      <c r="AX31" s="740"/>
      <c r="AY31" s="740"/>
      <c r="AZ31" s="740"/>
      <c r="BA31" s="774" t="s">
        <v>3</v>
      </c>
      <c r="BB31" s="774" t="s">
        <v>3</v>
      </c>
      <c r="BC31" s="760"/>
      <c r="BD31" s="760"/>
      <c r="BE31" s="1006">
        <v>0</v>
      </c>
      <c r="BF31" s="1006" t="s">
        <v>3</v>
      </c>
    </row>
    <row r="32" spans="1:58" x14ac:dyDescent="0.25">
      <c r="A32" s="2813" t="s">
        <v>55</v>
      </c>
      <c r="B32" s="2814"/>
      <c r="C32" s="2815"/>
      <c r="D32" s="877">
        <v>0</v>
      </c>
      <c r="E32" s="869"/>
      <c r="F32" s="920"/>
      <c r="G32" s="920"/>
      <c r="H32" s="920"/>
      <c r="I32" s="920"/>
      <c r="J32" s="920"/>
      <c r="K32" s="870"/>
      <c r="L32" s="920"/>
      <c r="M32" s="870"/>
      <c r="N32" s="871"/>
      <c r="O32" s="871"/>
      <c r="P32" s="863"/>
      <c r="Q32" s="887"/>
      <c r="R32" s="959"/>
      <c r="S32" s="998" t="s">
        <v>6</v>
      </c>
      <c r="T32" s="737"/>
      <c r="U32" s="737"/>
      <c r="V32" s="737"/>
      <c r="W32" s="737"/>
      <c r="X32" s="737"/>
      <c r="Y32" s="751"/>
      <c r="Z32" s="751"/>
      <c r="AA32" s="744"/>
      <c r="AB32" s="740"/>
      <c r="AC32" s="740"/>
      <c r="AD32" s="740"/>
      <c r="AE32" s="740"/>
      <c r="AF32" s="740"/>
      <c r="AG32" s="737"/>
      <c r="AH32" s="740"/>
      <c r="AI32" s="740"/>
      <c r="AJ32" s="740"/>
      <c r="AK32" s="740"/>
      <c r="AL32" s="740"/>
      <c r="AM32" s="740"/>
      <c r="AN32" s="740"/>
      <c r="AO32" s="740"/>
      <c r="AP32" s="740"/>
      <c r="AQ32" s="740"/>
      <c r="AR32" s="740"/>
      <c r="AS32" s="740"/>
      <c r="AT32" s="740"/>
      <c r="AU32" s="740"/>
      <c r="AV32" s="740"/>
      <c r="AW32" s="740"/>
      <c r="AX32" s="740"/>
      <c r="AY32" s="740"/>
      <c r="AZ32" s="740"/>
      <c r="BA32" s="774" t="s">
        <v>3</v>
      </c>
      <c r="BB32" s="774" t="s">
        <v>3</v>
      </c>
      <c r="BC32" s="837" t="s">
        <v>3</v>
      </c>
      <c r="BD32" s="1006">
        <v>0</v>
      </c>
      <c r="BE32" s="1006">
        <v>0</v>
      </c>
      <c r="BF32" s="1006" t="s">
        <v>3</v>
      </c>
    </row>
    <row r="33" spans="1:58" x14ac:dyDescent="0.25">
      <c r="A33" s="2813" t="s">
        <v>56</v>
      </c>
      <c r="B33" s="2814"/>
      <c r="C33" s="2815"/>
      <c r="D33" s="877">
        <v>0</v>
      </c>
      <c r="E33" s="869"/>
      <c r="F33" s="920"/>
      <c r="G33" s="920"/>
      <c r="H33" s="920"/>
      <c r="I33" s="880"/>
      <c r="J33" s="880"/>
      <c r="K33" s="880"/>
      <c r="L33" s="880"/>
      <c r="M33" s="880"/>
      <c r="N33" s="880"/>
      <c r="O33" s="880"/>
      <c r="P33" s="863"/>
      <c r="Q33" s="888"/>
      <c r="R33" s="959"/>
      <c r="S33" s="998" t="s">
        <v>6</v>
      </c>
      <c r="T33" s="737"/>
      <c r="U33" s="737"/>
      <c r="V33" s="737"/>
      <c r="W33" s="737"/>
      <c r="X33" s="737"/>
      <c r="Y33" s="751"/>
      <c r="Z33" s="751"/>
      <c r="AA33" s="744"/>
      <c r="AB33" s="740"/>
      <c r="AC33" s="740"/>
      <c r="AD33" s="740"/>
      <c r="AE33" s="740"/>
      <c r="AF33" s="740"/>
      <c r="AG33" s="737"/>
      <c r="AH33" s="740"/>
      <c r="AI33" s="740"/>
      <c r="AJ33" s="740"/>
      <c r="AK33" s="740"/>
      <c r="AL33" s="740"/>
      <c r="AM33" s="740"/>
      <c r="AN33" s="740"/>
      <c r="AO33" s="740"/>
      <c r="AP33" s="740"/>
      <c r="AQ33" s="740"/>
      <c r="AR33" s="740"/>
      <c r="AS33" s="740"/>
      <c r="AT33" s="740"/>
      <c r="AU33" s="740"/>
      <c r="AV33" s="740"/>
      <c r="AW33" s="740"/>
      <c r="AX33" s="740"/>
      <c r="AY33" s="740"/>
      <c r="AZ33" s="740"/>
      <c r="BA33" s="774" t="s">
        <v>3</v>
      </c>
      <c r="BB33" s="774" t="s">
        <v>3</v>
      </c>
      <c r="BC33" s="760"/>
      <c r="BD33" s="760"/>
      <c r="BE33" s="1006">
        <v>0</v>
      </c>
      <c r="BF33" s="1006" t="s">
        <v>3</v>
      </c>
    </row>
    <row r="34" spans="1:58" x14ac:dyDescent="0.25">
      <c r="A34" s="2813" t="s">
        <v>57</v>
      </c>
      <c r="B34" s="2814"/>
      <c r="C34" s="2815"/>
      <c r="D34" s="877">
        <v>0</v>
      </c>
      <c r="E34" s="869"/>
      <c r="F34" s="920"/>
      <c r="G34" s="920"/>
      <c r="H34" s="920"/>
      <c r="I34" s="920"/>
      <c r="J34" s="920"/>
      <c r="K34" s="870"/>
      <c r="L34" s="920"/>
      <c r="M34" s="870"/>
      <c r="N34" s="871"/>
      <c r="O34" s="871"/>
      <c r="P34" s="863"/>
      <c r="Q34" s="887"/>
      <c r="R34" s="959"/>
      <c r="S34" s="998" t="s">
        <v>6</v>
      </c>
      <c r="T34" s="737"/>
      <c r="U34" s="737"/>
      <c r="V34" s="737"/>
      <c r="W34" s="737"/>
      <c r="X34" s="737"/>
      <c r="Y34" s="751"/>
      <c r="Z34" s="751"/>
      <c r="AA34" s="744"/>
      <c r="AB34" s="740"/>
      <c r="AC34" s="740"/>
      <c r="AD34" s="740"/>
      <c r="AE34" s="740"/>
      <c r="AF34" s="740"/>
      <c r="AG34" s="737"/>
      <c r="AH34" s="740"/>
      <c r="AI34" s="740"/>
      <c r="AJ34" s="740"/>
      <c r="AK34" s="740"/>
      <c r="AL34" s="740"/>
      <c r="AM34" s="740"/>
      <c r="AN34" s="740"/>
      <c r="AO34" s="740"/>
      <c r="AP34" s="740"/>
      <c r="AQ34" s="740"/>
      <c r="AR34" s="740"/>
      <c r="AS34" s="740"/>
      <c r="AT34" s="740"/>
      <c r="AU34" s="740"/>
      <c r="AV34" s="740"/>
      <c r="AW34" s="740"/>
      <c r="AX34" s="740"/>
      <c r="AY34" s="740"/>
      <c r="AZ34" s="740"/>
      <c r="BA34" s="774" t="s">
        <v>3</v>
      </c>
      <c r="BB34" s="774" t="s">
        <v>3</v>
      </c>
      <c r="BC34" s="837" t="s">
        <v>3</v>
      </c>
      <c r="BD34" s="1006">
        <v>0</v>
      </c>
      <c r="BE34" s="1006">
        <v>0</v>
      </c>
      <c r="BF34" s="1006" t="s">
        <v>3</v>
      </c>
    </row>
    <row r="35" spans="1:58" x14ac:dyDescent="0.25">
      <c r="A35" s="2813" t="s">
        <v>58</v>
      </c>
      <c r="B35" s="2814"/>
      <c r="C35" s="2815"/>
      <c r="D35" s="877">
        <v>0</v>
      </c>
      <c r="E35" s="869"/>
      <c r="F35" s="920"/>
      <c r="G35" s="920"/>
      <c r="H35" s="920"/>
      <c r="I35" s="920"/>
      <c r="J35" s="920"/>
      <c r="K35" s="870"/>
      <c r="L35" s="920"/>
      <c r="M35" s="880"/>
      <c r="N35" s="955"/>
      <c r="O35" s="955"/>
      <c r="P35" s="863"/>
      <c r="Q35" s="888"/>
      <c r="R35" s="945"/>
      <c r="S35" s="998" t="s">
        <v>6</v>
      </c>
      <c r="T35" s="737"/>
      <c r="U35" s="737"/>
      <c r="V35" s="737"/>
      <c r="W35" s="737"/>
      <c r="X35" s="737"/>
      <c r="Y35" s="751"/>
      <c r="Z35" s="751"/>
      <c r="AA35" s="751"/>
      <c r="AB35" s="740"/>
      <c r="AC35" s="740"/>
      <c r="AD35" s="740"/>
      <c r="AE35" s="740"/>
      <c r="AF35" s="740"/>
      <c r="AG35" s="737"/>
      <c r="AH35" s="740"/>
      <c r="AI35" s="740"/>
      <c r="AJ35" s="740"/>
      <c r="AK35" s="740"/>
      <c r="AL35" s="740"/>
      <c r="AM35" s="740"/>
      <c r="AN35" s="740"/>
      <c r="AO35" s="740"/>
      <c r="AP35" s="740"/>
      <c r="AQ35" s="740"/>
      <c r="AR35" s="740"/>
      <c r="AS35" s="740"/>
      <c r="AT35" s="740"/>
      <c r="AU35" s="740"/>
      <c r="AV35" s="740"/>
      <c r="AW35" s="740"/>
      <c r="AX35" s="740"/>
      <c r="AY35" s="740"/>
      <c r="AZ35" s="740"/>
      <c r="BA35" s="774" t="s">
        <v>3</v>
      </c>
      <c r="BB35" s="774" t="s">
        <v>3</v>
      </c>
      <c r="BC35" s="760"/>
      <c r="BD35" s="760"/>
      <c r="BE35" s="1006">
        <v>0</v>
      </c>
      <c r="BF35" s="1006" t="s">
        <v>3</v>
      </c>
    </row>
    <row r="36" spans="1:58" x14ac:dyDescent="0.25">
      <c r="A36" s="2898" t="s">
        <v>59</v>
      </c>
      <c r="B36" s="2899"/>
      <c r="C36" s="2900"/>
      <c r="D36" s="877">
        <v>0</v>
      </c>
      <c r="E36" s="869"/>
      <c r="F36" s="920"/>
      <c r="G36" s="920"/>
      <c r="H36" s="920"/>
      <c r="I36" s="920"/>
      <c r="J36" s="920"/>
      <c r="K36" s="870"/>
      <c r="L36" s="957"/>
      <c r="M36" s="880"/>
      <c r="N36" s="880"/>
      <c r="O36" s="955"/>
      <c r="P36" s="863"/>
      <c r="Q36" s="899"/>
      <c r="R36" s="959"/>
      <c r="S36" s="998" t="s">
        <v>6</v>
      </c>
      <c r="T36" s="737"/>
      <c r="U36" s="737"/>
      <c r="V36" s="737"/>
      <c r="W36" s="737"/>
      <c r="X36" s="737"/>
      <c r="Y36" s="751"/>
      <c r="Z36" s="751"/>
      <c r="AA36" s="751"/>
      <c r="AB36" s="740"/>
      <c r="AC36" s="740"/>
      <c r="AD36" s="740"/>
      <c r="AE36" s="740"/>
      <c r="AF36" s="740"/>
      <c r="AG36" s="737"/>
      <c r="AH36" s="740"/>
      <c r="AI36" s="740"/>
      <c r="AJ36" s="740"/>
      <c r="AK36" s="740"/>
      <c r="AL36" s="740"/>
      <c r="AM36" s="740"/>
      <c r="AN36" s="740"/>
      <c r="AO36" s="740"/>
      <c r="AP36" s="740"/>
      <c r="AQ36" s="740"/>
      <c r="AR36" s="740"/>
      <c r="AS36" s="740"/>
      <c r="AT36" s="740"/>
      <c r="AU36" s="740"/>
      <c r="AV36" s="740"/>
      <c r="AW36" s="740"/>
      <c r="AX36" s="740"/>
      <c r="AY36" s="740"/>
      <c r="AZ36" s="740"/>
      <c r="BA36" s="774" t="s">
        <v>3</v>
      </c>
      <c r="BB36" s="774" t="s">
        <v>3</v>
      </c>
      <c r="BC36" s="760"/>
      <c r="BD36" s="760"/>
      <c r="BE36" s="1006">
        <v>0</v>
      </c>
      <c r="BF36" s="1006" t="s">
        <v>3</v>
      </c>
    </row>
    <row r="37" spans="1:58" x14ac:dyDescent="0.25">
      <c r="A37" s="2813" t="s">
        <v>60</v>
      </c>
      <c r="B37" s="2814"/>
      <c r="C37" s="2815"/>
      <c r="D37" s="877">
        <v>0</v>
      </c>
      <c r="E37" s="869"/>
      <c r="F37" s="920"/>
      <c r="G37" s="920"/>
      <c r="H37" s="920"/>
      <c r="I37" s="920"/>
      <c r="J37" s="920"/>
      <c r="K37" s="870"/>
      <c r="L37" s="957"/>
      <c r="M37" s="880"/>
      <c r="N37" s="880"/>
      <c r="O37" s="955"/>
      <c r="P37" s="863"/>
      <c r="Q37" s="899"/>
      <c r="R37" s="959"/>
      <c r="S37" s="998" t="s">
        <v>6</v>
      </c>
      <c r="T37" s="737"/>
      <c r="U37" s="737"/>
      <c r="V37" s="737"/>
      <c r="W37" s="737"/>
      <c r="X37" s="737"/>
      <c r="Y37" s="751"/>
      <c r="Z37" s="751"/>
      <c r="AA37" s="751"/>
      <c r="AB37" s="740"/>
      <c r="AC37" s="740"/>
      <c r="AD37" s="740"/>
      <c r="AE37" s="740"/>
      <c r="AF37" s="740"/>
      <c r="AG37" s="737"/>
      <c r="AH37" s="740"/>
      <c r="AI37" s="740"/>
      <c r="AJ37" s="740"/>
      <c r="AK37" s="740"/>
      <c r="AL37" s="740"/>
      <c r="AM37" s="740"/>
      <c r="AN37" s="740"/>
      <c r="AO37" s="740"/>
      <c r="AP37" s="740"/>
      <c r="AQ37" s="740"/>
      <c r="AR37" s="740"/>
      <c r="AS37" s="740"/>
      <c r="AT37" s="740"/>
      <c r="AU37" s="740"/>
      <c r="AV37" s="740"/>
      <c r="AW37" s="740"/>
      <c r="AX37" s="740"/>
      <c r="AY37" s="740"/>
      <c r="AZ37" s="740"/>
      <c r="BA37" s="774" t="s">
        <v>3</v>
      </c>
      <c r="BB37" s="774" t="s">
        <v>3</v>
      </c>
      <c r="BC37" s="760"/>
      <c r="BD37" s="760"/>
      <c r="BE37" s="1006">
        <v>0</v>
      </c>
      <c r="BF37" s="1006" t="s">
        <v>3</v>
      </c>
    </row>
    <row r="38" spans="1:58" x14ac:dyDescent="0.25">
      <c r="A38" s="2797" t="s">
        <v>61</v>
      </c>
      <c r="B38" s="2803"/>
      <c r="C38" s="2798"/>
      <c r="D38" s="916">
        <v>0</v>
      </c>
      <c r="E38" s="905">
        <v>0</v>
      </c>
      <c r="F38" s="968">
        <v>0</v>
      </c>
      <c r="G38" s="968">
        <v>0</v>
      </c>
      <c r="H38" s="906">
        <v>0</v>
      </c>
      <c r="I38" s="906">
        <v>0</v>
      </c>
      <c r="J38" s="906">
        <v>0</v>
      </c>
      <c r="K38" s="906">
        <v>0</v>
      </c>
      <c r="L38" s="968">
        <v>0</v>
      </c>
      <c r="M38" s="906">
        <v>0</v>
      </c>
      <c r="N38" s="906">
        <v>0</v>
      </c>
      <c r="O38" s="907">
        <v>0</v>
      </c>
      <c r="P38" s="904">
        <v>0</v>
      </c>
      <c r="Q38" s="909">
        <v>0</v>
      </c>
      <c r="R38" s="909">
        <v>0</v>
      </c>
      <c r="S38" s="998" t="s">
        <v>6</v>
      </c>
      <c r="T38" s="737"/>
      <c r="U38" s="737"/>
      <c r="V38" s="737"/>
      <c r="W38" s="737"/>
      <c r="X38" s="744"/>
      <c r="Y38" s="751"/>
      <c r="Z38" s="751"/>
      <c r="AA38" s="744"/>
      <c r="AB38" s="740"/>
      <c r="AC38" s="740"/>
      <c r="AD38" s="740"/>
      <c r="AE38" s="740"/>
      <c r="AF38" s="740"/>
      <c r="AG38" s="737"/>
      <c r="AH38" s="740"/>
      <c r="AI38" s="740"/>
      <c r="AJ38" s="740"/>
      <c r="AK38" s="740"/>
      <c r="AL38" s="740"/>
      <c r="AM38" s="740"/>
      <c r="AN38" s="740"/>
      <c r="AO38" s="740"/>
      <c r="AP38" s="740"/>
      <c r="AQ38" s="740"/>
      <c r="AR38" s="740"/>
      <c r="AS38" s="740"/>
      <c r="AT38" s="740"/>
      <c r="AU38" s="740"/>
      <c r="AV38" s="740"/>
      <c r="AW38" s="740"/>
      <c r="AX38" s="740"/>
      <c r="AY38" s="740"/>
      <c r="AZ38" s="740"/>
      <c r="BA38" s="774" t="s">
        <v>3</v>
      </c>
      <c r="BB38" s="774" t="s">
        <v>3</v>
      </c>
      <c r="BC38" s="837" t="s">
        <v>3</v>
      </c>
      <c r="BD38" s="1006">
        <v>0</v>
      </c>
      <c r="BE38" s="1006">
        <v>0</v>
      </c>
      <c r="BF38" s="1006" t="s">
        <v>3</v>
      </c>
    </row>
    <row r="39" spans="1:58" x14ac:dyDescent="0.25">
      <c r="A39" s="780" t="s">
        <v>62</v>
      </c>
      <c r="B39" s="778"/>
      <c r="C39" s="778"/>
      <c r="D39" s="781"/>
      <c r="E39" s="781"/>
      <c r="F39" s="781"/>
      <c r="G39" s="781"/>
      <c r="H39" s="781"/>
      <c r="I39" s="781"/>
      <c r="J39" s="781"/>
      <c r="K39" s="781"/>
      <c r="L39" s="781"/>
      <c r="M39" s="781"/>
      <c r="N39" s="781"/>
      <c r="O39" s="781"/>
      <c r="P39" s="781"/>
      <c r="Q39" s="781"/>
      <c r="R39" s="772"/>
      <c r="S39" s="772"/>
      <c r="T39" s="737"/>
      <c r="U39" s="737"/>
      <c r="V39" s="737"/>
      <c r="W39" s="737"/>
      <c r="X39" s="737"/>
      <c r="Y39" s="737"/>
      <c r="Z39" s="737"/>
      <c r="AA39" s="737"/>
      <c r="AB39" s="737"/>
      <c r="AC39" s="737"/>
      <c r="AD39" s="737"/>
      <c r="AE39" s="737"/>
      <c r="AF39" s="737"/>
      <c r="AG39" s="737"/>
      <c r="AH39" s="737"/>
      <c r="AI39" s="737"/>
      <c r="AJ39" s="737"/>
      <c r="AK39" s="737"/>
      <c r="AL39" s="737"/>
      <c r="AM39" s="737"/>
      <c r="AN39" s="737"/>
      <c r="AO39" s="737"/>
      <c r="AP39" s="737"/>
      <c r="AQ39" s="737"/>
      <c r="AR39" s="737"/>
      <c r="AS39" s="737"/>
      <c r="AT39" s="737"/>
      <c r="AU39" s="737"/>
      <c r="AV39" s="737"/>
      <c r="AW39" s="737"/>
      <c r="AX39" s="737"/>
      <c r="AY39" s="737"/>
      <c r="AZ39" s="737"/>
      <c r="BA39" s="737"/>
      <c r="BB39" s="737"/>
      <c r="BC39" s="737"/>
      <c r="BD39" s="737"/>
      <c r="BE39" s="737"/>
      <c r="BF39" s="737"/>
    </row>
    <row r="40" spans="1:58" x14ac:dyDescent="0.25">
      <c r="A40" s="817" t="s">
        <v>63</v>
      </c>
      <c r="B40" s="778"/>
      <c r="C40" s="778"/>
      <c r="D40" s="781"/>
      <c r="E40" s="781"/>
      <c r="F40" s="781"/>
      <c r="G40" s="781"/>
      <c r="H40" s="781"/>
      <c r="I40" s="781"/>
      <c r="J40" s="781"/>
      <c r="K40" s="781"/>
      <c r="L40" s="781"/>
      <c r="M40" s="781"/>
      <c r="N40" s="781"/>
      <c r="O40" s="781"/>
      <c r="P40" s="781"/>
      <c r="Q40" s="781"/>
      <c r="R40" s="772"/>
      <c r="S40" s="772"/>
      <c r="T40" s="737"/>
      <c r="U40" s="737"/>
      <c r="V40" s="737"/>
      <c r="W40" s="737"/>
      <c r="X40" s="737"/>
      <c r="Y40" s="737"/>
      <c r="Z40" s="737"/>
      <c r="AA40" s="737"/>
      <c r="AB40" s="737"/>
      <c r="AC40" s="737"/>
      <c r="AD40" s="737"/>
      <c r="AE40" s="737"/>
      <c r="AF40" s="737"/>
      <c r="AG40" s="737"/>
      <c r="AH40" s="737"/>
      <c r="AI40" s="737"/>
      <c r="AJ40" s="737"/>
      <c r="AK40" s="737"/>
      <c r="AL40" s="737"/>
      <c r="AM40" s="737"/>
      <c r="AN40" s="737"/>
      <c r="AO40" s="737"/>
      <c r="AP40" s="737"/>
      <c r="AQ40" s="737"/>
      <c r="AR40" s="737"/>
      <c r="AS40" s="737"/>
      <c r="AT40" s="737"/>
      <c r="AU40" s="737"/>
      <c r="AV40" s="737"/>
      <c r="AW40" s="737"/>
      <c r="AX40" s="737"/>
      <c r="AY40" s="737"/>
      <c r="AZ40" s="737"/>
      <c r="BA40" s="737"/>
      <c r="BB40" s="737"/>
      <c r="BC40" s="737"/>
      <c r="BD40" s="737"/>
      <c r="BE40" s="737"/>
      <c r="BF40" s="737"/>
    </row>
    <row r="41" spans="1:58" x14ac:dyDescent="0.25">
      <c r="A41" s="2810" t="s">
        <v>64</v>
      </c>
      <c r="B41" s="2811"/>
      <c r="C41" s="2812"/>
      <c r="D41" s="876">
        <v>0</v>
      </c>
      <c r="E41" s="882"/>
      <c r="F41" s="883"/>
      <c r="G41" s="883"/>
      <c r="H41" s="883"/>
      <c r="I41" s="883"/>
      <c r="J41" s="883"/>
      <c r="K41" s="883"/>
      <c r="L41" s="883"/>
      <c r="M41" s="883"/>
      <c r="N41" s="898"/>
      <c r="O41" s="898"/>
      <c r="P41" s="862"/>
      <c r="Q41" s="917"/>
      <c r="R41" s="961"/>
      <c r="S41" s="998" t="s">
        <v>6</v>
      </c>
      <c r="T41" s="737"/>
      <c r="U41" s="737"/>
      <c r="V41" s="737"/>
      <c r="W41" s="737"/>
      <c r="X41" s="737"/>
      <c r="Y41" s="751"/>
      <c r="Z41" s="751"/>
      <c r="AA41" s="744"/>
      <c r="AB41" s="740"/>
      <c r="AC41" s="740"/>
      <c r="AD41" s="740"/>
      <c r="AE41" s="740"/>
      <c r="AF41" s="740"/>
      <c r="AG41" s="737"/>
      <c r="AH41" s="740"/>
      <c r="AI41" s="740"/>
      <c r="AJ41" s="740"/>
      <c r="AK41" s="740"/>
      <c r="AL41" s="740"/>
      <c r="AM41" s="740"/>
      <c r="AN41" s="740"/>
      <c r="AO41" s="740"/>
      <c r="AP41" s="740"/>
      <c r="AQ41" s="740"/>
      <c r="AR41" s="740"/>
      <c r="AS41" s="740"/>
      <c r="AT41" s="740"/>
      <c r="AU41" s="740"/>
      <c r="AV41" s="740"/>
      <c r="AW41" s="740"/>
      <c r="AX41" s="740"/>
      <c r="AY41" s="740"/>
      <c r="AZ41" s="740"/>
      <c r="BA41" s="774" t="s">
        <v>3</v>
      </c>
      <c r="BB41" s="774" t="s">
        <v>3</v>
      </c>
      <c r="BC41" s="837" t="s">
        <v>3</v>
      </c>
      <c r="BD41" s="1006">
        <v>0</v>
      </c>
      <c r="BE41" s="1006">
        <v>0</v>
      </c>
      <c r="BF41" s="1006" t="s">
        <v>3</v>
      </c>
    </row>
    <row r="42" spans="1:58" x14ac:dyDescent="0.25">
      <c r="A42" s="2813" t="s">
        <v>65</v>
      </c>
      <c r="B42" s="2814"/>
      <c r="C42" s="2815"/>
      <c r="D42" s="877">
        <v>0</v>
      </c>
      <c r="E42" s="869"/>
      <c r="F42" s="870"/>
      <c r="G42" s="870"/>
      <c r="H42" s="870"/>
      <c r="I42" s="870"/>
      <c r="J42" s="870"/>
      <c r="K42" s="870"/>
      <c r="L42" s="870"/>
      <c r="M42" s="870"/>
      <c r="N42" s="871"/>
      <c r="O42" s="871"/>
      <c r="P42" s="863"/>
      <c r="Q42" s="887"/>
      <c r="R42" s="945"/>
      <c r="S42" s="998" t="s">
        <v>6</v>
      </c>
      <c r="T42" s="737"/>
      <c r="U42" s="737"/>
      <c r="V42" s="737"/>
      <c r="W42" s="737"/>
      <c r="X42" s="737"/>
      <c r="Y42" s="751"/>
      <c r="Z42" s="751"/>
      <c r="AA42" s="744"/>
      <c r="AB42" s="740"/>
      <c r="AC42" s="740"/>
      <c r="AD42" s="740"/>
      <c r="AE42" s="740"/>
      <c r="AF42" s="740"/>
      <c r="AG42" s="737"/>
      <c r="AH42" s="740"/>
      <c r="AI42" s="740"/>
      <c r="AJ42" s="740"/>
      <c r="AK42" s="740"/>
      <c r="AL42" s="740"/>
      <c r="AM42" s="740"/>
      <c r="AN42" s="740"/>
      <c r="AO42" s="740"/>
      <c r="AP42" s="740"/>
      <c r="AQ42" s="740"/>
      <c r="AR42" s="740"/>
      <c r="AS42" s="740"/>
      <c r="AT42" s="740"/>
      <c r="AU42" s="740"/>
      <c r="AV42" s="740"/>
      <c r="AW42" s="740"/>
      <c r="AX42" s="740"/>
      <c r="AY42" s="740"/>
      <c r="AZ42" s="740"/>
      <c r="BA42" s="774" t="s">
        <v>3</v>
      </c>
      <c r="BB42" s="774" t="s">
        <v>3</v>
      </c>
      <c r="BC42" s="837" t="s">
        <v>3</v>
      </c>
      <c r="BD42" s="1006">
        <v>0</v>
      </c>
      <c r="BE42" s="1006">
        <v>0</v>
      </c>
      <c r="BF42" s="1006" t="s">
        <v>3</v>
      </c>
    </row>
    <row r="43" spans="1:58" x14ac:dyDescent="0.25">
      <c r="A43" s="2813" t="s">
        <v>66</v>
      </c>
      <c r="B43" s="2814"/>
      <c r="C43" s="2815"/>
      <c r="D43" s="877">
        <v>0</v>
      </c>
      <c r="E43" s="869"/>
      <c r="F43" s="870"/>
      <c r="G43" s="870"/>
      <c r="H43" s="870"/>
      <c r="I43" s="870"/>
      <c r="J43" s="870"/>
      <c r="K43" s="870"/>
      <c r="L43" s="870"/>
      <c r="M43" s="870"/>
      <c r="N43" s="871"/>
      <c r="O43" s="871"/>
      <c r="P43" s="863"/>
      <c r="Q43" s="887"/>
      <c r="R43" s="945"/>
      <c r="S43" s="998" t="s">
        <v>6</v>
      </c>
      <c r="T43" s="737"/>
      <c r="U43" s="737"/>
      <c r="V43" s="737"/>
      <c r="W43" s="737"/>
      <c r="X43" s="737"/>
      <c r="Y43" s="751"/>
      <c r="Z43" s="751"/>
      <c r="AA43" s="744"/>
      <c r="AB43" s="740"/>
      <c r="AC43" s="740"/>
      <c r="AD43" s="740"/>
      <c r="AE43" s="740"/>
      <c r="AF43" s="740"/>
      <c r="AG43" s="737"/>
      <c r="AH43" s="740"/>
      <c r="AI43" s="740"/>
      <c r="AJ43" s="740"/>
      <c r="AK43" s="740"/>
      <c r="AL43" s="740"/>
      <c r="AM43" s="740"/>
      <c r="AN43" s="740"/>
      <c r="AO43" s="740"/>
      <c r="AP43" s="740"/>
      <c r="AQ43" s="740"/>
      <c r="AR43" s="740"/>
      <c r="AS43" s="740"/>
      <c r="AT43" s="740"/>
      <c r="AU43" s="740"/>
      <c r="AV43" s="740"/>
      <c r="AW43" s="740"/>
      <c r="AX43" s="740"/>
      <c r="AY43" s="740"/>
      <c r="AZ43" s="740"/>
      <c r="BA43" s="774" t="s">
        <v>3</v>
      </c>
      <c r="BB43" s="774" t="s">
        <v>3</v>
      </c>
      <c r="BC43" s="837" t="s">
        <v>3</v>
      </c>
      <c r="BD43" s="1006">
        <v>0</v>
      </c>
      <c r="BE43" s="1006">
        <v>0</v>
      </c>
      <c r="BF43" s="1006" t="s">
        <v>3</v>
      </c>
    </row>
    <row r="44" spans="1:58" x14ac:dyDescent="0.25">
      <c r="A44" s="2813" t="s">
        <v>67</v>
      </c>
      <c r="B44" s="2814"/>
      <c r="C44" s="2815"/>
      <c r="D44" s="877">
        <v>0</v>
      </c>
      <c r="E44" s="869"/>
      <c r="F44" s="870"/>
      <c r="G44" s="870"/>
      <c r="H44" s="870"/>
      <c r="I44" s="870"/>
      <c r="J44" s="870"/>
      <c r="K44" s="870"/>
      <c r="L44" s="870"/>
      <c r="M44" s="870"/>
      <c r="N44" s="871"/>
      <c r="O44" s="871"/>
      <c r="P44" s="863"/>
      <c r="Q44" s="887"/>
      <c r="R44" s="945"/>
      <c r="S44" s="998" t="s">
        <v>6</v>
      </c>
      <c r="T44" s="737"/>
      <c r="U44" s="737"/>
      <c r="V44" s="737"/>
      <c r="W44" s="737"/>
      <c r="X44" s="737"/>
      <c r="Y44" s="751"/>
      <c r="Z44" s="751"/>
      <c r="AA44" s="744"/>
      <c r="AB44" s="740"/>
      <c r="AC44" s="740"/>
      <c r="AD44" s="740"/>
      <c r="AE44" s="740"/>
      <c r="AF44" s="740"/>
      <c r="AG44" s="737"/>
      <c r="AH44" s="740"/>
      <c r="AI44" s="740"/>
      <c r="AJ44" s="740"/>
      <c r="AK44" s="740"/>
      <c r="AL44" s="740"/>
      <c r="AM44" s="740"/>
      <c r="AN44" s="740"/>
      <c r="AO44" s="740"/>
      <c r="AP44" s="740"/>
      <c r="AQ44" s="740"/>
      <c r="AR44" s="740"/>
      <c r="AS44" s="740"/>
      <c r="AT44" s="740"/>
      <c r="AU44" s="740"/>
      <c r="AV44" s="740"/>
      <c r="AW44" s="740"/>
      <c r="AX44" s="740"/>
      <c r="AY44" s="740"/>
      <c r="AZ44" s="740"/>
      <c r="BA44" s="774" t="s">
        <v>3</v>
      </c>
      <c r="BB44" s="774" t="s">
        <v>3</v>
      </c>
      <c r="BC44" s="837" t="s">
        <v>3</v>
      </c>
      <c r="BD44" s="1006">
        <v>0</v>
      </c>
      <c r="BE44" s="1006">
        <v>0</v>
      </c>
      <c r="BF44" s="1006" t="s">
        <v>3</v>
      </c>
    </row>
    <row r="45" spans="1:58" x14ac:dyDescent="0.25">
      <c r="A45" s="2813" t="s">
        <v>68</v>
      </c>
      <c r="B45" s="2814"/>
      <c r="C45" s="2815"/>
      <c r="D45" s="877">
        <v>0</v>
      </c>
      <c r="E45" s="869"/>
      <c r="F45" s="870"/>
      <c r="G45" s="870"/>
      <c r="H45" s="870"/>
      <c r="I45" s="870"/>
      <c r="J45" s="870"/>
      <c r="K45" s="870"/>
      <c r="L45" s="870"/>
      <c r="M45" s="870"/>
      <c r="N45" s="871"/>
      <c r="O45" s="871"/>
      <c r="P45" s="863"/>
      <c r="Q45" s="887"/>
      <c r="R45" s="945"/>
      <c r="S45" s="998" t="s">
        <v>6</v>
      </c>
      <c r="T45" s="737"/>
      <c r="U45" s="737"/>
      <c r="V45" s="737"/>
      <c r="W45" s="737"/>
      <c r="X45" s="737"/>
      <c r="Y45" s="751"/>
      <c r="Z45" s="751"/>
      <c r="AA45" s="744"/>
      <c r="AB45" s="740"/>
      <c r="AC45" s="740"/>
      <c r="AD45" s="740"/>
      <c r="AE45" s="740"/>
      <c r="AF45" s="740"/>
      <c r="AG45" s="737"/>
      <c r="AH45" s="740"/>
      <c r="AI45" s="740"/>
      <c r="AJ45" s="740"/>
      <c r="AK45" s="740"/>
      <c r="AL45" s="740"/>
      <c r="AM45" s="740"/>
      <c r="AN45" s="740"/>
      <c r="AO45" s="740"/>
      <c r="AP45" s="740"/>
      <c r="AQ45" s="740"/>
      <c r="AR45" s="740"/>
      <c r="AS45" s="740"/>
      <c r="AT45" s="740"/>
      <c r="AU45" s="740"/>
      <c r="AV45" s="740"/>
      <c r="AW45" s="740"/>
      <c r="AX45" s="740"/>
      <c r="AY45" s="740"/>
      <c r="AZ45" s="740"/>
      <c r="BA45" s="774" t="s">
        <v>3</v>
      </c>
      <c r="BB45" s="774" t="s">
        <v>3</v>
      </c>
      <c r="BC45" s="837" t="s">
        <v>3</v>
      </c>
      <c r="BD45" s="1006">
        <v>0</v>
      </c>
      <c r="BE45" s="1006">
        <v>0</v>
      </c>
      <c r="BF45" s="1006" t="s">
        <v>3</v>
      </c>
    </row>
    <row r="46" spans="1:58" x14ac:dyDescent="0.25">
      <c r="A46" s="2813" t="s">
        <v>69</v>
      </c>
      <c r="B46" s="2814"/>
      <c r="C46" s="2815"/>
      <c r="D46" s="877">
        <v>0</v>
      </c>
      <c r="E46" s="869"/>
      <c r="F46" s="870"/>
      <c r="G46" s="870"/>
      <c r="H46" s="870"/>
      <c r="I46" s="870"/>
      <c r="J46" s="870"/>
      <c r="K46" s="870"/>
      <c r="L46" s="880"/>
      <c r="M46" s="880"/>
      <c r="N46" s="880"/>
      <c r="O46" s="955"/>
      <c r="P46" s="863"/>
      <c r="Q46" s="888"/>
      <c r="R46" s="945"/>
      <c r="S46" s="998" t="s">
        <v>6</v>
      </c>
      <c r="T46" s="737"/>
      <c r="U46" s="737"/>
      <c r="V46" s="737"/>
      <c r="W46" s="737"/>
      <c r="X46" s="737"/>
      <c r="Y46" s="751"/>
      <c r="Z46" s="751"/>
      <c r="AA46" s="744"/>
      <c r="AB46" s="740"/>
      <c r="AC46" s="740"/>
      <c r="AD46" s="740"/>
      <c r="AE46" s="740"/>
      <c r="AF46" s="740"/>
      <c r="AG46" s="737"/>
      <c r="AH46" s="740"/>
      <c r="AI46" s="740"/>
      <c r="AJ46" s="740"/>
      <c r="AK46" s="740"/>
      <c r="AL46" s="740"/>
      <c r="AM46" s="740"/>
      <c r="AN46" s="740"/>
      <c r="AO46" s="740"/>
      <c r="AP46" s="740"/>
      <c r="AQ46" s="740"/>
      <c r="AR46" s="740"/>
      <c r="AS46" s="740"/>
      <c r="AT46" s="740"/>
      <c r="AU46" s="740"/>
      <c r="AV46" s="740"/>
      <c r="AW46" s="740"/>
      <c r="AX46" s="740"/>
      <c r="AY46" s="740"/>
      <c r="AZ46" s="740"/>
      <c r="BA46" s="774" t="s">
        <v>3</v>
      </c>
      <c r="BB46" s="774" t="s">
        <v>3</v>
      </c>
      <c r="BC46" s="760"/>
      <c r="BD46" s="760"/>
      <c r="BE46" s="1006">
        <v>0</v>
      </c>
      <c r="BF46" s="1006" t="s">
        <v>3</v>
      </c>
    </row>
    <row r="47" spans="1:58" x14ac:dyDescent="0.25">
      <c r="A47" s="2813" t="s">
        <v>70</v>
      </c>
      <c r="B47" s="2814"/>
      <c r="C47" s="2815"/>
      <c r="D47" s="877">
        <v>0</v>
      </c>
      <c r="E47" s="880"/>
      <c r="F47" s="880"/>
      <c r="G47" s="880"/>
      <c r="H47" s="880"/>
      <c r="I47" s="880"/>
      <c r="J47" s="870"/>
      <c r="K47" s="870"/>
      <c r="L47" s="870"/>
      <c r="M47" s="870"/>
      <c r="N47" s="871"/>
      <c r="O47" s="871"/>
      <c r="P47" s="863"/>
      <c r="Q47" s="887"/>
      <c r="R47" s="945"/>
      <c r="S47" s="998" t="s">
        <v>6</v>
      </c>
      <c r="T47" s="737"/>
      <c r="U47" s="737"/>
      <c r="V47" s="737"/>
      <c r="W47" s="737"/>
      <c r="X47" s="737"/>
      <c r="Y47" s="751"/>
      <c r="Z47" s="751"/>
      <c r="AA47" s="744"/>
      <c r="AB47" s="740"/>
      <c r="AC47" s="740"/>
      <c r="AD47" s="740"/>
      <c r="AE47" s="740"/>
      <c r="AF47" s="740"/>
      <c r="AG47" s="737"/>
      <c r="AH47" s="740"/>
      <c r="AI47" s="740"/>
      <c r="AJ47" s="740"/>
      <c r="AK47" s="740"/>
      <c r="AL47" s="740"/>
      <c r="AM47" s="740"/>
      <c r="AN47" s="740"/>
      <c r="AO47" s="740"/>
      <c r="AP47" s="740"/>
      <c r="AQ47" s="740"/>
      <c r="AR47" s="740"/>
      <c r="AS47" s="740"/>
      <c r="AT47" s="740"/>
      <c r="AU47" s="740"/>
      <c r="AV47" s="740"/>
      <c r="AW47" s="740"/>
      <c r="AX47" s="740"/>
      <c r="AY47" s="740"/>
      <c r="AZ47" s="740"/>
      <c r="BA47" s="774" t="s">
        <v>3</v>
      </c>
      <c r="BB47" s="774" t="s">
        <v>3</v>
      </c>
      <c r="BC47" s="837" t="s">
        <v>3</v>
      </c>
      <c r="BD47" s="1006">
        <v>0</v>
      </c>
      <c r="BE47" s="1006">
        <v>0</v>
      </c>
      <c r="BF47" s="1006" t="s">
        <v>3</v>
      </c>
    </row>
    <row r="48" spans="1:58" x14ac:dyDescent="0.25">
      <c r="A48" s="2813" t="s">
        <v>71</v>
      </c>
      <c r="B48" s="2814"/>
      <c r="C48" s="2815"/>
      <c r="D48" s="877">
        <v>0</v>
      </c>
      <c r="E48" s="880"/>
      <c r="F48" s="880"/>
      <c r="G48" s="880"/>
      <c r="H48" s="880"/>
      <c r="I48" s="870"/>
      <c r="J48" s="870"/>
      <c r="K48" s="870"/>
      <c r="L48" s="870"/>
      <c r="M48" s="870"/>
      <c r="N48" s="870"/>
      <c r="O48" s="871"/>
      <c r="P48" s="863"/>
      <c r="Q48" s="887"/>
      <c r="R48" s="945"/>
      <c r="S48" s="998" t="s">
        <v>6</v>
      </c>
      <c r="T48" s="737"/>
      <c r="U48" s="737"/>
      <c r="V48" s="737"/>
      <c r="W48" s="737"/>
      <c r="X48" s="737"/>
      <c r="Y48" s="751"/>
      <c r="Z48" s="751"/>
      <c r="AA48" s="744"/>
      <c r="AB48" s="740"/>
      <c r="AC48" s="740"/>
      <c r="AD48" s="740"/>
      <c r="AE48" s="740"/>
      <c r="AF48" s="740"/>
      <c r="AG48" s="737"/>
      <c r="AH48" s="740"/>
      <c r="AI48" s="740"/>
      <c r="AJ48" s="740"/>
      <c r="AK48" s="740"/>
      <c r="AL48" s="740"/>
      <c r="AM48" s="740"/>
      <c r="AN48" s="740"/>
      <c r="AO48" s="740"/>
      <c r="AP48" s="740"/>
      <c r="AQ48" s="740"/>
      <c r="AR48" s="740"/>
      <c r="AS48" s="740"/>
      <c r="AT48" s="740"/>
      <c r="AU48" s="740"/>
      <c r="AV48" s="740"/>
      <c r="AW48" s="740"/>
      <c r="AX48" s="740"/>
      <c r="AY48" s="740"/>
      <c r="AZ48" s="740"/>
      <c r="BA48" s="774" t="s">
        <v>3</v>
      </c>
      <c r="BB48" s="774" t="s">
        <v>3</v>
      </c>
      <c r="BC48" s="837" t="s">
        <v>3</v>
      </c>
      <c r="BD48" s="1006">
        <v>0</v>
      </c>
      <c r="BE48" s="1006">
        <v>0</v>
      </c>
      <c r="BF48" s="1006" t="s">
        <v>3</v>
      </c>
    </row>
    <row r="49" spans="1:58" x14ac:dyDescent="0.25">
      <c r="A49" s="2845" t="s">
        <v>72</v>
      </c>
      <c r="B49" s="2846"/>
      <c r="C49" s="2847"/>
      <c r="D49" s="877">
        <v>0</v>
      </c>
      <c r="E49" s="870"/>
      <c r="F49" s="870"/>
      <c r="G49" s="870"/>
      <c r="H49" s="870"/>
      <c r="I49" s="870"/>
      <c r="J49" s="870"/>
      <c r="K49" s="870"/>
      <c r="L49" s="870"/>
      <c r="M49" s="870"/>
      <c r="N49" s="871"/>
      <c r="O49" s="871"/>
      <c r="P49" s="863"/>
      <c r="Q49" s="887"/>
      <c r="R49" s="945"/>
      <c r="S49" s="998" t="s">
        <v>6</v>
      </c>
      <c r="T49" s="737"/>
      <c r="U49" s="737"/>
      <c r="V49" s="737"/>
      <c r="W49" s="737"/>
      <c r="X49" s="737"/>
      <c r="Y49" s="751"/>
      <c r="Z49" s="751"/>
      <c r="AA49" s="744"/>
      <c r="AB49" s="740"/>
      <c r="AC49" s="740"/>
      <c r="AD49" s="740"/>
      <c r="AE49" s="740"/>
      <c r="AF49" s="740"/>
      <c r="AG49" s="737"/>
      <c r="AH49" s="740"/>
      <c r="AI49" s="740"/>
      <c r="AJ49" s="740"/>
      <c r="AK49" s="740"/>
      <c r="AL49" s="740"/>
      <c r="AM49" s="740"/>
      <c r="AN49" s="740"/>
      <c r="AO49" s="740"/>
      <c r="AP49" s="740"/>
      <c r="AQ49" s="740"/>
      <c r="AR49" s="740"/>
      <c r="AS49" s="740"/>
      <c r="AT49" s="740"/>
      <c r="AU49" s="740"/>
      <c r="AV49" s="740"/>
      <c r="AW49" s="740"/>
      <c r="AX49" s="740"/>
      <c r="AY49" s="740"/>
      <c r="AZ49" s="740"/>
      <c r="BA49" s="774" t="s">
        <v>3</v>
      </c>
      <c r="BB49" s="774" t="s">
        <v>3</v>
      </c>
      <c r="BC49" s="837" t="s">
        <v>3</v>
      </c>
      <c r="BD49" s="1006">
        <v>0</v>
      </c>
      <c r="BE49" s="1006">
        <v>0</v>
      </c>
      <c r="BF49" s="1006" t="s">
        <v>3</v>
      </c>
    </row>
    <row r="50" spans="1:58" x14ac:dyDescent="0.25">
      <c r="A50" s="2845" t="s">
        <v>73</v>
      </c>
      <c r="B50" s="2846"/>
      <c r="C50" s="2847"/>
      <c r="D50" s="877">
        <v>0</v>
      </c>
      <c r="E50" s="880"/>
      <c r="F50" s="880"/>
      <c r="G50" s="880"/>
      <c r="H50" s="880"/>
      <c r="I50" s="870"/>
      <c r="J50" s="870"/>
      <c r="K50" s="870"/>
      <c r="L50" s="870"/>
      <c r="M50" s="870"/>
      <c r="N50" s="871"/>
      <c r="O50" s="871"/>
      <c r="P50" s="863"/>
      <c r="Q50" s="887"/>
      <c r="R50" s="945"/>
      <c r="S50" s="998" t="s">
        <v>6</v>
      </c>
      <c r="T50" s="737"/>
      <c r="U50" s="737"/>
      <c r="V50" s="737"/>
      <c r="W50" s="737"/>
      <c r="X50" s="737"/>
      <c r="Y50" s="751"/>
      <c r="Z50" s="751"/>
      <c r="AA50" s="744"/>
      <c r="AB50" s="740"/>
      <c r="AC50" s="740"/>
      <c r="AD50" s="740"/>
      <c r="AE50" s="740"/>
      <c r="AF50" s="740"/>
      <c r="AG50" s="737"/>
      <c r="AH50" s="740"/>
      <c r="AI50" s="740"/>
      <c r="AJ50" s="740"/>
      <c r="AK50" s="740"/>
      <c r="AL50" s="740"/>
      <c r="AM50" s="740"/>
      <c r="AN50" s="740"/>
      <c r="AO50" s="740"/>
      <c r="AP50" s="740"/>
      <c r="AQ50" s="740"/>
      <c r="AR50" s="740"/>
      <c r="AS50" s="740"/>
      <c r="AT50" s="740"/>
      <c r="AU50" s="740"/>
      <c r="AV50" s="740"/>
      <c r="AW50" s="740"/>
      <c r="AX50" s="740"/>
      <c r="AY50" s="740"/>
      <c r="AZ50" s="740"/>
      <c r="BA50" s="774" t="s">
        <v>3</v>
      </c>
      <c r="BB50" s="774" t="s">
        <v>3</v>
      </c>
      <c r="BC50" s="837" t="s">
        <v>3</v>
      </c>
      <c r="BD50" s="1006">
        <v>0</v>
      </c>
      <c r="BE50" s="1006">
        <v>0</v>
      </c>
      <c r="BF50" s="1006" t="s">
        <v>3</v>
      </c>
    </row>
    <row r="51" spans="1:58" x14ac:dyDescent="0.25">
      <c r="A51" s="2813" t="s">
        <v>74</v>
      </c>
      <c r="B51" s="2814"/>
      <c r="C51" s="2815"/>
      <c r="D51" s="877">
        <v>0</v>
      </c>
      <c r="E51" s="957"/>
      <c r="F51" s="880"/>
      <c r="G51" s="880"/>
      <c r="H51" s="880"/>
      <c r="I51" s="870"/>
      <c r="J51" s="870"/>
      <c r="K51" s="870"/>
      <c r="L51" s="870"/>
      <c r="M51" s="870"/>
      <c r="N51" s="871"/>
      <c r="O51" s="871"/>
      <c r="P51" s="863"/>
      <c r="Q51" s="887"/>
      <c r="R51" s="945"/>
      <c r="S51" s="998" t="s">
        <v>6</v>
      </c>
      <c r="T51" s="737"/>
      <c r="U51" s="737"/>
      <c r="V51" s="737"/>
      <c r="W51" s="737"/>
      <c r="X51" s="737"/>
      <c r="Y51" s="751"/>
      <c r="Z51" s="751"/>
      <c r="AA51" s="744"/>
      <c r="AB51" s="740"/>
      <c r="AC51" s="740"/>
      <c r="AD51" s="740"/>
      <c r="AE51" s="740"/>
      <c r="AF51" s="740"/>
      <c r="AG51" s="737"/>
      <c r="AH51" s="740"/>
      <c r="AI51" s="740"/>
      <c r="AJ51" s="740"/>
      <c r="AK51" s="740"/>
      <c r="AL51" s="740"/>
      <c r="AM51" s="740"/>
      <c r="AN51" s="740"/>
      <c r="AO51" s="740"/>
      <c r="AP51" s="740"/>
      <c r="AQ51" s="740"/>
      <c r="AR51" s="740"/>
      <c r="AS51" s="740"/>
      <c r="AT51" s="740"/>
      <c r="AU51" s="740"/>
      <c r="AV51" s="740"/>
      <c r="AW51" s="740"/>
      <c r="AX51" s="740"/>
      <c r="AY51" s="740"/>
      <c r="AZ51" s="740"/>
      <c r="BA51" s="774" t="s">
        <v>3</v>
      </c>
      <c r="BB51" s="774" t="s">
        <v>3</v>
      </c>
      <c r="BC51" s="837" t="s">
        <v>3</v>
      </c>
      <c r="BD51" s="1006">
        <v>0</v>
      </c>
      <c r="BE51" s="1006">
        <v>0</v>
      </c>
      <c r="BF51" s="1006" t="s">
        <v>3</v>
      </c>
    </row>
    <row r="52" spans="1:58" x14ac:dyDescent="0.25">
      <c r="A52" s="2813" t="s">
        <v>75</v>
      </c>
      <c r="B52" s="2814"/>
      <c r="C52" s="2815"/>
      <c r="D52" s="877">
        <v>0</v>
      </c>
      <c r="E52" s="957"/>
      <c r="F52" s="880"/>
      <c r="G52" s="880"/>
      <c r="H52" s="880"/>
      <c r="I52" s="870"/>
      <c r="J52" s="870"/>
      <c r="K52" s="870"/>
      <c r="L52" s="870"/>
      <c r="M52" s="870"/>
      <c r="N52" s="871"/>
      <c r="O52" s="871"/>
      <c r="P52" s="863"/>
      <c r="Q52" s="887"/>
      <c r="R52" s="945"/>
      <c r="S52" s="998" t="s">
        <v>6</v>
      </c>
      <c r="T52" s="737"/>
      <c r="U52" s="737"/>
      <c r="V52" s="737"/>
      <c r="W52" s="737"/>
      <c r="X52" s="737"/>
      <c r="Y52" s="751"/>
      <c r="Z52" s="751"/>
      <c r="AA52" s="744"/>
      <c r="AB52" s="740"/>
      <c r="AC52" s="740"/>
      <c r="AD52" s="740"/>
      <c r="AE52" s="740"/>
      <c r="AF52" s="740"/>
      <c r="AG52" s="737"/>
      <c r="AH52" s="740"/>
      <c r="AI52" s="740"/>
      <c r="AJ52" s="740"/>
      <c r="AK52" s="740"/>
      <c r="AL52" s="740"/>
      <c r="AM52" s="740"/>
      <c r="AN52" s="740"/>
      <c r="AO52" s="740"/>
      <c r="AP52" s="740"/>
      <c r="AQ52" s="740"/>
      <c r="AR52" s="740"/>
      <c r="AS52" s="740"/>
      <c r="AT52" s="740"/>
      <c r="AU52" s="740"/>
      <c r="AV52" s="740"/>
      <c r="AW52" s="740"/>
      <c r="AX52" s="740"/>
      <c r="AY52" s="740"/>
      <c r="AZ52" s="740"/>
      <c r="BA52" s="774" t="s">
        <v>3</v>
      </c>
      <c r="BB52" s="774" t="s">
        <v>3</v>
      </c>
      <c r="BC52" s="837" t="s">
        <v>3</v>
      </c>
      <c r="BD52" s="1006">
        <v>0</v>
      </c>
      <c r="BE52" s="1006">
        <v>0</v>
      </c>
      <c r="BF52" s="1006" t="s">
        <v>3</v>
      </c>
    </row>
    <row r="53" spans="1:58" x14ac:dyDescent="0.25">
      <c r="A53" s="2813" t="s">
        <v>76</v>
      </c>
      <c r="B53" s="2814"/>
      <c r="C53" s="2815"/>
      <c r="D53" s="877">
        <v>0</v>
      </c>
      <c r="E53" s="870"/>
      <c r="F53" s="870"/>
      <c r="G53" s="870"/>
      <c r="H53" s="870"/>
      <c r="I53" s="870"/>
      <c r="J53" s="870"/>
      <c r="K53" s="870"/>
      <c r="L53" s="870"/>
      <c r="M53" s="870"/>
      <c r="N53" s="871"/>
      <c r="O53" s="871"/>
      <c r="P53" s="863"/>
      <c r="Q53" s="887"/>
      <c r="R53" s="945"/>
      <c r="S53" s="998" t="s">
        <v>6</v>
      </c>
      <c r="T53" s="737"/>
      <c r="U53" s="737"/>
      <c r="V53" s="737"/>
      <c r="W53" s="737"/>
      <c r="X53" s="737"/>
      <c r="Y53" s="751"/>
      <c r="Z53" s="751"/>
      <c r="AA53" s="744"/>
      <c r="AB53" s="740"/>
      <c r="AC53" s="740"/>
      <c r="AD53" s="740"/>
      <c r="AE53" s="740"/>
      <c r="AF53" s="740"/>
      <c r="AG53" s="737"/>
      <c r="AH53" s="740"/>
      <c r="AI53" s="740"/>
      <c r="AJ53" s="740"/>
      <c r="AK53" s="740"/>
      <c r="AL53" s="740"/>
      <c r="AM53" s="740"/>
      <c r="AN53" s="740"/>
      <c r="AO53" s="740"/>
      <c r="AP53" s="740"/>
      <c r="AQ53" s="740"/>
      <c r="AR53" s="740"/>
      <c r="AS53" s="740"/>
      <c r="AT53" s="740"/>
      <c r="AU53" s="740"/>
      <c r="AV53" s="740"/>
      <c r="AW53" s="740"/>
      <c r="AX53" s="740"/>
      <c r="AY53" s="740"/>
      <c r="AZ53" s="740"/>
      <c r="BA53" s="774" t="s">
        <v>3</v>
      </c>
      <c r="BB53" s="774" t="s">
        <v>3</v>
      </c>
      <c r="BC53" s="837" t="s">
        <v>3</v>
      </c>
      <c r="BD53" s="1006">
        <v>0</v>
      </c>
      <c r="BE53" s="1006">
        <v>0</v>
      </c>
      <c r="BF53" s="1006" t="s">
        <v>3</v>
      </c>
    </row>
    <row r="54" spans="1:58" x14ac:dyDescent="0.25">
      <c r="A54" s="2813" t="s">
        <v>77</v>
      </c>
      <c r="B54" s="2814"/>
      <c r="C54" s="2815"/>
      <c r="D54" s="877">
        <v>0</v>
      </c>
      <c r="E54" s="869"/>
      <c r="F54" s="870"/>
      <c r="G54" s="870"/>
      <c r="H54" s="870"/>
      <c r="I54" s="870"/>
      <c r="J54" s="870"/>
      <c r="K54" s="870"/>
      <c r="L54" s="870"/>
      <c r="M54" s="870"/>
      <c r="N54" s="871"/>
      <c r="O54" s="871"/>
      <c r="P54" s="863"/>
      <c r="Q54" s="887"/>
      <c r="R54" s="945"/>
      <c r="S54" s="998" t="s">
        <v>6</v>
      </c>
      <c r="T54" s="737"/>
      <c r="U54" s="737"/>
      <c r="V54" s="737"/>
      <c r="W54" s="737"/>
      <c r="X54" s="737"/>
      <c r="Y54" s="751"/>
      <c r="Z54" s="751"/>
      <c r="AA54" s="744"/>
      <c r="AB54" s="740"/>
      <c r="AC54" s="740"/>
      <c r="AD54" s="740"/>
      <c r="AE54" s="740"/>
      <c r="AF54" s="740"/>
      <c r="AG54" s="737"/>
      <c r="AH54" s="740"/>
      <c r="AI54" s="740"/>
      <c r="AJ54" s="740"/>
      <c r="AK54" s="740"/>
      <c r="AL54" s="740"/>
      <c r="AM54" s="740"/>
      <c r="AN54" s="740"/>
      <c r="AO54" s="740"/>
      <c r="AP54" s="740"/>
      <c r="AQ54" s="740"/>
      <c r="AR54" s="740"/>
      <c r="AS54" s="740"/>
      <c r="AT54" s="740"/>
      <c r="AU54" s="740"/>
      <c r="AV54" s="740"/>
      <c r="AW54" s="740"/>
      <c r="AX54" s="740"/>
      <c r="AY54" s="740"/>
      <c r="AZ54" s="740"/>
      <c r="BA54" s="774" t="s">
        <v>3</v>
      </c>
      <c r="BB54" s="774" t="s">
        <v>3</v>
      </c>
      <c r="BC54" s="837" t="s">
        <v>3</v>
      </c>
      <c r="BD54" s="1006">
        <v>0</v>
      </c>
      <c r="BE54" s="1006">
        <v>0</v>
      </c>
      <c r="BF54" s="1006" t="s">
        <v>3</v>
      </c>
    </row>
    <row r="55" spans="1:58" x14ac:dyDescent="0.25">
      <c r="A55" s="2813" t="s">
        <v>78</v>
      </c>
      <c r="B55" s="2814"/>
      <c r="C55" s="2815"/>
      <c r="D55" s="877">
        <v>0</v>
      </c>
      <c r="E55" s="869"/>
      <c r="F55" s="870"/>
      <c r="G55" s="870"/>
      <c r="H55" s="870"/>
      <c r="I55" s="870"/>
      <c r="J55" s="870"/>
      <c r="K55" s="870"/>
      <c r="L55" s="870"/>
      <c r="M55" s="870"/>
      <c r="N55" s="871"/>
      <c r="O55" s="871"/>
      <c r="P55" s="863"/>
      <c r="Q55" s="887"/>
      <c r="R55" s="945"/>
      <c r="S55" s="998" t="s">
        <v>6</v>
      </c>
      <c r="T55" s="737"/>
      <c r="U55" s="737"/>
      <c r="V55" s="737"/>
      <c r="W55" s="737"/>
      <c r="X55" s="737"/>
      <c r="Y55" s="751"/>
      <c r="Z55" s="751"/>
      <c r="AA55" s="744"/>
      <c r="AB55" s="740"/>
      <c r="AC55" s="740"/>
      <c r="AD55" s="740"/>
      <c r="AE55" s="740"/>
      <c r="AF55" s="740"/>
      <c r="AG55" s="737"/>
      <c r="AH55" s="740"/>
      <c r="AI55" s="740"/>
      <c r="AJ55" s="740"/>
      <c r="AK55" s="740"/>
      <c r="AL55" s="740"/>
      <c r="AM55" s="740"/>
      <c r="AN55" s="740"/>
      <c r="AO55" s="740"/>
      <c r="AP55" s="740"/>
      <c r="AQ55" s="740"/>
      <c r="AR55" s="740"/>
      <c r="AS55" s="740"/>
      <c r="AT55" s="740"/>
      <c r="AU55" s="740"/>
      <c r="AV55" s="740"/>
      <c r="AW55" s="740"/>
      <c r="AX55" s="740"/>
      <c r="AY55" s="740"/>
      <c r="AZ55" s="740"/>
      <c r="BA55" s="774" t="s">
        <v>3</v>
      </c>
      <c r="BB55" s="774" t="s">
        <v>3</v>
      </c>
      <c r="BC55" s="837" t="s">
        <v>3</v>
      </c>
      <c r="BD55" s="1006">
        <v>0</v>
      </c>
      <c r="BE55" s="1006">
        <v>0</v>
      </c>
      <c r="BF55" s="1006" t="s">
        <v>3</v>
      </c>
    </row>
    <row r="56" spans="1:58" x14ac:dyDescent="0.25">
      <c r="A56" s="2813" t="s">
        <v>79</v>
      </c>
      <c r="B56" s="2814"/>
      <c r="C56" s="2815"/>
      <c r="D56" s="877">
        <v>0</v>
      </c>
      <c r="E56" s="869"/>
      <c r="F56" s="870"/>
      <c r="G56" s="870"/>
      <c r="H56" s="870"/>
      <c r="I56" s="870"/>
      <c r="J56" s="870"/>
      <c r="K56" s="870"/>
      <c r="L56" s="870"/>
      <c r="M56" s="870"/>
      <c r="N56" s="871"/>
      <c r="O56" s="866"/>
      <c r="P56" s="887"/>
      <c r="Q56" s="887"/>
      <c r="R56" s="945"/>
      <c r="S56" s="998" t="s">
        <v>6</v>
      </c>
      <c r="T56" s="737"/>
      <c r="U56" s="737"/>
      <c r="V56" s="737"/>
      <c r="W56" s="737"/>
      <c r="X56" s="737"/>
      <c r="Y56" s="751"/>
      <c r="Z56" s="751"/>
      <c r="AA56" s="744"/>
      <c r="AB56" s="740"/>
      <c r="AC56" s="740"/>
      <c r="AD56" s="740"/>
      <c r="AE56" s="740"/>
      <c r="AF56" s="740"/>
      <c r="AG56" s="737"/>
      <c r="AH56" s="740"/>
      <c r="AI56" s="740"/>
      <c r="AJ56" s="740"/>
      <c r="AK56" s="740"/>
      <c r="AL56" s="740"/>
      <c r="AM56" s="740"/>
      <c r="AN56" s="740"/>
      <c r="AO56" s="740"/>
      <c r="AP56" s="740"/>
      <c r="AQ56" s="740"/>
      <c r="AR56" s="740"/>
      <c r="AS56" s="740"/>
      <c r="AT56" s="740"/>
      <c r="AU56" s="740"/>
      <c r="AV56" s="740"/>
      <c r="AW56" s="740"/>
      <c r="AX56" s="740"/>
      <c r="AY56" s="740"/>
      <c r="AZ56" s="740"/>
      <c r="BA56" s="774" t="s">
        <v>3</v>
      </c>
      <c r="BB56" s="774" t="s">
        <v>3</v>
      </c>
      <c r="BC56" s="837" t="s">
        <v>3</v>
      </c>
      <c r="BD56" s="1006">
        <v>0</v>
      </c>
      <c r="BE56" s="1006">
        <v>0</v>
      </c>
      <c r="BF56" s="1006" t="s">
        <v>3</v>
      </c>
    </row>
    <row r="57" spans="1:58" x14ac:dyDescent="0.25">
      <c r="A57" s="2813" t="s">
        <v>80</v>
      </c>
      <c r="B57" s="2814"/>
      <c r="C57" s="2815"/>
      <c r="D57" s="877">
        <v>0</v>
      </c>
      <c r="E57" s="957"/>
      <c r="F57" s="957"/>
      <c r="G57" s="957"/>
      <c r="H57" s="957"/>
      <c r="I57" s="957"/>
      <c r="J57" s="957"/>
      <c r="K57" s="957"/>
      <c r="L57" s="957"/>
      <c r="M57" s="880"/>
      <c r="N57" s="957"/>
      <c r="O57" s="866"/>
      <c r="P57" s="935"/>
      <c r="Q57" s="899"/>
      <c r="R57" s="945"/>
      <c r="S57" s="998" t="s">
        <v>6</v>
      </c>
      <c r="T57" s="998"/>
      <c r="U57" s="737"/>
      <c r="V57" s="737"/>
      <c r="W57" s="737"/>
      <c r="X57" s="737"/>
      <c r="Y57" s="751"/>
      <c r="Z57" s="751"/>
      <c r="AA57" s="744"/>
      <c r="AB57" s="740"/>
      <c r="AC57" s="740"/>
      <c r="AD57" s="740"/>
      <c r="AE57" s="740"/>
      <c r="AF57" s="740"/>
      <c r="AG57" s="737"/>
      <c r="AH57" s="740"/>
      <c r="AI57" s="740"/>
      <c r="AJ57" s="740"/>
      <c r="AK57" s="740"/>
      <c r="AL57" s="740"/>
      <c r="AM57" s="740"/>
      <c r="AN57" s="740"/>
      <c r="AO57" s="740"/>
      <c r="AP57" s="740"/>
      <c r="AQ57" s="740"/>
      <c r="AR57" s="740"/>
      <c r="AS57" s="740"/>
      <c r="AT57" s="740"/>
      <c r="AU57" s="740"/>
      <c r="AV57" s="740"/>
      <c r="AW57" s="740"/>
      <c r="AX57" s="740"/>
      <c r="AY57" s="740"/>
      <c r="AZ57" s="740"/>
      <c r="BA57" s="774" t="s">
        <v>3</v>
      </c>
      <c r="BB57" s="774" t="s">
        <v>3</v>
      </c>
      <c r="BC57" s="760"/>
      <c r="BD57" s="760"/>
      <c r="BE57" s="1006">
        <v>0</v>
      </c>
      <c r="BF57" s="1006" t="s">
        <v>3</v>
      </c>
    </row>
    <row r="58" spans="1:58" x14ac:dyDescent="0.25">
      <c r="A58" s="2824" t="s">
        <v>81</v>
      </c>
      <c r="B58" s="2825"/>
      <c r="C58" s="2826"/>
      <c r="D58" s="892">
        <v>0</v>
      </c>
      <c r="E58" s="962"/>
      <c r="F58" s="962"/>
      <c r="G58" s="962"/>
      <c r="H58" s="962"/>
      <c r="I58" s="962"/>
      <c r="J58" s="962"/>
      <c r="K58" s="962"/>
      <c r="L58" s="962"/>
      <c r="M58" s="880"/>
      <c r="N58" s="962"/>
      <c r="O58" s="866"/>
      <c r="P58" s="935"/>
      <c r="Q58" s="899"/>
      <c r="R58" s="946"/>
      <c r="S58" s="998" t="s">
        <v>6</v>
      </c>
      <c r="T58" s="998"/>
      <c r="U58" s="737"/>
      <c r="V58" s="737"/>
      <c r="W58" s="737"/>
      <c r="X58" s="737"/>
      <c r="Y58" s="751"/>
      <c r="Z58" s="751"/>
      <c r="AA58" s="744"/>
      <c r="AB58" s="740"/>
      <c r="AC58" s="740"/>
      <c r="AD58" s="740"/>
      <c r="AE58" s="740"/>
      <c r="AF58" s="740"/>
      <c r="AG58" s="737"/>
      <c r="AH58" s="740"/>
      <c r="AI58" s="740"/>
      <c r="AJ58" s="740"/>
      <c r="AK58" s="740"/>
      <c r="AL58" s="740"/>
      <c r="AM58" s="740"/>
      <c r="AN58" s="740"/>
      <c r="AO58" s="740"/>
      <c r="AP58" s="740"/>
      <c r="AQ58" s="740"/>
      <c r="AR58" s="740"/>
      <c r="AS58" s="740"/>
      <c r="AT58" s="740"/>
      <c r="AU58" s="740"/>
      <c r="AV58" s="740"/>
      <c r="AW58" s="740"/>
      <c r="AX58" s="740"/>
      <c r="AY58" s="740"/>
      <c r="AZ58" s="740"/>
      <c r="BA58" s="774" t="s">
        <v>3</v>
      </c>
      <c r="BB58" s="774" t="s">
        <v>3</v>
      </c>
      <c r="BC58" s="760"/>
      <c r="BD58" s="760"/>
      <c r="BE58" s="1006">
        <v>0</v>
      </c>
      <c r="BF58" s="1006" t="s">
        <v>3</v>
      </c>
    </row>
    <row r="59" spans="1:58" x14ac:dyDescent="0.25">
      <c r="A59" s="2797" t="s">
        <v>82</v>
      </c>
      <c r="B59" s="2803"/>
      <c r="C59" s="2798"/>
      <c r="D59" s="904">
        <v>0</v>
      </c>
      <c r="E59" s="905">
        <v>0</v>
      </c>
      <c r="F59" s="906">
        <v>0</v>
      </c>
      <c r="G59" s="906">
        <v>0</v>
      </c>
      <c r="H59" s="906">
        <v>0</v>
      </c>
      <c r="I59" s="906">
        <v>0</v>
      </c>
      <c r="J59" s="906">
        <v>0</v>
      </c>
      <c r="K59" s="906">
        <v>0</v>
      </c>
      <c r="L59" s="906">
        <v>0</v>
      </c>
      <c r="M59" s="906">
        <v>0</v>
      </c>
      <c r="N59" s="906">
        <v>0</v>
      </c>
      <c r="O59" s="907">
        <v>0</v>
      </c>
      <c r="P59" s="904">
        <v>0</v>
      </c>
      <c r="Q59" s="909">
        <v>0</v>
      </c>
      <c r="R59" s="909">
        <v>0</v>
      </c>
      <c r="S59" s="998" t="s">
        <v>6</v>
      </c>
      <c r="T59" s="737"/>
      <c r="U59" s="737"/>
      <c r="V59" s="737"/>
      <c r="W59" s="737"/>
      <c r="X59" s="737"/>
      <c r="Y59" s="744"/>
      <c r="Z59" s="751"/>
      <c r="AA59" s="751"/>
      <c r="AB59" s="740"/>
      <c r="AC59" s="740"/>
      <c r="AD59" s="740"/>
      <c r="AE59" s="740"/>
      <c r="AF59" s="740"/>
      <c r="AG59" s="737"/>
      <c r="AH59" s="740"/>
      <c r="AI59" s="740"/>
      <c r="AJ59" s="740"/>
      <c r="AK59" s="740"/>
      <c r="AL59" s="740"/>
      <c r="AM59" s="740"/>
      <c r="AN59" s="740"/>
      <c r="AO59" s="740"/>
      <c r="AP59" s="740"/>
      <c r="AQ59" s="740"/>
      <c r="AR59" s="740"/>
      <c r="AS59" s="740"/>
      <c r="AT59" s="740"/>
      <c r="AU59" s="740"/>
      <c r="AV59" s="740"/>
      <c r="AW59" s="740"/>
      <c r="AX59" s="740"/>
      <c r="AY59" s="740"/>
      <c r="AZ59" s="740"/>
      <c r="BA59" s="774" t="s">
        <v>3</v>
      </c>
      <c r="BB59" s="774" t="s">
        <v>3</v>
      </c>
      <c r="BC59" s="760"/>
      <c r="BD59" s="760"/>
      <c r="BE59" s="1006">
        <v>0</v>
      </c>
      <c r="BF59" s="1006" t="s">
        <v>3</v>
      </c>
    </row>
    <row r="60" spans="1:58" x14ac:dyDescent="0.25">
      <c r="A60" s="812" t="s">
        <v>83</v>
      </c>
      <c r="B60" s="779"/>
      <c r="C60" s="779"/>
      <c r="D60" s="816"/>
      <c r="E60" s="816"/>
      <c r="F60" s="816"/>
      <c r="G60" s="816"/>
      <c r="H60" s="816"/>
      <c r="I60" s="816"/>
      <c r="J60" s="816"/>
      <c r="K60" s="816"/>
      <c r="L60" s="816"/>
      <c r="M60" s="816"/>
      <c r="N60" s="818"/>
      <c r="O60" s="819"/>
      <c r="P60" s="819"/>
      <c r="Q60" s="772"/>
      <c r="R60" s="737"/>
      <c r="S60" s="737"/>
      <c r="T60" s="737"/>
      <c r="U60" s="737"/>
      <c r="V60" s="737"/>
      <c r="W60" s="737"/>
      <c r="X60" s="737"/>
      <c r="Y60" s="737"/>
      <c r="Z60" s="737"/>
      <c r="AA60" s="737"/>
      <c r="AB60" s="740"/>
      <c r="AC60" s="740"/>
      <c r="AD60" s="740"/>
      <c r="AE60" s="740"/>
      <c r="AF60" s="740"/>
      <c r="AG60" s="740"/>
      <c r="AH60" s="740"/>
      <c r="AI60" s="740"/>
      <c r="AJ60" s="740"/>
      <c r="AK60" s="740"/>
      <c r="AL60" s="740"/>
      <c r="AM60" s="740"/>
      <c r="AN60" s="740"/>
      <c r="AO60" s="740"/>
      <c r="AP60" s="740"/>
      <c r="AQ60" s="740"/>
      <c r="AR60" s="740"/>
      <c r="AS60" s="740"/>
      <c r="AT60" s="740"/>
      <c r="AU60" s="740"/>
      <c r="AV60" s="740"/>
      <c r="AW60" s="740"/>
      <c r="AX60" s="740"/>
      <c r="AY60" s="740"/>
      <c r="AZ60" s="740"/>
      <c r="BA60" s="737"/>
      <c r="BB60" s="737"/>
      <c r="BC60" s="737"/>
      <c r="BD60" s="737"/>
      <c r="BE60" s="740"/>
      <c r="BF60" s="740"/>
    </row>
    <row r="61" spans="1:58" x14ac:dyDescent="0.25">
      <c r="A61" s="2872" t="s">
        <v>84</v>
      </c>
      <c r="B61" s="2873"/>
      <c r="C61" s="2874"/>
      <c r="D61" s="910">
        <v>0</v>
      </c>
      <c r="E61" s="939"/>
      <c r="F61" s="956"/>
      <c r="G61" s="956"/>
      <c r="H61" s="940"/>
      <c r="I61" s="940"/>
      <c r="J61" s="940"/>
      <c r="K61" s="940"/>
      <c r="L61" s="940"/>
      <c r="M61" s="940"/>
      <c r="N61" s="923"/>
      <c r="O61" s="923"/>
      <c r="P61" s="932"/>
      <c r="Q61" s="963"/>
      <c r="R61" s="964"/>
      <c r="S61" s="998" t="s">
        <v>6</v>
      </c>
      <c r="T61" s="737"/>
      <c r="U61" s="737"/>
      <c r="V61" s="737"/>
      <c r="W61" s="737"/>
      <c r="X61" s="737"/>
      <c r="Y61" s="751"/>
      <c r="Z61" s="751"/>
      <c r="AA61" s="744"/>
      <c r="AB61" s="740"/>
      <c r="AC61" s="740"/>
      <c r="AD61" s="740"/>
      <c r="AE61" s="740"/>
      <c r="AF61" s="740"/>
      <c r="AG61" s="737"/>
      <c r="AH61" s="740"/>
      <c r="AI61" s="740"/>
      <c r="AJ61" s="740"/>
      <c r="AK61" s="740"/>
      <c r="AL61" s="740"/>
      <c r="AM61" s="740"/>
      <c r="AN61" s="740"/>
      <c r="AO61" s="740"/>
      <c r="AP61" s="740"/>
      <c r="AQ61" s="740"/>
      <c r="AR61" s="740"/>
      <c r="AS61" s="740"/>
      <c r="AT61" s="740"/>
      <c r="AU61" s="740"/>
      <c r="AV61" s="740"/>
      <c r="AW61" s="740"/>
      <c r="AX61" s="740"/>
      <c r="AY61" s="740"/>
      <c r="AZ61" s="740"/>
      <c r="BA61" s="774" t="s">
        <v>3</v>
      </c>
      <c r="BB61" s="774" t="s">
        <v>3</v>
      </c>
      <c r="BC61" s="837" t="s">
        <v>3</v>
      </c>
      <c r="BD61" s="1006">
        <v>0</v>
      </c>
      <c r="BE61" s="1006">
        <v>0</v>
      </c>
      <c r="BF61" s="1006" t="s">
        <v>3</v>
      </c>
    </row>
    <row r="62" spans="1:58" x14ac:dyDescent="0.25">
      <c r="A62" s="2797" t="s">
        <v>85</v>
      </c>
      <c r="B62" s="2803"/>
      <c r="C62" s="2798"/>
      <c r="D62" s="904">
        <v>0</v>
      </c>
      <c r="E62" s="905">
        <v>0</v>
      </c>
      <c r="F62" s="968">
        <v>0</v>
      </c>
      <c r="G62" s="968">
        <v>0</v>
      </c>
      <c r="H62" s="906">
        <v>0</v>
      </c>
      <c r="I62" s="906">
        <v>0</v>
      </c>
      <c r="J62" s="906">
        <v>0</v>
      </c>
      <c r="K62" s="906">
        <v>0</v>
      </c>
      <c r="L62" s="906">
        <v>0</v>
      </c>
      <c r="M62" s="906">
        <v>0</v>
      </c>
      <c r="N62" s="907">
        <v>0</v>
      </c>
      <c r="O62" s="907">
        <v>0</v>
      </c>
      <c r="P62" s="904">
        <v>0</v>
      </c>
      <c r="Q62" s="909">
        <v>0</v>
      </c>
      <c r="R62" s="909">
        <v>0</v>
      </c>
      <c r="S62" s="998" t="s">
        <v>6</v>
      </c>
      <c r="T62" s="737"/>
      <c r="U62" s="737"/>
      <c r="V62" s="737"/>
      <c r="W62" s="737"/>
      <c r="X62" s="737"/>
      <c r="Y62" s="751"/>
      <c r="Z62" s="751"/>
      <c r="AA62" s="744"/>
      <c r="AB62" s="740"/>
      <c r="AC62" s="740"/>
      <c r="AD62" s="740"/>
      <c r="AE62" s="740"/>
      <c r="AF62" s="740"/>
      <c r="AG62" s="737"/>
      <c r="AH62" s="740"/>
      <c r="AI62" s="740"/>
      <c r="AJ62" s="740"/>
      <c r="AK62" s="740"/>
      <c r="AL62" s="740"/>
      <c r="AM62" s="740"/>
      <c r="AN62" s="740"/>
      <c r="AO62" s="740"/>
      <c r="AP62" s="740"/>
      <c r="AQ62" s="740"/>
      <c r="AR62" s="740"/>
      <c r="AS62" s="740"/>
      <c r="AT62" s="740"/>
      <c r="AU62" s="740"/>
      <c r="AV62" s="740"/>
      <c r="AW62" s="740"/>
      <c r="AX62" s="740"/>
      <c r="AY62" s="740"/>
      <c r="AZ62" s="740"/>
      <c r="BA62" s="774" t="s">
        <v>3</v>
      </c>
      <c r="BB62" s="774" t="s">
        <v>3</v>
      </c>
      <c r="BC62" s="837" t="s">
        <v>3</v>
      </c>
      <c r="BD62" s="1006">
        <v>0</v>
      </c>
      <c r="BE62" s="1006">
        <v>0</v>
      </c>
      <c r="BF62" s="1006" t="s">
        <v>3</v>
      </c>
    </row>
    <row r="63" spans="1:58" x14ac:dyDescent="0.25">
      <c r="A63" s="2887" t="s">
        <v>86</v>
      </c>
      <c r="B63" s="2888"/>
      <c r="C63" s="2889"/>
      <c r="D63" s="985">
        <v>0</v>
      </c>
      <c r="E63" s="986">
        <v>0</v>
      </c>
      <c r="F63" s="987">
        <v>0</v>
      </c>
      <c r="G63" s="987">
        <v>0</v>
      </c>
      <c r="H63" s="988">
        <v>0</v>
      </c>
      <c r="I63" s="988">
        <v>0</v>
      </c>
      <c r="J63" s="988">
        <v>0</v>
      </c>
      <c r="K63" s="988">
        <v>0</v>
      </c>
      <c r="L63" s="988">
        <v>0</v>
      </c>
      <c r="M63" s="988">
        <v>0</v>
      </c>
      <c r="N63" s="989">
        <v>0</v>
      </c>
      <c r="O63" s="989">
        <v>0</v>
      </c>
      <c r="P63" s="985">
        <v>0</v>
      </c>
      <c r="Q63" s="984">
        <v>0</v>
      </c>
      <c r="R63" s="984">
        <v>0</v>
      </c>
      <c r="S63" s="998" t="s">
        <v>6</v>
      </c>
      <c r="T63" s="737"/>
      <c r="U63" s="737"/>
      <c r="V63" s="737"/>
      <c r="W63" s="737"/>
      <c r="X63" s="737"/>
      <c r="Y63" s="751"/>
      <c r="Z63" s="751"/>
      <c r="AA63" s="744"/>
      <c r="AB63" s="740"/>
      <c r="AC63" s="740"/>
      <c r="AD63" s="740"/>
      <c r="AE63" s="740"/>
      <c r="AF63" s="740"/>
      <c r="AG63" s="737"/>
      <c r="AH63" s="740"/>
      <c r="AI63" s="740"/>
      <c r="AJ63" s="740"/>
      <c r="AK63" s="740"/>
      <c r="AL63" s="740"/>
      <c r="AM63" s="740"/>
      <c r="AN63" s="740"/>
      <c r="AO63" s="740"/>
      <c r="AP63" s="740"/>
      <c r="AQ63" s="740"/>
      <c r="AR63" s="740"/>
      <c r="AS63" s="740"/>
      <c r="AT63" s="740"/>
      <c r="AU63" s="740"/>
      <c r="AV63" s="740"/>
      <c r="AW63" s="740"/>
      <c r="AX63" s="740"/>
      <c r="AY63" s="740"/>
      <c r="AZ63" s="740"/>
      <c r="BA63" s="774" t="s">
        <v>3</v>
      </c>
      <c r="BB63" s="774" t="s">
        <v>3</v>
      </c>
      <c r="BC63" s="837" t="s">
        <v>3</v>
      </c>
      <c r="BD63" s="1006">
        <v>0</v>
      </c>
      <c r="BE63" s="1006">
        <v>0</v>
      </c>
      <c r="BF63" s="1006" t="s">
        <v>3</v>
      </c>
    </row>
    <row r="64" spans="1:58" ht="15.75" x14ac:dyDescent="0.25">
      <c r="A64" s="794" t="s">
        <v>87</v>
      </c>
      <c r="B64" s="791"/>
      <c r="C64" s="791"/>
      <c r="D64" s="763"/>
      <c r="E64" s="763"/>
      <c r="F64" s="763"/>
      <c r="G64" s="763"/>
      <c r="H64" s="763"/>
      <c r="I64" s="763"/>
      <c r="J64" s="763"/>
      <c r="K64" s="763"/>
      <c r="L64" s="763"/>
      <c r="M64" s="763"/>
      <c r="N64" s="763"/>
      <c r="O64" s="763"/>
      <c r="P64" s="762"/>
      <c r="Q64" s="762"/>
      <c r="R64" s="762"/>
      <c r="S64" s="737"/>
      <c r="T64" s="737"/>
      <c r="U64" s="737"/>
      <c r="V64" s="737"/>
      <c r="W64" s="737"/>
      <c r="X64" s="737"/>
      <c r="Y64" s="737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737"/>
      <c r="AT64" s="737"/>
      <c r="AU64" s="737"/>
      <c r="AV64" s="737"/>
      <c r="AW64" s="737"/>
      <c r="AX64" s="737"/>
      <c r="AY64" s="737"/>
      <c r="AZ64" s="737"/>
      <c r="BA64" s="737"/>
      <c r="BB64" s="737"/>
      <c r="BC64" s="737"/>
      <c r="BD64" s="737"/>
      <c r="BE64" s="737"/>
      <c r="BF64" s="737"/>
    </row>
    <row r="65" spans="1:57" x14ac:dyDescent="0.2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772"/>
      <c r="T65" s="737"/>
      <c r="U65" s="737"/>
      <c r="V65" s="737"/>
      <c r="W65" s="737"/>
      <c r="X65" s="737"/>
      <c r="Y65" s="737"/>
      <c r="Z65" s="737"/>
      <c r="AA65" s="737"/>
      <c r="AB65" s="740"/>
      <c r="AC65" s="740"/>
      <c r="AD65" s="740"/>
      <c r="AE65" s="740"/>
      <c r="AF65" s="740"/>
      <c r="AG65" s="737"/>
      <c r="AH65" s="740"/>
      <c r="AI65" s="740"/>
      <c r="AJ65" s="740"/>
      <c r="AK65" s="740"/>
      <c r="AL65" s="740"/>
      <c r="AM65" s="740"/>
      <c r="AN65" s="740"/>
      <c r="AO65" s="740"/>
      <c r="AP65" s="740"/>
      <c r="AQ65" s="740"/>
      <c r="AR65" s="740"/>
      <c r="AS65" s="740"/>
      <c r="AT65" s="740"/>
      <c r="AU65" s="740"/>
      <c r="AV65" s="740"/>
      <c r="AW65" s="740"/>
      <c r="AX65" s="740"/>
      <c r="AY65" s="740"/>
      <c r="AZ65" s="740"/>
      <c r="BA65" s="737"/>
      <c r="BB65" s="737"/>
      <c r="BC65" s="737"/>
      <c r="BD65" s="737"/>
      <c r="BE65" s="737"/>
    </row>
    <row r="66" spans="1:57" ht="21" x14ac:dyDescent="0.25">
      <c r="A66" s="2807"/>
      <c r="B66" s="2808"/>
      <c r="C66" s="2809"/>
      <c r="D66" s="2802"/>
      <c r="E66" s="786" t="s">
        <v>17</v>
      </c>
      <c r="F66" s="752" t="s">
        <v>18</v>
      </c>
      <c r="G66" s="752" t="s">
        <v>19</v>
      </c>
      <c r="H66" s="752" t="s">
        <v>20</v>
      </c>
      <c r="I66" s="752" t="s">
        <v>21</v>
      </c>
      <c r="J66" s="752" t="s">
        <v>91</v>
      </c>
      <c r="K66" s="752" t="s">
        <v>23</v>
      </c>
      <c r="L66" s="752" t="s">
        <v>92</v>
      </c>
      <c r="M66" s="752" t="s">
        <v>25</v>
      </c>
      <c r="N66" s="752" t="s">
        <v>26</v>
      </c>
      <c r="O66" s="771" t="s">
        <v>27</v>
      </c>
      <c r="P66" s="749" t="s">
        <v>1</v>
      </c>
      <c r="Q66" s="804" t="s">
        <v>2</v>
      </c>
      <c r="R66" s="2800"/>
      <c r="S66" s="772"/>
      <c r="T66" s="737"/>
      <c r="U66" s="737"/>
      <c r="V66" s="737"/>
      <c r="W66" s="737"/>
      <c r="X66" s="737"/>
      <c r="Y66" s="737"/>
      <c r="Z66" s="737"/>
      <c r="AA66" s="737"/>
      <c r="AB66" s="740"/>
      <c r="AC66" s="740"/>
      <c r="AD66" s="740"/>
      <c r="AE66" s="740"/>
      <c r="AF66" s="740"/>
      <c r="AG66" s="737"/>
      <c r="AH66" s="740"/>
      <c r="AI66" s="740"/>
      <c r="AJ66" s="740"/>
      <c r="AK66" s="740"/>
      <c r="AL66" s="740"/>
      <c r="AM66" s="740"/>
      <c r="AN66" s="740"/>
      <c r="AO66" s="740"/>
      <c r="AP66" s="740"/>
      <c r="AQ66" s="740"/>
      <c r="AR66" s="740"/>
      <c r="AS66" s="740"/>
      <c r="AT66" s="740"/>
      <c r="AU66" s="740"/>
      <c r="AV66" s="740"/>
      <c r="AW66" s="740"/>
      <c r="AX66" s="740"/>
      <c r="AY66" s="740"/>
      <c r="AZ66" s="740"/>
      <c r="BA66" s="737"/>
      <c r="BB66" s="737"/>
      <c r="BC66" s="737"/>
      <c r="BD66" s="737"/>
      <c r="BE66" s="737"/>
    </row>
    <row r="67" spans="1:57" x14ac:dyDescent="0.25">
      <c r="A67" s="2810" t="s">
        <v>93</v>
      </c>
      <c r="B67" s="2811"/>
      <c r="C67" s="2812"/>
      <c r="D67" s="967">
        <v>0</v>
      </c>
      <c r="E67" s="882"/>
      <c r="F67" s="919"/>
      <c r="G67" s="919"/>
      <c r="H67" s="883"/>
      <c r="I67" s="883"/>
      <c r="J67" s="883"/>
      <c r="K67" s="883"/>
      <c r="L67" s="883"/>
      <c r="M67" s="883"/>
      <c r="N67" s="898"/>
      <c r="O67" s="911"/>
      <c r="P67" s="919"/>
      <c r="Q67" s="911"/>
      <c r="R67" s="862"/>
      <c r="S67" s="998" t="s">
        <v>6</v>
      </c>
      <c r="T67" s="737"/>
      <c r="U67" s="737"/>
      <c r="V67" s="737"/>
      <c r="W67" s="737"/>
      <c r="X67" s="737"/>
      <c r="Y67" s="744"/>
      <c r="Z67" s="744"/>
      <c r="AA67" s="751"/>
      <c r="AB67" s="740"/>
      <c r="AC67" s="740"/>
      <c r="AD67" s="740"/>
      <c r="AE67" s="740"/>
      <c r="AF67" s="740"/>
      <c r="AG67" s="737"/>
      <c r="AH67" s="740"/>
      <c r="AI67" s="740"/>
      <c r="AJ67" s="740"/>
      <c r="AK67" s="740"/>
      <c r="AL67" s="740"/>
      <c r="AM67" s="740"/>
      <c r="AN67" s="740"/>
      <c r="AO67" s="740"/>
      <c r="AP67" s="740"/>
      <c r="AQ67" s="740"/>
      <c r="AR67" s="740"/>
      <c r="AS67" s="740"/>
      <c r="AT67" s="740"/>
      <c r="AU67" s="740"/>
      <c r="AV67" s="740"/>
      <c r="AW67" s="740"/>
      <c r="AX67" s="740"/>
      <c r="AY67" s="740"/>
      <c r="AZ67" s="740"/>
      <c r="BA67" s="837" t="s">
        <v>3</v>
      </c>
      <c r="BB67" s="837" t="s">
        <v>3</v>
      </c>
      <c r="BC67" s="740"/>
      <c r="BD67" s="1001">
        <v>0</v>
      </c>
      <c r="BE67" s="1001">
        <v>0</v>
      </c>
    </row>
    <row r="68" spans="1:57" x14ac:dyDescent="0.25">
      <c r="A68" s="2813" t="s">
        <v>94</v>
      </c>
      <c r="B68" s="2814"/>
      <c r="C68" s="2815"/>
      <c r="D68" s="949">
        <v>0</v>
      </c>
      <c r="E68" s="869"/>
      <c r="F68" s="920"/>
      <c r="G68" s="920"/>
      <c r="H68" s="870"/>
      <c r="I68" s="870"/>
      <c r="J68" s="870"/>
      <c r="K68" s="870"/>
      <c r="L68" s="870"/>
      <c r="M68" s="870"/>
      <c r="N68" s="871"/>
      <c r="O68" s="866"/>
      <c r="P68" s="920"/>
      <c r="Q68" s="866"/>
      <c r="R68" s="863"/>
      <c r="S68" s="998" t="s">
        <v>6</v>
      </c>
      <c r="T68" s="737"/>
      <c r="U68" s="737"/>
      <c r="V68" s="737"/>
      <c r="W68" s="737"/>
      <c r="X68" s="737"/>
      <c r="Y68" s="744"/>
      <c r="Z68" s="744"/>
      <c r="AA68" s="751"/>
      <c r="AB68" s="740"/>
      <c r="AC68" s="740"/>
      <c r="AD68" s="740"/>
      <c r="AE68" s="740"/>
      <c r="AF68" s="740"/>
      <c r="AG68" s="737"/>
      <c r="AH68" s="740"/>
      <c r="AI68" s="740"/>
      <c r="AJ68" s="740"/>
      <c r="AK68" s="740"/>
      <c r="AL68" s="740"/>
      <c r="AM68" s="740"/>
      <c r="AN68" s="740"/>
      <c r="AO68" s="740"/>
      <c r="AP68" s="740"/>
      <c r="AQ68" s="740"/>
      <c r="AR68" s="740"/>
      <c r="AS68" s="740"/>
      <c r="AT68" s="740"/>
      <c r="AU68" s="740"/>
      <c r="AV68" s="740"/>
      <c r="AW68" s="740"/>
      <c r="AX68" s="740"/>
      <c r="AY68" s="740"/>
      <c r="AZ68" s="740"/>
      <c r="BA68" s="837" t="s">
        <v>3</v>
      </c>
      <c r="BB68" s="837" t="s">
        <v>3</v>
      </c>
      <c r="BC68" s="740"/>
      <c r="BD68" s="1001">
        <v>0</v>
      </c>
      <c r="BE68" s="1001">
        <v>0</v>
      </c>
    </row>
    <row r="69" spans="1:57" x14ac:dyDescent="0.25">
      <c r="A69" s="2820" t="s">
        <v>95</v>
      </c>
      <c r="B69" s="2875"/>
      <c r="C69" s="2821"/>
      <c r="D69" s="953">
        <v>0</v>
      </c>
      <c r="E69" s="872"/>
      <c r="F69" s="922"/>
      <c r="G69" s="922"/>
      <c r="H69" s="873"/>
      <c r="I69" s="873"/>
      <c r="J69" s="873"/>
      <c r="K69" s="873"/>
      <c r="L69" s="873"/>
      <c r="M69" s="873"/>
      <c r="N69" s="874"/>
      <c r="O69" s="875"/>
      <c r="P69" s="922"/>
      <c r="Q69" s="875"/>
      <c r="R69" s="865"/>
      <c r="S69" s="998" t="s">
        <v>6</v>
      </c>
      <c r="T69" s="737"/>
      <c r="U69" s="737"/>
      <c r="V69" s="737"/>
      <c r="W69" s="737"/>
      <c r="X69" s="737"/>
      <c r="Y69" s="744"/>
      <c r="Z69" s="744"/>
      <c r="AA69" s="751"/>
      <c r="AB69" s="740"/>
      <c r="AC69" s="740"/>
      <c r="AD69" s="740"/>
      <c r="AE69" s="740"/>
      <c r="AF69" s="740"/>
      <c r="AG69" s="737"/>
      <c r="AH69" s="740"/>
      <c r="AI69" s="740"/>
      <c r="AJ69" s="740"/>
      <c r="AK69" s="740"/>
      <c r="AL69" s="740"/>
      <c r="AM69" s="740"/>
      <c r="AN69" s="740"/>
      <c r="AO69" s="740"/>
      <c r="AP69" s="740"/>
      <c r="AQ69" s="740"/>
      <c r="AR69" s="740"/>
      <c r="AS69" s="740"/>
      <c r="AT69" s="740"/>
      <c r="AU69" s="740"/>
      <c r="AV69" s="740"/>
      <c r="AW69" s="740"/>
      <c r="AX69" s="740"/>
      <c r="AY69" s="740"/>
      <c r="AZ69" s="740"/>
      <c r="BA69" s="837" t="s">
        <v>3</v>
      </c>
      <c r="BB69" s="837" t="s">
        <v>3</v>
      </c>
      <c r="BC69" s="740"/>
      <c r="BD69" s="1001">
        <v>0</v>
      </c>
      <c r="BE69" s="1001">
        <v>0</v>
      </c>
    </row>
    <row r="70" spans="1:57" x14ac:dyDescent="0.25">
      <c r="A70" s="2863" t="s">
        <v>96</v>
      </c>
      <c r="B70" s="2864"/>
      <c r="C70" s="2865"/>
      <c r="D70" s="967">
        <v>0</v>
      </c>
      <c r="E70" s="882"/>
      <c r="F70" s="919"/>
      <c r="G70" s="919"/>
      <c r="H70" s="883"/>
      <c r="I70" s="883"/>
      <c r="J70" s="883"/>
      <c r="K70" s="883"/>
      <c r="L70" s="883"/>
      <c r="M70" s="883"/>
      <c r="N70" s="898"/>
      <c r="O70" s="911"/>
      <c r="P70" s="919"/>
      <c r="Q70" s="911"/>
      <c r="R70" s="862"/>
      <c r="S70" s="998" t="s">
        <v>6</v>
      </c>
      <c r="T70" s="737"/>
      <c r="U70" s="737"/>
      <c r="V70" s="737"/>
      <c r="W70" s="737"/>
      <c r="X70" s="737"/>
      <c r="Y70" s="744"/>
      <c r="Z70" s="744"/>
      <c r="AA70" s="751"/>
      <c r="AB70" s="740"/>
      <c r="AC70" s="740"/>
      <c r="AD70" s="740"/>
      <c r="AE70" s="740"/>
      <c r="AF70" s="740"/>
      <c r="AG70" s="737"/>
      <c r="AH70" s="740"/>
      <c r="AI70" s="740"/>
      <c r="AJ70" s="740"/>
      <c r="AK70" s="740"/>
      <c r="AL70" s="740"/>
      <c r="AM70" s="740"/>
      <c r="AN70" s="740"/>
      <c r="AO70" s="740"/>
      <c r="AP70" s="740"/>
      <c r="AQ70" s="740"/>
      <c r="AR70" s="740"/>
      <c r="AS70" s="740"/>
      <c r="AT70" s="740"/>
      <c r="AU70" s="740"/>
      <c r="AV70" s="740"/>
      <c r="AW70" s="740"/>
      <c r="AX70" s="740"/>
      <c r="AY70" s="740"/>
      <c r="AZ70" s="740"/>
      <c r="BA70" s="837" t="s">
        <v>3</v>
      </c>
      <c r="BB70" s="837" t="s">
        <v>3</v>
      </c>
      <c r="BC70" s="740"/>
      <c r="BD70" s="1001">
        <v>0</v>
      </c>
      <c r="BE70" s="1001">
        <v>0</v>
      </c>
    </row>
    <row r="71" spans="1:57" x14ac:dyDescent="0.25">
      <c r="A71" s="2866" t="s">
        <v>97</v>
      </c>
      <c r="B71" s="2867"/>
      <c r="C71" s="2868"/>
      <c r="D71" s="949">
        <v>0</v>
      </c>
      <c r="E71" s="869"/>
      <c r="F71" s="920"/>
      <c r="G71" s="920"/>
      <c r="H71" s="870"/>
      <c r="I71" s="870"/>
      <c r="J71" s="870"/>
      <c r="K71" s="870"/>
      <c r="L71" s="870"/>
      <c r="M71" s="870"/>
      <c r="N71" s="871"/>
      <c r="O71" s="866"/>
      <c r="P71" s="920"/>
      <c r="Q71" s="866"/>
      <c r="R71" s="863"/>
      <c r="S71" s="998" t="s">
        <v>6</v>
      </c>
      <c r="T71" s="737"/>
      <c r="U71" s="737"/>
      <c r="V71" s="737"/>
      <c r="W71" s="737"/>
      <c r="X71" s="737"/>
      <c r="Y71" s="744"/>
      <c r="Z71" s="744"/>
      <c r="AA71" s="751"/>
      <c r="AB71" s="740"/>
      <c r="AC71" s="740"/>
      <c r="AD71" s="740"/>
      <c r="AE71" s="740"/>
      <c r="AF71" s="740"/>
      <c r="AG71" s="737"/>
      <c r="AH71" s="740"/>
      <c r="AI71" s="740"/>
      <c r="AJ71" s="740"/>
      <c r="AK71" s="740"/>
      <c r="AL71" s="740"/>
      <c r="AM71" s="740"/>
      <c r="AN71" s="740"/>
      <c r="AO71" s="740"/>
      <c r="AP71" s="740"/>
      <c r="AQ71" s="740"/>
      <c r="AR71" s="740"/>
      <c r="AS71" s="740"/>
      <c r="AT71" s="740"/>
      <c r="AU71" s="740"/>
      <c r="AV71" s="740"/>
      <c r="AW71" s="740"/>
      <c r="AX71" s="740"/>
      <c r="AY71" s="740"/>
      <c r="AZ71" s="740"/>
      <c r="BA71" s="837" t="s">
        <v>3</v>
      </c>
      <c r="BB71" s="837" t="s">
        <v>3</v>
      </c>
      <c r="BC71" s="740"/>
      <c r="BD71" s="1001">
        <v>0</v>
      </c>
      <c r="BE71" s="1001">
        <v>0</v>
      </c>
    </row>
    <row r="72" spans="1:57" x14ac:dyDescent="0.25">
      <c r="A72" s="2869" t="s">
        <v>98</v>
      </c>
      <c r="B72" s="2870"/>
      <c r="C72" s="2871"/>
      <c r="D72" s="951">
        <v>0</v>
      </c>
      <c r="E72" s="893"/>
      <c r="F72" s="938"/>
      <c r="G72" s="938"/>
      <c r="H72" s="894"/>
      <c r="I72" s="894"/>
      <c r="J72" s="894"/>
      <c r="K72" s="894"/>
      <c r="L72" s="894"/>
      <c r="M72" s="894"/>
      <c r="N72" s="873"/>
      <c r="O72" s="866"/>
      <c r="P72" s="920"/>
      <c r="Q72" s="867"/>
      <c r="R72" s="903"/>
      <c r="S72" s="998" t="s">
        <v>6</v>
      </c>
      <c r="T72" s="737"/>
      <c r="U72" s="737"/>
      <c r="V72" s="737"/>
      <c r="W72" s="737"/>
      <c r="X72" s="737"/>
      <c r="Y72" s="744"/>
      <c r="Z72" s="744"/>
      <c r="AA72" s="751"/>
      <c r="AB72" s="740"/>
      <c r="AC72" s="740"/>
      <c r="AD72" s="740"/>
      <c r="AE72" s="740"/>
      <c r="AF72" s="740"/>
      <c r="AG72" s="737"/>
      <c r="AH72" s="740"/>
      <c r="AI72" s="740"/>
      <c r="AJ72" s="740"/>
      <c r="AK72" s="740"/>
      <c r="AL72" s="740"/>
      <c r="AM72" s="740"/>
      <c r="AN72" s="740"/>
      <c r="AO72" s="740"/>
      <c r="AP72" s="740"/>
      <c r="AQ72" s="740"/>
      <c r="AR72" s="740"/>
      <c r="AS72" s="740"/>
      <c r="AT72" s="740"/>
      <c r="AU72" s="740"/>
      <c r="AV72" s="740"/>
      <c r="AW72" s="740"/>
      <c r="AX72" s="740"/>
      <c r="AY72" s="740"/>
      <c r="AZ72" s="740"/>
      <c r="BA72" s="837" t="s">
        <v>3</v>
      </c>
      <c r="BB72" s="760"/>
      <c r="BC72" s="740"/>
      <c r="BD72" s="1001">
        <v>0</v>
      </c>
      <c r="BE72" s="1014"/>
    </row>
    <row r="73" spans="1:57" x14ac:dyDescent="0.25">
      <c r="A73" s="2858" t="s">
        <v>99</v>
      </c>
      <c r="B73" s="2859"/>
      <c r="C73" s="2860"/>
      <c r="D73" s="909">
        <v>0</v>
      </c>
      <c r="E73" s="905">
        <v>0</v>
      </c>
      <c r="F73" s="968">
        <v>0</v>
      </c>
      <c r="G73" s="968">
        <v>0</v>
      </c>
      <c r="H73" s="906">
        <v>0</v>
      </c>
      <c r="I73" s="906">
        <v>0</v>
      </c>
      <c r="J73" s="906">
        <v>0</v>
      </c>
      <c r="K73" s="906">
        <v>0</v>
      </c>
      <c r="L73" s="906">
        <v>0</v>
      </c>
      <c r="M73" s="906">
        <v>0</v>
      </c>
      <c r="N73" s="906">
        <v>0</v>
      </c>
      <c r="O73" s="908">
        <v>0</v>
      </c>
      <c r="P73" s="905">
        <v>0</v>
      </c>
      <c r="Q73" s="905">
        <v>0</v>
      </c>
      <c r="R73" s="904">
        <v>0</v>
      </c>
      <c r="S73" s="998" t="s">
        <v>6</v>
      </c>
      <c r="T73" s="737"/>
      <c r="U73" s="737"/>
      <c r="V73" s="737"/>
      <c r="W73" s="737"/>
      <c r="X73" s="737"/>
      <c r="Y73" s="744"/>
      <c r="Z73" s="744"/>
      <c r="AA73" s="751"/>
      <c r="AB73" s="740"/>
      <c r="AC73" s="740"/>
      <c r="AD73" s="740"/>
      <c r="AE73" s="740"/>
      <c r="AF73" s="740"/>
      <c r="AG73" s="737"/>
      <c r="AH73" s="740"/>
      <c r="AI73" s="740"/>
      <c r="AJ73" s="740"/>
      <c r="AK73" s="740"/>
      <c r="AL73" s="740"/>
      <c r="AM73" s="740"/>
      <c r="AN73" s="740"/>
      <c r="AO73" s="740"/>
      <c r="AP73" s="740"/>
      <c r="AQ73" s="740"/>
      <c r="AR73" s="740"/>
      <c r="AS73" s="740"/>
      <c r="AT73" s="740"/>
      <c r="AU73" s="740"/>
      <c r="AV73" s="740"/>
      <c r="AW73" s="740"/>
      <c r="AX73" s="740"/>
      <c r="AY73" s="740"/>
      <c r="AZ73" s="740"/>
      <c r="BA73" s="837" t="s">
        <v>3</v>
      </c>
      <c r="BB73" s="837" t="s">
        <v>3</v>
      </c>
      <c r="BC73" s="740"/>
      <c r="BD73" s="1001">
        <v>0</v>
      </c>
      <c r="BE73" s="1001">
        <v>0</v>
      </c>
    </row>
    <row r="74" spans="1:57" x14ac:dyDescent="0.25">
      <c r="A74" s="2872" t="s">
        <v>100</v>
      </c>
      <c r="B74" s="2873"/>
      <c r="C74" s="2874"/>
      <c r="D74" s="990">
        <v>0</v>
      </c>
      <c r="E74" s="939"/>
      <c r="F74" s="956"/>
      <c r="G74" s="956"/>
      <c r="H74" s="940"/>
      <c r="I74" s="940"/>
      <c r="J74" s="940"/>
      <c r="K74" s="940"/>
      <c r="L74" s="940"/>
      <c r="M74" s="940"/>
      <c r="N74" s="923"/>
      <c r="O74" s="911"/>
      <c r="P74" s="919"/>
      <c r="Q74" s="911"/>
      <c r="R74" s="862"/>
      <c r="S74" s="998" t="s">
        <v>6</v>
      </c>
      <c r="T74" s="737"/>
      <c r="U74" s="737"/>
      <c r="V74" s="737"/>
      <c r="W74" s="737"/>
      <c r="X74" s="737"/>
      <c r="Y74" s="744"/>
      <c r="Z74" s="744"/>
      <c r="AA74" s="751"/>
      <c r="AB74" s="740"/>
      <c r="AC74" s="740"/>
      <c r="AD74" s="740"/>
      <c r="AE74" s="740"/>
      <c r="AF74" s="740"/>
      <c r="AG74" s="737"/>
      <c r="AH74" s="740"/>
      <c r="AI74" s="740"/>
      <c r="AJ74" s="740"/>
      <c r="AK74" s="740"/>
      <c r="AL74" s="740"/>
      <c r="AM74" s="740"/>
      <c r="AN74" s="740"/>
      <c r="AO74" s="740"/>
      <c r="AP74" s="740"/>
      <c r="AQ74" s="740"/>
      <c r="AR74" s="740"/>
      <c r="AS74" s="740"/>
      <c r="AT74" s="740"/>
      <c r="AU74" s="740"/>
      <c r="AV74" s="740"/>
      <c r="AW74" s="740"/>
      <c r="AX74" s="740"/>
      <c r="AY74" s="740"/>
      <c r="AZ74" s="740"/>
      <c r="BA74" s="837" t="s">
        <v>3</v>
      </c>
      <c r="BB74" s="837" t="s">
        <v>3</v>
      </c>
      <c r="BC74" s="740"/>
      <c r="BD74" s="1001">
        <v>0</v>
      </c>
      <c r="BE74" s="1001">
        <v>0</v>
      </c>
    </row>
    <row r="75" spans="1:57" x14ac:dyDescent="0.25">
      <c r="A75" s="2820" t="s">
        <v>101</v>
      </c>
      <c r="B75" s="2875"/>
      <c r="C75" s="2821"/>
      <c r="D75" s="953">
        <v>0</v>
      </c>
      <c r="E75" s="872"/>
      <c r="F75" s="922"/>
      <c r="G75" s="922"/>
      <c r="H75" s="873"/>
      <c r="I75" s="873"/>
      <c r="J75" s="873"/>
      <c r="K75" s="873"/>
      <c r="L75" s="873"/>
      <c r="M75" s="873"/>
      <c r="N75" s="874"/>
      <c r="O75" s="874"/>
      <c r="P75" s="872"/>
      <c r="Q75" s="918"/>
      <c r="R75" s="865"/>
      <c r="S75" s="998" t="s">
        <v>6</v>
      </c>
      <c r="T75" s="737"/>
      <c r="U75" s="737"/>
      <c r="V75" s="737"/>
      <c r="W75" s="737"/>
      <c r="X75" s="737"/>
      <c r="Y75" s="744"/>
      <c r="Z75" s="744"/>
      <c r="AA75" s="751"/>
      <c r="AB75" s="740"/>
      <c r="AC75" s="740"/>
      <c r="AD75" s="740"/>
      <c r="AE75" s="740"/>
      <c r="AF75" s="740"/>
      <c r="AG75" s="737"/>
      <c r="AH75" s="740"/>
      <c r="AI75" s="740"/>
      <c r="AJ75" s="740"/>
      <c r="AK75" s="740"/>
      <c r="AL75" s="740"/>
      <c r="AM75" s="740"/>
      <c r="AN75" s="740"/>
      <c r="AO75" s="740"/>
      <c r="AP75" s="740"/>
      <c r="AQ75" s="740"/>
      <c r="AR75" s="740"/>
      <c r="AS75" s="740"/>
      <c r="AT75" s="740"/>
      <c r="AU75" s="740"/>
      <c r="AV75" s="740"/>
      <c r="AW75" s="740"/>
      <c r="AX75" s="740"/>
      <c r="AY75" s="740"/>
      <c r="AZ75" s="740"/>
      <c r="BA75" s="837" t="s">
        <v>3</v>
      </c>
      <c r="BB75" s="837" t="s">
        <v>3</v>
      </c>
      <c r="BC75" s="740"/>
      <c r="BD75" s="1001">
        <v>0</v>
      </c>
      <c r="BE75" s="1001">
        <v>0</v>
      </c>
    </row>
    <row r="76" spans="1:57" x14ac:dyDescent="0.25">
      <c r="A76" s="740"/>
      <c r="B76" s="741"/>
      <c r="C76" s="741"/>
      <c r="D76" s="965"/>
      <c r="E76" s="965"/>
      <c r="F76" s="965"/>
      <c r="G76" s="965"/>
      <c r="H76" s="965"/>
      <c r="I76" s="965"/>
      <c r="J76" s="965"/>
      <c r="K76" s="965"/>
      <c r="L76" s="966"/>
      <c r="M76" s="965"/>
      <c r="N76" s="965"/>
      <c r="O76" s="965"/>
      <c r="P76" s="965"/>
      <c r="Q76" s="965"/>
      <c r="R76" s="965"/>
      <c r="S76" s="999"/>
      <c r="T76" s="737"/>
      <c r="U76" s="737"/>
      <c r="V76" s="737"/>
      <c r="W76" s="737"/>
      <c r="X76" s="737"/>
      <c r="Y76" s="744"/>
      <c r="Z76" s="744"/>
      <c r="AA76" s="751"/>
      <c r="AB76" s="740"/>
      <c r="AC76" s="740"/>
      <c r="AD76" s="740"/>
      <c r="AE76" s="740"/>
      <c r="AF76" s="740"/>
      <c r="AG76" s="737"/>
      <c r="AH76" s="740"/>
      <c r="AI76" s="740"/>
      <c r="AJ76" s="740"/>
      <c r="AK76" s="740"/>
      <c r="AL76" s="740"/>
      <c r="AM76" s="740"/>
      <c r="AN76" s="740"/>
      <c r="AO76" s="740"/>
      <c r="AP76" s="740"/>
      <c r="AQ76" s="740"/>
      <c r="AR76" s="740"/>
      <c r="AS76" s="740"/>
      <c r="AT76" s="740"/>
      <c r="AU76" s="740"/>
      <c r="AV76" s="740"/>
      <c r="AW76" s="740"/>
      <c r="AX76" s="740"/>
      <c r="AY76" s="740"/>
      <c r="AZ76" s="740"/>
      <c r="BA76" s="744"/>
      <c r="BB76" s="744"/>
      <c r="BC76" s="737"/>
      <c r="BD76" s="737"/>
      <c r="BE76" s="737"/>
    </row>
    <row r="77" spans="1:57" x14ac:dyDescent="0.25">
      <c r="A77" s="2876" t="s">
        <v>102</v>
      </c>
      <c r="B77" s="2806"/>
      <c r="C77" s="838" t="s">
        <v>103</v>
      </c>
      <c r="D77" s="967">
        <v>0</v>
      </c>
      <c r="E77" s="882"/>
      <c r="F77" s="919"/>
      <c r="G77" s="919"/>
      <c r="H77" s="883"/>
      <c r="I77" s="883"/>
      <c r="J77" s="883"/>
      <c r="K77" s="884"/>
      <c r="L77" s="883"/>
      <c r="M77" s="883"/>
      <c r="N77" s="898"/>
      <c r="O77" s="898"/>
      <c r="P77" s="882"/>
      <c r="Q77" s="917"/>
      <c r="R77" s="862"/>
      <c r="S77" s="998" t="s">
        <v>6</v>
      </c>
      <c r="T77" s="737"/>
      <c r="U77" s="737"/>
      <c r="V77" s="737"/>
      <c r="W77" s="737"/>
      <c r="X77" s="737"/>
      <c r="Y77" s="744"/>
      <c r="Z77" s="744"/>
      <c r="AA77" s="751"/>
      <c r="AB77" s="740"/>
      <c r="AC77" s="740"/>
      <c r="AD77" s="740"/>
      <c r="AE77" s="740"/>
      <c r="AF77" s="740"/>
      <c r="AG77" s="737"/>
      <c r="AH77" s="740"/>
      <c r="AI77" s="740"/>
      <c r="AJ77" s="740"/>
      <c r="AK77" s="740"/>
      <c r="AL77" s="740"/>
      <c r="AM77" s="740"/>
      <c r="AN77" s="740"/>
      <c r="AO77" s="740"/>
      <c r="AP77" s="740"/>
      <c r="AQ77" s="740"/>
      <c r="AR77" s="740"/>
      <c r="AS77" s="740"/>
      <c r="AT77" s="740"/>
      <c r="AU77" s="740"/>
      <c r="AV77" s="740"/>
      <c r="AW77" s="740"/>
      <c r="AX77" s="740"/>
      <c r="AY77" s="740"/>
      <c r="AZ77" s="740"/>
      <c r="BA77" s="837" t="s">
        <v>3</v>
      </c>
      <c r="BB77" s="837" t="s">
        <v>3</v>
      </c>
      <c r="BC77" s="740"/>
      <c r="BD77" s="1001">
        <v>0</v>
      </c>
      <c r="BE77" s="1001">
        <v>0</v>
      </c>
    </row>
    <row r="78" spans="1:57" x14ac:dyDescent="0.25">
      <c r="A78" s="2877"/>
      <c r="B78" s="2878"/>
      <c r="C78" s="839" t="s">
        <v>104</v>
      </c>
      <c r="D78" s="877">
        <v>0</v>
      </c>
      <c r="E78" s="869"/>
      <c r="F78" s="920"/>
      <c r="G78" s="920"/>
      <c r="H78" s="870"/>
      <c r="I78" s="870"/>
      <c r="J78" s="870"/>
      <c r="K78" s="880"/>
      <c r="L78" s="870"/>
      <c r="M78" s="870"/>
      <c r="N78" s="871"/>
      <c r="O78" s="871"/>
      <c r="P78" s="869"/>
      <c r="Q78" s="887"/>
      <c r="R78" s="863"/>
      <c r="S78" s="998" t="s">
        <v>6</v>
      </c>
      <c r="T78" s="737"/>
      <c r="U78" s="737"/>
      <c r="V78" s="737"/>
      <c r="W78" s="737"/>
      <c r="X78" s="737"/>
      <c r="Y78" s="744"/>
      <c r="Z78" s="744"/>
      <c r="AA78" s="751"/>
      <c r="AB78" s="740"/>
      <c r="AC78" s="740"/>
      <c r="AD78" s="740"/>
      <c r="AE78" s="740"/>
      <c r="AF78" s="740"/>
      <c r="AG78" s="737"/>
      <c r="AH78" s="740"/>
      <c r="AI78" s="740"/>
      <c r="AJ78" s="740"/>
      <c r="AK78" s="740"/>
      <c r="AL78" s="740"/>
      <c r="AM78" s="740"/>
      <c r="AN78" s="740"/>
      <c r="AO78" s="740"/>
      <c r="AP78" s="740"/>
      <c r="AQ78" s="740"/>
      <c r="AR78" s="740"/>
      <c r="AS78" s="740"/>
      <c r="AT78" s="740"/>
      <c r="AU78" s="740"/>
      <c r="AV78" s="740"/>
      <c r="AW78" s="740"/>
      <c r="AX78" s="740"/>
      <c r="AY78" s="740"/>
      <c r="AZ78" s="740"/>
      <c r="BA78" s="837" t="s">
        <v>3</v>
      </c>
      <c r="BB78" s="837" t="s">
        <v>3</v>
      </c>
      <c r="BC78" s="740"/>
      <c r="BD78" s="1001">
        <v>0</v>
      </c>
      <c r="BE78" s="1001">
        <v>0</v>
      </c>
    </row>
    <row r="79" spans="1:57" x14ac:dyDescent="0.25">
      <c r="A79" s="2877"/>
      <c r="B79" s="2878"/>
      <c r="C79" s="839" t="s">
        <v>105</v>
      </c>
      <c r="D79" s="877">
        <v>0</v>
      </c>
      <c r="E79" s="869"/>
      <c r="F79" s="920"/>
      <c r="G79" s="920"/>
      <c r="H79" s="870"/>
      <c r="I79" s="870"/>
      <c r="J79" s="870"/>
      <c r="K79" s="880"/>
      <c r="L79" s="870"/>
      <c r="M79" s="870"/>
      <c r="N79" s="871"/>
      <c r="O79" s="871"/>
      <c r="P79" s="869"/>
      <c r="Q79" s="887"/>
      <c r="R79" s="863"/>
      <c r="S79" s="998" t="s">
        <v>6</v>
      </c>
      <c r="T79" s="737"/>
      <c r="U79" s="737"/>
      <c r="V79" s="737"/>
      <c r="W79" s="737"/>
      <c r="X79" s="737"/>
      <c r="Y79" s="744"/>
      <c r="Z79" s="744"/>
      <c r="AA79" s="751"/>
      <c r="AB79" s="740"/>
      <c r="AC79" s="740"/>
      <c r="AD79" s="740"/>
      <c r="AE79" s="740"/>
      <c r="AF79" s="740"/>
      <c r="AG79" s="737"/>
      <c r="AH79" s="740"/>
      <c r="AI79" s="740"/>
      <c r="AJ79" s="740"/>
      <c r="AK79" s="740"/>
      <c r="AL79" s="740"/>
      <c r="AM79" s="740"/>
      <c r="AN79" s="740"/>
      <c r="AO79" s="740"/>
      <c r="AP79" s="740"/>
      <c r="AQ79" s="740"/>
      <c r="AR79" s="740"/>
      <c r="AS79" s="740"/>
      <c r="AT79" s="740"/>
      <c r="AU79" s="740"/>
      <c r="AV79" s="740"/>
      <c r="AW79" s="740"/>
      <c r="AX79" s="740"/>
      <c r="AY79" s="740"/>
      <c r="AZ79" s="740"/>
      <c r="BA79" s="837" t="s">
        <v>3</v>
      </c>
      <c r="BB79" s="837" t="s">
        <v>3</v>
      </c>
      <c r="BC79" s="740"/>
      <c r="BD79" s="1001">
        <v>0</v>
      </c>
      <c r="BE79" s="1001">
        <v>0</v>
      </c>
    </row>
    <row r="80" spans="1:57" x14ac:dyDescent="0.25">
      <c r="A80" s="2877"/>
      <c r="B80" s="2878"/>
      <c r="C80" s="840" t="s">
        <v>106</v>
      </c>
      <c r="D80" s="892">
        <v>0</v>
      </c>
      <c r="E80" s="893"/>
      <c r="F80" s="938"/>
      <c r="G80" s="938"/>
      <c r="H80" s="894"/>
      <c r="I80" s="894"/>
      <c r="J80" s="894"/>
      <c r="K80" s="937"/>
      <c r="L80" s="894"/>
      <c r="M80" s="894"/>
      <c r="N80" s="895"/>
      <c r="O80" s="895"/>
      <c r="P80" s="893"/>
      <c r="Q80" s="896"/>
      <c r="R80" s="865"/>
      <c r="S80" s="998" t="s">
        <v>6</v>
      </c>
      <c r="T80" s="737"/>
      <c r="U80" s="737"/>
      <c r="V80" s="737"/>
      <c r="W80" s="737"/>
      <c r="X80" s="737"/>
      <c r="Y80" s="744"/>
      <c r="Z80" s="744"/>
      <c r="AA80" s="751"/>
      <c r="AB80" s="740"/>
      <c r="AC80" s="740"/>
      <c r="AD80" s="740"/>
      <c r="AE80" s="740"/>
      <c r="AF80" s="740"/>
      <c r="AG80" s="737"/>
      <c r="AH80" s="740"/>
      <c r="AI80" s="740"/>
      <c r="AJ80" s="740"/>
      <c r="AK80" s="740"/>
      <c r="AL80" s="740"/>
      <c r="AM80" s="740"/>
      <c r="AN80" s="740"/>
      <c r="AO80" s="740"/>
      <c r="AP80" s="740"/>
      <c r="AQ80" s="740"/>
      <c r="AR80" s="740"/>
      <c r="AS80" s="740"/>
      <c r="AT80" s="740"/>
      <c r="AU80" s="740"/>
      <c r="AV80" s="740"/>
      <c r="AW80" s="740"/>
      <c r="AX80" s="740"/>
      <c r="AY80" s="740"/>
      <c r="AZ80" s="740"/>
      <c r="BA80" s="837" t="s">
        <v>3</v>
      </c>
      <c r="BB80" s="837" t="s">
        <v>3</v>
      </c>
      <c r="BC80" s="740"/>
      <c r="BD80" s="1001">
        <v>0</v>
      </c>
      <c r="BE80" s="1001">
        <v>0</v>
      </c>
    </row>
    <row r="81" spans="1:57" x14ac:dyDescent="0.25">
      <c r="A81" s="2807"/>
      <c r="B81" s="2809"/>
      <c r="C81" s="795" t="s">
        <v>4</v>
      </c>
      <c r="D81" s="909">
        <v>0</v>
      </c>
      <c r="E81" s="905">
        <v>0</v>
      </c>
      <c r="F81" s="968">
        <v>0</v>
      </c>
      <c r="G81" s="968">
        <v>0</v>
      </c>
      <c r="H81" s="906">
        <v>0</v>
      </c>
      <c r="I81" s="906">
        <v>0</v>
      </c>
      <c r="J81" s="906">
        <v>0</v>
      </c>
      <c r="K81" s="906">
        <v>0</v>
      </c>
      <c r="L81" s="906">
        <v>0</v>
      </c>
      <c r="M81" s="906">
        <v>0</v>
      </c>
      <c r="N81" s="906">
        <v>0</v>
      </c>
      <c r="O81" s="907">
        <v>0</v>
      </c>
      <c r="P81" s="905">
        <v>0</v>
      </c>
      <c r="Q81" s="908">
        <v>0</v>
      </c>
      <c r="R81" s="904">
        <v>0</v>
      </c>
      <c r="S81" s="998" t="s">
        <v>6</v>
      </c>
      <c r="T81" s="737"/>
      <c r="U81" s="737"/>
      <c r="V81" s="737"/>
      <c r="W81" s="737"/>
      <c r="X81" s="737"/>
      <c r="Y81" s="744"/>
      <c r="Z81" s="744"/>
      <c r="AA81" s="751"/>
      <c r="AB81" s="740"/>
      <c r="AC81" s="740"/>
      <c r="AD81" s="740"/>
      <c r="AE81" s="740"/>
      <c r="AF81" s="740"/>
      <c r="AG81" s="737"/>
      <c r="AH81" s="740"/>
      <c r="AI81" s="740"/>
      <c r="AJ81" s="740"/>
      <c r="AK81" s="740"/>
      <c r="AL81" s="740"/>
      <c r="AM81" s="740"/>
      <c r="AN81" s="740"/>
      <c r="AO81" s="740"/>
      <c r="AP81" s="740"/>
      <c r="AQ81" s="740"/>
      <c r="AR81" s="740"/>
      <c r="AS81" s="740"/>
      <c r="AT81" s="740"/>
      <c r="AU81" s="740"/>
      <c r="AV81" s="740"/>
      <c r="AW81" s="740"/>
      <c r="AX81" s="740"/>
      <c r="AY81" s="740"/>
      <c r="AZ81" s="740"/>
      <c r="BA81" s="837" t="s">
        <v>3</v>
      </c>
      <c r="BB81" s="837" t="s">
        <v>3</v>
      </c>
      <c r="BC81" s="740"/>
      <c r="BD81" s="1001">
        <v>0</v>
      </c>
      <c r="BE81" s="1001">
        <v>0</v>
      </c>
    </row>
    <row r="82" spans="1:57" ht="15.75" x14ac:dyDescent="0.25">
      <c r="A82" s="794" t="s">
        <v>107</v>
      </c>
      <c r="B82" s="820"/>
      <c r="C82" s="820"/>
      <c r="D82" s="821"/>
      <c r="E82" s="768"/>
      <c r="F82" s="768"/>
      <c r="G82" s="768"/>
      <c r="H82" s="768"/>
      <c r="I82" s="768"/>
      <c r="J82" s="768"/>
      <c r="K82" s="768"/>
      <c r="L82" s="768"/>
      <c r="M82" s="768"/>
      <c r="N82" s="768"/>
      <c r="O82" s="821"/>
      <c r="P82" s="821"/>
      <c r="Q82" s="821"/>
      <c r="R82" s="822"/>
      <c r="S82" s="777"/>
      <c r="T82" s="737"/>
      <c r="U82" s="737"/>
      <c r="V82" s="737"/>
      <c r="W82" s="737"/>
      <c r="X82" s="737"/>
      <c r="Y82" s="737"/>
      <c r="Z82" s="737"/>
      <c r="AA82" s="737"/>
      <c r="AB82" s="737"/>
      <c r="AC82" s="737"/>
      <c r="AD82" s="737"/>
      <c r="AE82" s="737"/>
      <c r="AF82" s="737"/>
      <c r="AG82" s="737"/>
      <c r="AH82" s="737"/>
      <c r="AI82" s="737"/>
      <c r="AJ82" s="737"/>
      <c r="AK82" s="737"/>
      <c r="AL82" s="737"/>
      <c r="AM82" s="737"/>
      <c r="AN82" s="737"/>
      <c r="AO82" s="737"/>
      <c r="AP82" s="737"/>
      <c r="AQ82" s="737"/>
      <c r="AR82" s="737"/>
      <c r="AS82" s="737"/>
      <c r="AT82" s="737"/>
      <c r="AU82" s="737"/>
      <c r="AV82" s="737"/>
      <c r="AW82" s="737"/>
      <c r="AX82" s="737"/>
      <c r="AY82" s="737"/>
      <c r="AZ82" s="737"/>
      <c r="BA82" s="737"/>
      <c r="BB82" s="737"/>
      <c r="BC82" s="737"/>
      <c r="BD82" s="737"/>
      <c r="BE82" s="737"/>
    </row>
    <row r="83" spans="1:57" ht="42" x14ac:dyDescent="0.25">
      <c r="A83" s="2858" t="s">
        <v>108</v>
      </c>
      <c r="B83" s="2859"/>
      <c r="C83" s="2860"/>
      <c r="D83" s="823" t="s">
        <v>109</v>
      </c>
      <c r="E83" s="841" t="s">
        <v>110</v>
      </c>
      <c r="F83" s="824" t="s">
        <v>111</v>
      </c>
      <c r="G83" s="776"/>
      <c r="H83" s="776"/>
      <c r="I83" s="776"/>
      <c r="J83" s="776"/>
      <c r="K83" s="776"/>
      <c r="L83" s="776"/>
      <c r="M83" s="776"/>
      <c r="N83" s="776"/>
      <c r="O83" s="776"/>
      <c r="P83" s="777"/>
      <c r="Q83" s="777"/>
      <c r="R83" s="777"/>
      <c r="S83" s="825"/>
      <c r="T83" s="737"/>
      <c r="U83" s="737"/>
      <c r="V83" s="737"/>
      <c r="W83" s="737"/>
      <c r="X83" s="737"/>
      <c r="Y83" s="737"/>
      <c r="Z83" s="737"/>
      <c r="AA83" s="737"/>
      <c r="AB83" s="740"/>
      <c r="AC83" s="740"/>
      <c r="AD83" s="740"/>
      <c r="AE83" s="740"/>
      <c r="AF83" s="740"/>
      <c r="AG83" s="740"/>
      <c r="AH83" s="740"/>
      <c r="AI83" s="740"/>
      <c r="AJ83" s="740"/>
      <c r="AK83" s="740"/>
      <c r="AL83" s="740"/>
      <c r="AM83" s="740"/>
      <c r="AN83" s="740"/>
      <c r="AO83" s="740"/>
      <c r="AP83" s="740"/>
      <c r="AQ83" s="740"/>
      <c r="AR83" s="740"/>
      <c r="AS83" s="740"/>
      <c r="AT83" s="740"/>
      <c r="AU83" s="740"/>
      <c r="AV83" s="740"/>
      <c r="AW83" s="740"/>
      <c r="AX83" s="740"/>
      <c r="AY83" s="740"/>
      <c r="AZ83" s="740"/>
      <c r="BA83" s="737"/>
      <c r="BB83" s="737"/>
      <c r="BC83" s="737"/>
      <c r="BD83" s="737"/>
      <c r="BE83" s="740"/>
    </row>
    <row r="84" spans="1:57" x14ac:dyDescent="0.25">
      <c r="A84" s="2810" t="s">
        <v>112</v>
      </c>
      <c r="B84" s="2811"/>
      <c r="C84" s="2812"/>
      <c r="D84" s="926"/>
      <c r="E84" s="926"/>
      <c r="F84" s="926"/>
      <c r="G84" s="776"/>
      <c r="H84" s="776"/>
      <c r="I84" s="776"/>
      <c r="J84" s="776"/>
      <c r="K84" s="776"/>
      <c r="L84" s="776"/>
      <c r="M84" s="776"/>
      <c r="N84" s="776"/>
      <c r="O84" s="776"/>
      <c r="P84" s="777"/>
      <c r="Q84" s="777"/>
      <c r="R84" s="777"/>
      <c r="S84" s="825"/>
      <c r="T84" s="737"/>
      <c r="U84" s="737"/>
      <c r="V84" s="737"/>
      <c r="W84" s="737"/>
      <c r="X84" s="737"/>
      <c r="Y84" s="737"/>
      <c r="Z84" s="737"/>
      <c r="AA84" s="737"/>
      <c r="AB84" s="740"/>
      <c r="AC84" s="740"/>
      <c r="AD84" s="740"/>
      <c r="AE84" s="740"/>
      <c r="AF84" s="740"/>
      <c r="AG84" s="740"/>
      <c r="AH84" s="740"/>
      <c r="AI84" s="740"/>
      <c r="AJ84" s="740"/>
      <c r="AK84" s="740"/>
      <c r="AL84" s="740"/>
      <c r="AM84" s="740"/>
      <c r="AN84" s="740"/>
      <c r="AO84" s="740"/>
      <c r="AP84" s="740"/>
      <c r="AQ84" s="740"/>
      <c r="AR84" s="740"/>
      <c r="AS84" s="740"/>
      <c r="AT84" s="740"/>
      <c r="AU84" s="740"/>
      <c r="AV84" s="740"/>
      <c r="AW84" s="740"/>
      <c r="AX84" s="740"/>
      <c r="AY84" s="740"/>
      <c r="AZ84" s="740"/>
      <c r="BA84" s="737"/>
      <c r="BB84" s="737"/>
      <c r="BC84" s="737"/>
      <c r="BD84" s="737"/>
      <c r="BE84" s="740"/>
    </row>
    <row r="85" spans="1:57" x14ac:dyDescent="0.25">
      <c r="A85" s="2879" t="s">
        <v>113</v>
      </c>
      <c r="B85" s="2814" t="s">
        <v>114</v>
      </c>
      <c r="C85" s="2815"/>
      <c r="D85" s="991"/>
      <c r="E85" s="991"/>
      <c r="F85" s="991"/>
      <c r="G85" s="776"/>
      <c r="H85" s="776"/>
      <c r="I85" s="776"/>
      <c r="J85" s="776"/>
      <c r="K85" s="776"/>
      <c r="L85" s="776"/>
      <c r="M85" s="776"/>
      <c r="N85" s="776"/>
      <c r="O85" s="776"/>
      <c r="P85" s="777"/>
      <c r="Q85" s="777"/>
      <c r="R85" s="777"/>
      <c r="S85" s="825"/>
      <c r="T85" s="737"/>
      <c r="U85" s="737"/>
      <c r="V85" s="737"/>
      <c r="W85" s="737"/>
      <c r="X85" s="737"/>
      <c r="Y85" s="737"/>
      <c r="Z85" s="737"/>
      <c r="AA85" s="737"/>
      <c r="AB85" s="740"/>
      <c r="AC85" s="740"/>
      <c r="AD85" s="740"/>
      <c r="AE85" s="740"/>
      <c r="AF85" s="740"/>
      <c r="AG85" s="740"/>
      <c r="AH85" s="740"/>
      <c r="AI85" s="740"/>
      <c r="AJ85" s="740"/>
      <c r="AK85" s="740"/>
      <c r="AL85" s="740"/>
      <c r="AM85" s="740"/>
      <c r="AN85" s="740"/>
      <c r="AO85" s="740"/>
      <c r="AP85" s="740"/>
      <c r="AQ85" s="740"/>
      <c r="AR85" s="740"/>
      <c r="AS85" s="740"/>
      <c r="AT85" s="740"/>
      <c r="AU85" s="740"/>
      <c r="AV85" s="740"/>
      <c r="AW85" s="740"/>
      <c r="AX85" s="740"/>
      <c r="AY85" s="740"/>
      <c r="AZ85" s="740"/>
      <c r="BA85" s="737"/>
      <c r="BB85" s="737"/>
      <c r="BC85" s="737"/>
      <c r="BD85" s="737"/>
      <c r="BE85" s="740"/>
    </row>
    <row r="86" spans="1:57" x14ac:dyDescent="0.25">
      <c r="A86" s="2880"/>
      <c r="B86" s="2814" t="s">
        <v>115</v>
      </c>
      <c r="C86" s="2815"/>
      <c r="D86" s="991"/>
      <c r="E86" s="991"/>
      <c r="F86" s="991"/>
      <c r="G86" s="776"/>
      <c r="H86" s="776"/>
      <c r="I86" s="776"/>
      <c r="J86" s="776"/>
      <c r="K86" s="776"/>
      <c r="L86" s="776"/>
      <c r="M86" s="776"/>
      <c r="N86" s="776"/>
      <c r="O86" s="776"/>
      <c r="P86" s="777"/>
      <c r="Q86" s="777"/>
      <c r="R86" s="777"/>
      <c r="S86" s="825"/>
      <c r="T86" s="737"/>
      <c r="U86" s="737"/>
      <c r="V86" s="737"/>
      <c r="W86" s="737"/>
      <c r="X86" s="737"/>
      <c r="Y86" s="737"/>
      <c r="Z86" s="737"/>
      <c r="AA86" s="737"/>
      <c r="AB86" s="740"/>
      <c r="AC86" s="740"/>
      <c r="AD86" s="740"/>
      <c r="AE86" s="740"/>
      <c r="AF86" s="740"/>
      <c r="AG86" s="740"/>
      <c r="AH86" s="740"/>
      <c r="AI86" s="740"/>
      <c r="AJ86" s="740"/>
      <c r="AK86" s="740"/>
      <c r="AL86" s="740"/>
      <c r="AM86" s="740"/>
      <c r="AN86" s="740"/>
      <c r="AO86" s="740"/>
      <c r="AP86" s="740"/>
      <c r="AQ86" s="740"/>
      <c r="AR86" s="740"/>
      <c r="AS86" s="740"/>
      <c r="AT86" s="740"/>
      <c r="AU86" s="740"/>
      <c r="AV86" s="740"/>
      <c r="AW86" s="740"/>
      <c r="AX86" s="740"/>
      <c r="AY86" s="740"/>
      <c r="AZ86" s="740"/>
      <c r="BA86" s="737"/>
      <c r="BB86" s="737"/>
      <c r="BC86" s="737"/>
      <c r="BD86" s="737"/>
      <c r="BE86" s="740"/>
    </row>
    <row r="87" spans="1:57" x14ac:dyDescent="0.25">
      <c r="A87" s="2813" t="s">
        <v>116</v>
      </c>
      <c r="B87" s="2814"/>
      <c r="C87" s="2815"/>
      <c r="D87" s="860"/>
      <c r="E87" s="992"/>
      <c r="F87" s="860"/>
      <c r="G87" s="776"/>
      <c r="H87" s="776"/>
      <c r="I87" s="776"/>
      <c r="J87" s="776"/>
      <c r="K87" s="776"/>
      <c r="L87" s="776"/>
      <c r="M87" s="776"/>
      <c r="N87" s="776"/>
      <c r="O87" s="776"/>
      <c r="P87" s="777"/>
      <c r="Q87" s="777"/>
      <c r="R87" s="777"/>
      <c r="S87" s="825"/>
      <c r="T87" s="737"/>
      <c r="U87" s="737"/>
      <c r="V87" s="737"/>
      <c r="W87" s="737"/>
      <c r="X87" s="737"/>
      <c r="Y87" s="737"/>
      <c r="Z87" s="737"/>
      <c r="AA87" s="737"/>
      <c r="AB87" s="740"/>
      <c r="AC87" s="740"/>
      <c r="AD87" s="740"/>
      <c r="AE87" s="740"/>
      <c r="AF87" s="740"/>
      <c r="AG87" s="740"/>
      <c r="AH87" s="740"/>
      <c r="AI87" s="740"/>
      <c r="AJ87" s="740"/>
      <c r="AK87" s="740"/>
      <c r="AL87" s="740"/>
      <c r="AM87" s="740"/>
      <c r="AN87" s="740"/>
      <c r="AO87" s="740"/>
      <c r="AP87" s="740"/>
      <c r="AQ87" s="740"/>
      <c r="AR87" s="740"/>
      <c r="AS87" s="740"/>
      <c r="AT87" s="740"/>
      <c r="AU87" s="740"/>
      <c r="AV87" s="740"/>
      <c r="AW87" s="740"/>
      <c r="AX87" s="740"/>
      <c r="AY87" s="740"/>
      <c r="AZ87" s="740"/>
      <c r="BA87" s="737"/>
      <c r="BB87" s="737"/>
      <c r="BC87" s="737"/>
      <c r="BD87" s="737"/>
      <c r="BE87" s="740"/>
    </row>
    <row r="88" spans="1:57" x14ac:dyDescent="0.25">
      <c r="A88" s="2813" t="s">
        <v>117</v>
      </c>
      <c r="B88" s="2814"/>
      <c r="C88" s="2815"/>
      <c r="D88" s="860"/>
      <c r="E88" s="992"/>
      <c r="F88" s="860"/>
      <c r="G88" s="776"/>
      <c r="H88" s="776"/>
      <c r="I88" s="776"/>
      <c r="J88" s="776"/>
      <c r="K88" s="776"/>
      <c r="L88" s="776"/>
      <c r="M88" s="776"/>
      <c r="N88" s="776"/>
      <c r="O88" s="776"/>
      <c r="P88" s="777"/>
      <c r="Q88" s="777"/>
      <c r="R88" s="777"/>
      <c r="S88" s="825"/>
      <c r="T88" s="737"/>
      <c r="U88" s="737"/>
      <c r="V88" s="737"/>
      <c r="W88" s="737"/>
      <c r="X88" s="737"/>
      <c r="Y88" s="737"/>
      <c r="Z88" s="737"/>
      <c r="AA88" s="737"/>
      <c r="AB88" s="740"/>
      <c r="AC88" s="740"/>
      <c r="AD88" s="740"/>
      <c r="AE88" s="740"/>
      <c r="AF88" s="740"/>
      <c r="AG88" s="740"/>
      <c r="AH88" s="740"/>
      <c r="AI88" s="740"/>
      <c r="AJ88" s="740"/>
      <c r="AK88" s="740"/>
      <c r="AL88" s="740"/>
      <c r="AM88" s="740"/>
      <c r="AN88" s="740"/>
      <c r="AO88" s="740"/>
      <c r="AP88" s="740"/>
      <c r="AQ88" s="740"/>
      <c r="AR88" s="740"/>
      <c r="AS88" s="740"/>
      <c r="AT88" s="740"/>
      <c r="AU88" s="740"/>
      <c r="AV88" s="740"/>
      <c r="AW88" s="740"/>
      <c r="AX88" s="740"/>
      <c r="AY88" s="740"/>
      <c r="AZ88" s="740"/>
      <c r="BA88" s="737"/>
      <c r="BB88" s="737"/>
      <c r="BC88" s="737"/>
      <c r="BD88" s="737"/>
      <c r="BE88" s="740"/>
    </row>
    <row r="89" spans="1:57" x14ac:dyDescent="0.25">
      <c r="A89" s="2813" t="s">
        <v>118</v>
      </c>
      <c r="B89" s="2814"/>
      <c r="C89" s="2815"/>
      <c r="D89" s="860"/>
      <c r="E89" s="992"/>
      <c r="F89" s="860"/>
      <c r="G89" s="776"/>
      <c r="H89" s="776"/>
      <c r="I89" s="776"/>
      <c r="J89" s="776"/>
      <c r="K89" s="776"/>
      <c r="L89" s="776"/>
      <c r="M89" s="776"/>
      <c r="N89" s="776"/>
      <c r="O89" s="776"/>
      <c r="P89" s="777"/>
      <c r="Q89" s="777"/>
      <c r="R89" s="777"/>
      <c r="S89" s="825"/>
      <c r="T89" s="737"/>
      <c r="U89" s="737"/>
      <c r="V89" s="737"/>
      <c r="W89" s="737"/>
      <c r="X89" s="737"/>
      <c r="Y89" s="737"/>
      <c r="Z89" s="737"/>
      <c r="AA89" s="737"/>
      <c r="AB89" s="740"/>
      <c r="AC89" s="740"/>
      <c r="AD89" s="740"/>
      <c r="AE89" s="740"/>
      <c r="AF89" s="740"/>
      <c r="AG89" s="740"/>
      <c r="AH89" s="740"/>
      <c r="AI89" s="740"/>
      <c r="AJ89" s="740"/>
      <c r="AK89" s="740"/>
      <c r="AL89" s="740"/>
      <c r="AM89" s="740"/>
      <c r="AN89" s="740"/>
      <c r="AO89" s="740"/>
      <c r="AP89" s="740"/>
      <c r="AQ89" s="740"/>
      <c r="AR89" s="740"/>
      <c r="AS89" s="740"/>
      <c r="AT89" s="740"/>
      <c r="AU89" s="740"/>
      <c r="AV89" s="740"/>
      <c r="AW89" s="740"/>
      <c r="AX89" s="740"/>
      <c r="AY89" s="740"/>
      <c r="AZ89" s="740"/>
      <c r="BA89" s="737"/>
      <c r="BB89" s="737"/>
      <c r="BC89" s="737"/>
      <c r="BD89" s="737"/>
      <c r="BE89" s="740"/>
    </row>
    <row r="90" spans="1:57" x14ac:dyDescent="0.25">
      <c r="A90" s="2824" t="s">
        <v>119</v>
      </c>
      <c r="B90" s="2825"/>
      <c r="C90" s="2826"/>
      <c r="D90" s="993"/>
      <c r="E90" s="994"/>
      <c r="F90" s="993"/>
      <c r="G90" s="776"/>
      <c r="H90" s="776"/>
      <c r="I90" s="776"/>
      <c r="J90" s="776"/>
      <c r="K90" s="776"/>
      <c r="L90" s="776"/>
      <c r="M90" s="776"/>
      <c r="N90" s="776"/>
      <c r="O90" s="776"/>
      <c r="P90" s="777"/>
      <c r="Q90" s="777"/>
      <c r="R90" s="777"/>
      <c r="S90" s="825"/>
      <c r="T90" s="737"/>
      <c r="U90" s="737"/>
      <c r="V90" s="737"/>
      <c r="W90" s="737"/>
      <c r="X90" s="737"/>
      <c r="Y90" s="737"/>
      <c r="Z90" s="737"/>
      <c r="AA90" s="737"/>
      <c r="AB90" s="740"/>
      <c r="AC90" s="740"/>
      <c r="AD90" s="740"/>
      <c r="AE90" s="740"/>
      <c r="AF90" s="740"/>
      <c r="AG90" s="740"/>
      <c r="AH90" s="740"/>
      <c r="AI90" s="740"/>
      <c r="AJ90" s="740"/>
      <c r="AK90" s="740"/>
      <c r="AL90" s="740"/>
      <c r="AM90" s="740"/>
      <c r="AN90" s="740"/>
      <c r="AO90" s="740"/>
      <c r="AP90" s="740"/>
      <c r="AQ90" s="740"/>
      <c r="AR90" s="740"/>
      <c r="AS90" s="740"/>
      <c r="AT90" s="740"/>
      <c r="AU90" s="740"/>
      <c r="AV90" s="740"/>
      <c r="AW90" s="740"/>
      <c r="AX90" s="740"/>
      <c r="AY90" s="740"/>
      <c r="AZ90" s="740"/>
      <c r="BA90" s="737"/>
      <c r="BB90" s="737"/>
      <c r="BC90" s="737"/>
      <c r="BD90" s="737"/>
      <c r="BE90" s="740"/>
    </row>
    <row r="91" spans="1:57" x14ac:dyDescent="0.25">
      <c r="A91" s="2813" t="s">
        <v>120</v>
      </c>
      <c r="B91" s="2814"/>
      <c r="C91" s="2815"/>
      <c r="D91" s="860"/>
      <c r="E91" s="992"/>
      <c r="F91" s="860"/>
      <c r="G91" s="776"/>
      <c r="H91" s="776"/>
      <c r="I91" s="776"/>
      <c r="J91" s="776"/>
      <c r="K91" s="776"/>
      <c r="L91" s="776"/>
      <c r="M91" s="776"/>
      <c r="N91" s="776"/>
      <c r="O91" s="776"/>
      <c r="P91" s="777"/>
      <c r="Q91" s="777"/>
      <c r="R91" s="777"/>
      <c r="S91" s="825"/>
      <c r="T91" s="737"/>
      <c r="U91" s="737"/>
      <c r="V91" s="737"/>
      <c r="W91" s="737"/>
      <c r="X91" s="737"/>
      <c r="Y91" s="737"/>
      <c r="Z91" s="737"/>
      <c r="AA91" s="737"/>
      <c r="AB91" s="740"/>
      <c r="AC91" s="740"/>
      <c r="AD91" s="740"/>
      <c r="AE91" s="740"/>
      <c r="AF91" s="740"/>
      <c r="AG91" s="740"/>
      <c r="AH91" s="740"/>
      <c r="AI91" s="740"/>
      <c r="AJ91" s="740"/>
      <c r="AK91" s="740"/>
      <c r="AL91" s="740"/>
      <c r="AM91" s="740"/>
      <c r="AN91" s="740"/>
      <c r="AO91" s="740"/>
      <c r="AP91" s="740"/>
      <c r="AQ91" s="740"/>
      <c r="AR91" s="740"/>
      <c r="AS91" s="740"/>
      <c r="AT91" s="740"/>
      <c r="AU91" s="740"/>
      <c r="AV91" s="740"/>
      <c r="AW91" s="740"/>
      <c r="AX91" s="740"/>
      <c r="AY91" s="740"/>
      <c r="AZ91" s="740"/>
      <c r="BA91" s="737"/>
      <c r="BB91" s="737"/>
      <c r="BC91" s="737"/>
      <c r="BD91" s="737"/>
      <c r="BE91" s="740"/>
    </row>
    <row r="92" spans="1:57" x14ac:dyDescent="0.25">
      <c r="A92" s="2820" t="s">
        <v>121</v>
      </c>
      <c r="B92" s="2875"/>
      <c r="C92" s="2821"/>
      <c r="D92" s="861"/>
      <c r="E92" s="995"/>
      <c r="F92" s="861"/>
      <c r="G92" s="776"/>
      <c r="H92" s="776"/>
      <c r="I92" s="776"/>
      <c r="J92" s="776"/>
      <c r="K92" s="776"/>
      <c r="L92" s="776"/>
      <c r="M92" s="776"/>
      <c r="N92" s="776"/>
      <c r="O92" s="776"/>
      <c r="P92" s="777"/>
      <c r="Q92" s="777"/>
      <c r="R92" s="777"/>
      <c r="S92" s="825"/>
      <c r="T92" s="737"/>
      <c r="U92" s="737"/>
      <c r="V92" s="737"/>
      <c r="W92" s="737"/>
      <c r="X92" s="737"/>
      <c r="Y92" s="737"/>
      <c r="Z92" s="737"/>
      <c r="AA92" s="737"/>
      <c r="AB92" s="740"/>
      <c r="AC92" s="740"/>
      <c r="AD92" s="740"/>
      <c r="AE92" s="740"/>
      <c r="AF92" s="740"/>
      <c r="AG92" s="740"/>
      <c r="AH92" s="740"/>
      <c r="AI92" s="740"/>
      <c r="AJ92" s="740"/>
      <c r="AK92" s="740"/>
      <c r="AL92" s="740"/>
      <c r="AM92" s="740"/>
      <c r="AN92" s="740"/>
      <c r="AO92" s="740"/>
      <c r="AP92" s="740"/>
      <c r="AQ92" s="740"/>
      <c r="AR92" s="740"/>
      <c r="AS92" s="740"/>
      <c r="AT92" s="740"/>
      <c r="AU92" s="740"/>
      <c r="AV92" s="740"/>
      <c r="AW92" s="740"/>
      <c r="AX92" s="740"/>
      <c r="AY92" s="740"/>
      <c r="AZ92" s="740"/>
      <c r="BA92" s="737"/>
      <c r="BB92" s="737"/>
      <c r="BC92" s="737"/>
      <c r="BD92" s="737"/>
      <c r="BE92" s="740"/>
    </row>
    <row r="93" spans="1:57" ht="15.75" x14ac:dyDescent="0.25">
      <c r="A93" s="755" t="s">
        <v>122</v>
      </c>
      <c r="B93" s="748"/>
      <c r="C93" s="756"/>
      <c r="D93" s="748"/>
      <c r="E93" s="747"/>
      <c r="F93" s="747"/>
      <c r="G93" s="747"/>
      <c r="H93" s="747"/>
      <c r="I93" s="747"/>
      <c r="J93" s="747"/>
      <c r="K93" s="747"/>
      <c r="L93" s="747"/>
      <c r="M93" s="747"/>
      <c r="N93" s="747"/>
      <c r="O93" s="747"/>
      <c r="P93" s="747"/>
      <c r="Q93" s="747"/>
      <c r="R93" s="746"/>
      <c r="S93" s="744"/>
      <c r="T93" s="737"/>
      <c r="U93" s="737"/>
      <c r="V93" s="737"/>
      <c r="W93" s="737"/>
      <c r="X93" s="737"/>
      <c r="Y93" s="737"/>
      <c r="Z93" s="737"/>
      <c r="AA93" s="737"/>
      <c r="AB93" s="737"/>
      <c r="AC93" s="737"/>
      <c r="AD93" s="737"/>
      <c r="AE93" s="737"/>
      <c r="AF93" s="737"/>
      <c r="AG93" s="737"/>
      <c r="AH93" s="737"/>
      <c r="AI93" s="737"/>
      <c r="AJ93" s="737"/>
      <c r="AK93" s="737"/>
      <c r="AL93" s="737"/>
      <c r="AM93" s="737"/>
      <c r="AN93" s="737"/>
      <c r="AO93" s="737"/>
      <c r="AP93" s="737"/>
      <c r="AQ93" s="737"/>
      <c r="AR93" s="737"/>
      <c r="AS93" s="737"/>
      <c r="AT93" s="737"/>
      <c r="AU93" s="737"/>
      <c r="AV93" s="737"/>
      <c r="AW93" s="737"/>
      <c r="AX93" s="737"/>
      <c r="AY93" s="737"/>
      <c r="AZ93" s="737"/>
      <c r="BA93" s="737"/>
      <c r="BB93" s="737"/>
      <c r="BC93" s="737"/>
      <c r="BD93" s="737"/>
      <c r="BE93" s="737"/>
    </row>
    <row r="94" spans="1:57" x14ac:dyDescent="0.2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744"/>
      <c r="I94" s="744"/>
      <c r="J94" s="744"/>
      <c r="K94" s="744"/>
      <c r="L94" s="744"/>
      <c r="M94" s="744"/>
      <c r="N94" s="744"/>
      <c r="O94" s="744"/>
      <c r="P94" s="826"/>
      <c r="Q94" s="744"/>
      <c r="R94" s="744"/>
      <c r="S94" s="744"/>
      <c r="T94" s="737"/>
      <c r="U94" s="737"/>
      <c r="V94" s="737"/>
      <c r="W94" s="737"/>
      <c r="X94" s="737"/>
      <c r="Y94" s="737"/>
      <c r="Z94" s="737"/>
      <c r="AA94" s="737"/>
      <c r="AB94" s="740"/>
      <c r="AC94" s="740"/>
      <c r="AD94" s="740"/>
      <c r="AE94" s="740"/>
      <c r="AF94" s="740"/>
      <c r="AG94" s="740"/>
      <c r="AH94" s="740"/>
      <c r="AI94" s="740"/>
      <c r="AJ94" s="740"/>
      <c r="AK94" s="740"/>
      <c r="AL94" s="740"/>
      <c r="AM94" s="740"/>
      <c r="AN94" s="740"/>
      <c r="AO94" s="740"/>
      <c r="AP94" s="740"/>
      <c r="AQ94" s="740"/>
      <c r="AR94" s="740"/>
      <c r="AS94" s="740"/>
      <c r="AT94" s="740"/>
      <c r="AU94" s="740"/>
      <c r="AV94" s="740"/>
      <c r="AW94" s="740"/>
      <c r="AX94" s="740"/>
      <c r="AY94" s="740"/>
      <c r="AZ94" s="740"/>
      <c r="BA94" s="737"/>
      <c r="BB94" s="737"/>
      <c r="BC94" s="737"/>
      <c r="BD94" s="737"/>
      <c r="BE94" s="740"/>
    </row>
    <row r="95" spans="1:57" x14ac:dyDescent="0.25">
      <c r="A95" s="2884"/>
      <c r="B95" s="2885"/>
      <c r="C95" s="2886"/>
      <c r="D95" s="758" t="s">
        <v>4</v>
      </c>
      <c r="E95" s="782" t="s">
        <v>1</v>
      </c>
      <c r="F95" s="783" t="s">
        <v>2</v>
      </c>
      <c r="G95" s="2831"/>
      <c r="H95" s="744"/>
      <c r="I95" s="744"/>
      <c r="J95" s="744"/>
      <c r="K95" s="744"/>
      <c r="L95" s="744"/>
      <c r="M95" s="744"/>
      <c r="N95" s="744"/>
      <c r="O95" s="744"/>
      <c r="P95" s="826"/>
      <c r="Q95" s="744"/>
      <c r="R95" s="744"/>
      <c r="S95" s="744"/>
      <c r="T95" s="737"/>
      <c r="U95" s="737"/>
      <c r="V95" s="737"/>
      <c r="W95" s="737"/>
      <c r="X95" s="737"/>
      <c r="Y95" s="737"/>
      <c r="Z95" s="737"/>
      <c r="AA95" s="737"/>
      <c r="AB95" s="740"/>
      <c r="AC95" s="740"/>
      <c r="AD95" s="740"/>
      <c r="AE95" s="740"/>
      <c r="AF95" s="740"/>
      <c r="AG95" s="740"/>
      <c r="AH95" s="740"/>
      <c r="AI95" s="740"/>
      <c r="AJ95" s="740"/>
      <c r="AK95" s="740"/>
      <c r="AL95" s="740"/>
      <c r="AM95" s="740"/>
      <c r="AN95" s="740"/>
      <c r="AO95" s="740"/>
      <c r="AP95" s="740"/>
      <c r="AQ95" s="740"/>
      <c r="AR95" s="740"/>
      <c r="AS95" s="740"/>
      <c r="AT95" s="740"/>
      <c r="AU95" s="740"/>
      <c r="AV95" s="740"/>
      <c r="AW95" s="740"/>
      <c r="AX95" s="740"/>
      <c r="AY95" s="740"/>
      <c r="AZ95" s="740"/>
      <c r="BA95" s="737"/>
      <c r="BB95" s="737"/>
      <c r="BC95" s="737"/>
      <c r="BD95" s="737"/>
      <c r="BE95" s="740"/>
    </row>
    <row r="96" spans="1:57" x14ac:dyDescent="0.25">
      <c r="A96" s="2852" t="s">
        <v>126</v>
      </c>
      <c r="B96" s="2854" t="s">
        <v>127</v>
      </c>
      <c r="C96" s="2855"/>
      <c r="D96" s="912">
        <v>0</v>
      </c>
      <c r="E96" s="913"/>
      <c r="F96" s="915"/>
      <c r="G96" s="863"/>
      <c r="H96" s="1000" t="s">
        <v>3</v>
      </c>
      <c r="I96" s="744"/>
      <c r="J96" s="744"/>
      <c r="K96" s="744"/>
      <c r="L96" s="744"/>
      <c r="M96" s="744"/>
      <c r="N96" s="744"/>
      <c r="O96" s="744"/>
      <c r="P96" s="826"/>
      <c r="Q96" s="744"/>
      <c r="R96" s="744"/>
      <c r="S96" s="744"/>
      <c r="T96" s="737"/>
      <c r="U96" s="737"/>
      <c r="V96" s="737"/>
      <c r="W96" s="737"/>
      <c r="X96" s="737"/>
      <c r="Y96" s="737"/>
      <c r="Z96" s="737"/>
      <c r="AA96" s="737"/>
      <c r="AB96" s="740"/>
      <c r="AC96" s="740"/>
      <c r="AD96" s="740"/>
      <c r="AE96" s="740"/>
      <c r="AF96" s="740"/>
      <c r="AG96" s="740"/>
      <c r="AH96" s="740"/>
      <c r="AI96" s="740"/>
      <c r="AJ96" s="740"/>
      <c r="AK96" s="740"/>
      <c r="AL96" s="740"/>
      <c r="AM96" s="740"/>
      <c r="AN96" s="740"/>
      <c r="AO96" s="740"/>
      <c r="AP96" s="740"/>
      <c r="AQ96" s="740"/>
      <c r="AR96" s="740"/>
      <c r="AS96" s="740"/>
      <c r="AT96" s="740"/>
      <c r="AU96" s="740"/>
      <c r="AV96" s="740"/>
      <c r="AW96" s="740"/>
      <c r="AX96" s="740"/>
      <c r="AY96" s="740"/>
      <c r="AZ96" s="740"/>
      <c r="BA96" s="774" t="s">
        <v>3</v>
      </c>
      <c r="BB96" s="774" t="s">
        <v>3</v>
      </c>
      <c r="BC96" s="737"/>
      <c r="BD96" s="1006">
        <v>0</v>
      </c>
      <c r="BE96" s="1006">
        <v>0</v>
      </c>
    </row>
    <row r="97" spans="1:58" x14ac:dyDescent="0.25">
      <c r="A97" s="2853"/>
      <c r="B97" s="2856" t="s">
        <v>128</v>
      </c>
      <c r="C97" s="2857"/>
      <c r="D97" s="878">
        <v>0</v>
      </c>
      <c r="E97" s="872"/>
      <c r="F97" s="875"/>
      <c r="G97" s="865"/>
      <c r="H97" s="1000"/>
      <c r="I97" s="744"/>
      <c r="J97" s="744"/>
      <c r="K97" s="744"/>
      <c r="L97" s="744"/>
      <c r="M97" s="744"/>
      <c r="N97" s="744"/>
      <c r="O97" s="744"/>
      <c r="P97" s="826"/>
      <c r="Q97" s="744"/>
      <c r="R97" s="744"/>
      <c r="S97" s="744"/>
      <c r="T97" s="737"/>
      <c r="U97" s="737"/>
      <c r="V97" s="737"/>
      <c r="W97" s="737"/>
      <c r="X97" s="737"/>
      <c r="Y97" s="737"/>
      <c r="Z97" s="737"/>
      <c r="AA97" s="737"/>
      <c r="AB97" s="740"/>
      <c r="AC97" s="740"/>
      <c r="AD97" s="740"/>
      <c r="AE97" s="740"/>
      <c r="AF97" s="740"/>
      <c r="AG97" s="740"/>
      <c r="AH97" s="740"/>
      <c r="AI97" s="740"/>
      <c r="AJ97" s="740"/>
      <c r="AK97" s="740"/>
      <c r="AL97" s="740"/>
      <c r="AM97" s="740"/>
      <c r="AN97" s="740"/>
      <c r="AO97" s="740"/>
      <c r="AP97" s="740"/>
      <c r="AQ97" s="740"/>
      <c r="AR97" s="740"/>
      <c r="AS97" s="740"/>
      <c r="AT97" s="740"/>
      <c r="AU97" s="740"/>
      <c r="AV97" s="740"/>
      <c r="AW97" s="740"/>
      <c r="AX97" s="740"/>
      <c r="AY97" s="740"/>
      <c r="AZ97" s="740"/>
      <c r="BA97" s="737"/>
      <c r="BB97" s="737"/>
      <c r="BC97" s="737"/>
      <c r="BD97" s="737"/>
      <c r="BE97" s="740"/>
      <c r="BF97" s="740"/>
    </row>
    <row r="98" spans="1:58" ht="15.75" x14ac:dyDescent="0.25">
      <c r="A98" s="793" t="s">
        <v>129</v>
      </c>
      <c r="B98" s="806"/>
      <c r="C98" s="806"/>
      <c r="D98" s="806"/>
      <c r="E98" s="754"/>
      <c r="F98" s="754"/>
      <c r="G98" s="754"/>
      <c r="H98" s="754"/>
      <c r="I98" s="754"/>
      <c r="J98" s="754"/>
      <c r="K98" s="754"/>
      <c r="L98" s="754"/>
      <c r="M98" s="754"/>
      <c r="N98" s="754"/>
      <c r="O98" s="754"/>
      <c r="P98" s="754"/>
      <c r="Q98" s="754"/>
      <c r="R98" s="784"/>
      <c r="S98" s="750"/>
      <c r="T98" s="737"/>
      <c r="U98" s="737"/>
      <c r="V98" s="737"/>
      <c r="W98" s="737"/>
      <c r="X98" s="737"/>
      <c r="Y98" s="737"/>
      <c r="Z98" s="737"/>
      <c r="AA98" s="737"/>
      <c r="AB98" s="737"/>
      <c r="AC98" s="737"/>
      <c r="AD98" s="737"/>
      <c r="AE98" s="737"/>
      <c r="AF98" s="737"/>
      <c r="AG98" s="737"/>
      <c r="AH98" s="737"/>
      <c r="AI98" s="737"/>
      <c r="AJ98" s="737"/>
      <c r="AK98" s="737"/>
      <c r="AL98" s="737"/>
      <c r="AM98" s="737"/>
      <c r="AN98" s="737"/>
      <c r="AO98" s="737"/>
      <c r="AP98" s="737"/>
      <c r="AQ98" s="737"/>
      <c r="AR98" s="737"/>
      <c r="AS98" s="737"/>
      <c r="AT98" s="737"/>
      <c r="AU98" s="737"/>
      <c r="AV98" s="737"/>
      <c r="AW98" s="737"/>
      <c r="AX98" s="737"/>
      <c r="AY98" s="737"/>
      <c r="AZ98" s="737"/>
      <c r="BA98" s="737"/>
      <c r="BB98" s="737"/>
      <c r="BC98" s="737"/>
      <c r="BD98" s="737"/>
      <c r="BE98" s="737"/>
      <c r="BF98" s="737"/>
    </row>
    <row r="99" spans="1:58" x14ac:dyDescent="0.2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750"/>
      <c r="R99" s="780"/>
      <c r="S99" s="737"/>
      <c r="T99" s="737"/>
      <c r="U99" s="737"/>
      <c r="V99" s="737"/>
      <c r="W99" s="737"/>
      <c r="X99" s="737"/>
      <c r="Y99" s="737"/>
      <c r="Z99" s="737"/>
      <c r="AA99" s="737"/>
      <c r="AB99" s="740"/>
      <c r="AC99" s="740"/>
      <c r="AD99" s="740"/>
      <c r="AE99" s="740"/>
      <c r="AF99" s="740"/>
      <c r="AG99" s="740"/>
      <c r="AH99" s="740"/>
      <c r="AI99" s="740"/>
      <c r="AJ99" s="740"/>
      <c r="AK99" s="740"/>
      <c r="AL99" s="740"/>
      <c r="AM99" s="740"/>
      <c r="AN99" s="740"/>
      <c r="AO99" s="740"/>
      <c r="AP99" s="740"/>
      <c r="AQ99" s="740"/>
      <c r="AR99" s="740"/>
      <c r="AS99" s="740"/>
      <c r="AT99" s="740"/>
      <c r="AU99" s="740"/>
      <c r="AV99" s="740"/>
      <c r="AW99" s="740"/>
      <c r="AX99" s="740"/>
      <c r="AY99" s="740"/>
      <c r="AZ99" s="740"/>
      <c r="BA99" s="737"/>
      <c r="BB99" s="737"/>
      <c r="BC99" s="737"/>
      <c r="BD99" s="737"/>
      <c r="BE99" s="740"/>
      <c r="BF99" s="740"/>
    </row>
    <row r="100" spans="1:58" ht="21" x14ac:dyDescent="0.25">
      <c r="A100" s="2807"/>
      <c r="B100" s="2808"/>
      <c r="C100" s="2809"/>
      <c r="D100" s="2831"/>
      <c r="E100" s="749" t="s">
        <v>33</v>
      </c>
      <c r="F100" s="752" t="s">
        <v>34</v>
      </c>
      <c r="G100" s="752" t="s">
        <v>35</v>
      </c>
      <c r="H100" s="752" t="s">
        <v>22</v>
      </c>
      <c r="I100" s="752" t="s">
        <v>23</v>
      </c>
      <c r="J100" s="752" t="s">
        <v>24</v>
      </c>
      <c r="K100" s="752" t="s">
        <v>25</v>
      </c>
      <c r="L100" s="752" t="s">
        <v>26</v>
      </c>
      <c r="M100" s="771" t="s">
        <v>27</v>
      </c>
      <c r="N100" s="2831"/>
      <c r="O100" s="2800"/>
      <c r="P100" s="2800"/>
      <c r="Q100" s="827"/>
      <c r="R100" s="811"/>
      <c r="S100" s="737"/>
      <c r="T100" s="737"/>
      <c r="U100" s="737"/>
      <c r="V100" s="737"/>
      <c r="W100" s="737"/>
      <c r="X100" s="737"/>
      <c r="Y100" s="737"/>
      <c r="Z100" s="737"/>
      <c r="AA100" s="737"/>
      <c r="AB100" s="740"/>
      <c r="AC100" s="740"/>
      <c r="AD100" s="740"/>
      <c r="AE100" s="740"/>
      <c r="AF100" s="740"/>
      <c r="AG100" s="740"/>
      <c r="AH100" s="740"/>
      <c r="AI100" s="740"/>
      <c r="AJ100" s="740"/>
      <c r="AK100" s="740"/>
      <c r="AL100" s="740"/>
      <c r="AM100" s="740"/>
      <c r="AN100" s="740"/>
      <c r="AO100" s="740"/>
      <c r="AP100" s="740"/>
      <c r="AQ100" s="740"/>
      <c r="AR100" s="740"/>
      <c r="AS100" s="740"/>
      <c r="AT100" s="740"/>
      <c r="AU100" s="740"/>
      <c r="AV100" s="740"/>
      <c r="AW100" s="740"/>
      <c r="AX100" s="740"/>
      <c r="AY100" s="740"/>
      <c r="AZ100" s="740"/>
      <c r="BA100" s="737"/>
      <c r="BB100" s="737"/>
      <c r="BC100" s="737"/>
      <c r="BD100" s="737"/>
      <c r="BE100" s="740"/>
      <c r="BF100" s="740"/>
    </row>
    <row r="101" spans="1:58" x14ac:dyDescent="0.25">
      <c r="A101" s="2861" t="s">
        <v>131</v>
      </c>
      <c r="B101" s="2862"/>
      <c r="C101" s="2862"/>
      <c r="D101" s="876">
        <v>0</v>
      </c>
      <c r="E101" s="882"/>
      <c r="F101" s="883"/>
      <c r="G101" s="883"/>
      <c r="H101" s="883"/>
      <c r="I101" s="883"/>
      <c r="J101" s="883"/>
      <c r="K101" s="883"/>
      <c r="L101" s="883"/>
      <c r="M101" s="911"/>
      <c r="N101" s="862"/>
      <c r="O101" s="862"/>
      <c r="P101" s="958"/>
      <c r="Q101" s="998" t="s">
        <v>132</v>
      </c>
      <c r="R101" s="788"/>
      <c r="S101" s="737"/>
      <c r="T101" s="737"/>
      <c r="U101" s="737"/>
      <c r="V101" s="737"/>
      <c r="W101" s="751"/>
      <c r="X101" s="751"/>
      <c r="Y101" s="744"/>
      <c r="Z101" s="744"/>
      <c r="AA101" s="744"/>
      <c r="AB101" s="740"/>
      <c r="AC101" s="740"/>
      <c r="AD101" s="740"/>
      <c r="AE101" s="740"/>
      <c r="AF101" s="740"/>
      <c r="AG101" s="740"/>
      <c r="AH101" s="740"/>
      <c r="AI101" s="740"/>
      <c r="AJ101" s="740"/>
      <c r="AK101" s="740"/>
      <c r="AL101" s="740"/>
      <c r="AM101" s="740"/>
      <c r="AN101" s="740"/>
      <c r="AO101" s="740"/>
      <c r="AP101" s="740"/>
      <c r="AQ101" s="740"/>
      <c r="AR101" s="740"/>
      <c r="AS101" s="740"/>
      <c r="AT101" s="740"/>
      <c r="AU101" s="740"/>
      <c r="AV101" s="740"/>
      <c r="AW101" s="740"/>
      <c r="AX101" s="740"/>
      <c r="AY101" s="740"/>
      <c r="AZ101" s="740"/>
      <c r="BA101" s="774" t="s">
        <v>3</v>
      </c>
      <c r="BB101" s="774" t="s">
        <v>3</v>
      </c>
      <c r="BC101" s="837" t="s">
        <v>3</v>
      </c>
      <c r="BD101" s="1006">
        <v>0</v>
      </c>
      <c r="BE101" s="1006">
        <v>0</v>
      </c>
      <c r="BF101" s="1006" t="s">
        <v>3</v>
      </c>
    </row>
    <row r="102" spans="1:58" x14ac:dyDescent="0.25">
      <c r="A102" s="2844" t="s">
        <v>133</v>
      </c>
      <c r="B102" s="2844"/>
      <c r="C102" s="2844"/>
      <c r="D102" s="877">
        <v>0</v>
      </c>
      <c r="E102" s="869"/>
      <c r="F102" s="870"/>
      <c r="G102" s="894"/>
      <c r="H102" s="870"/>
      <c r="I102" s="870"/>
      <c r="J102" s="894"/>
      <c r="K102" s="870"/>
      <c r="L102" s="870"/>
      <c r="M102" s="866"/>
      <c r="N102" s="864"/>
      <c r="O102" s="864"/>
      <c r="P102" s="960"/>
      <c r="Q102" s="998" t="s">
        <v>132</v>
      </c>
      <c r="R102" s="788"/>
      <c r="S102" s="737"/>
      <c r="T102" s="737"/>
      <c r="U102" s="737"/>
      <c r="V102" s="737"/>
      <c r="W102" s="751"/>
      <c r="X102" s="751"/>
      <c r="Y102" s="744"/>
      <c r="Z102" s="744"/>
      <c r="AA102" s="744"/>
      <c r="AB102" s="740"/>
      <c r="AC102" s="740"/>
      <c r="AD102" s="740"/>
      <c r="AE102" s="740"/>
      <c r="AF102" s="740"/>
      <c r="AG102" s="740"/>
      <c r="AH102" s="740"/>
      <c r="AI102" s="740"/>
      <c r="AJ102" s="740"/>
      <c r="AK102" s="740"/>
      <c r="AL102" s="740"/>
      <c r="AM102" s="740"/>
      <c r="AN102" s="740"/>
      <c r="AO102" s="740"/>
      <c r="AP102" s="740"/>
      <c r="AQ102" s="740"/>
      <c r="AR102" s="740"/>
      <c r="AS102" s="740"/>
      <c r="AT102" s="740"/>
      <c r="AU102" s="740"/>
      <c r="AV102" s="740"/>
      <c r="AW102" s="740"/>
      <c r="AX102" s="740"/>
      <c r="AY102" s="740"/>
      <c r="AZ102" s="740"/>
      <c r="BA102" s="774" t="s">
        <v>3</v>
      </c>
      <c r="BB102" s="774" t="s">
        <v>3</v>
      </c>
      <c r="BC102" s="837" t="s">
        <v>3</v>
      </c>
      <c r="BD102" s="1006">
        <v>0</v>
      </c>
      <c r="BE102" s="1006">
        <v>0</v>
      </c>
      <c r="BF102" s="1006" t="s">
        <v>3</v>
      </c>
    </row>
    <row r="103" spans="1:58" x14ac:dyDescent="0.25">
      <c r="A103" s="2844" t="s">
        <v>134</v>
      </c>
      <c r="B103" s="2844"/>
      <c r="C103" s="2844"/>
      <c r="D103" s="996"/>
      <c r="E103" s="879"/>
      <c r="F103" s="955"/>
      <c r="G103" s="955"/>
      <c r="H103" s="955"/>
      <c r="I103" s="955"/>
      <c r="J103" s="880"/>
      <c r="K103" s="957"/>
      <c r="L103" s="880"/>
      <c r="M103" s="955"/>
      <c r="N103" s="996"/>
      <c r="O103" s="899"/>
      <c r="P103" s="899"/>
      <c r="Q103" s="998" t="s">
        <v>132</v>
      </c>
      <c r="R103" s="788"/>
      <c r="S103" s="737"/>
      <c r="T103" s="737"/>
      <c r="U103" s="737"/>
      <c r="V103" s="737"/>
      <c r="W103" s="751"/>
      <c r="X103" s="751"/>
      <c r="Y103" s="744"/>
      <c r="Z103" s="744"/>
      <c r="AA103" s="744"/>
      <c r="AB103" s="740"/>
      <c r="AC103" s="740"/>
      <c r="AD103" s="740"/>
      <c r="AE103" s="740"/>
      <c r="AF103" s="740"/>
      <c r="AG103" s="740"/>
      <c r="AH103" s="740"/>
      <c r="AI103" s="740"/>
      <c r="AJ103" s="740"/>
      <c r="AK103" s="740"/>
      <c r="AL103" s="740"/>
      <c r="AM103" s="740"/>
      <c r="AN103" s="740"/>
      <c r="AO103" s="740"/>
      <c r="AP103" s="740"/>
      <c r="AQ103" s="740"/>
      <c r="AR103" s="740"/>
      <c r="AS103" s="740"/>
      <c r="AT103" s="740"/>
      <c r="AU103" s="740"/>
      <c r="AV103" s="740"/>
      <c r="AW103" s="740"/>
      <c r="AX103" s="740"/>
      <c r="AY103" s="740"/>
      <c r="AZ103" s="740"/>
      <c r="BA103" s="769"/>
      <c r="BB103" s="769"/>
      <c r="BC103" s="760"/>
      <c r="BD103" s="760"/>
      <c r="BE103" s="760"/>
      <c r="BF103" s="760"/>
    </row>
    <row r="104" spans="1:58" x14ac:dyDescent="0.25">
      <c r="A104" s="2844" t="s">
        <v>135</v>
      </c>
      <c r="B104" s="2844"/>
      <c r="C104" s="2844"/>
      <c r="D104" s="996"/>
      <c r="E104" s="879"/>
      <c r="F104" s="955"/>
      <c r="G104" s="955"/>
      <c r="H104" s="955"/>
      <c r="I104" s="955"/>
      <c r="J104" s="880"/>
      <c r="K104" s="957"/>
      <c r="L104" s="880"/>
      <c r="M104" s="955"/>
      <c r="N104" s="996"/>
      <c r="O104" s="899"/>
      <c r="P104" s="899"/>
      <c r="Q104" s="998" t="s">
        <v>132</v>
      </c>
      <c r="R104" s="788"/>
      <c r="S104" s="737"/>
      <c r="T104" s="737"/>
      <c r="U104" s="737"/>
      <c r="V104" s="737"/>
      <c r="W104" s="751"/>
      <c r="X104" s="751"/>
      <c r="Y104" s="744"/>
      <c r="Z104" s="744"/>
      <c r="AA104" s="744"/>
      <c r="AB104" s="740"/>
      <c r="AC104" s="740"/>
      <c r="AD104" s="740"/>
      <c r="AE104" s="740"/>
      <c r="AF104" s="740"/>
      <c r="AG104" s="740"/>
      <c r="AH104" s="740"/>
      <c r="AI104" s="740"/>
      <c r="AJ104" s="740"/>
      <c r="AK104" s="740"/>
      <c r="AL104" s="740"/>
      <c r="AM104" s="740"/>
      <c r="AN104" s="740"/>
      <c r="AO104" s="740"/>
      <c r="AP104" s="740"/>
      <c r="AQ104" s="740"/>
      <c r="AR104" s="740"/>
      <c r="AS104" s="740"/>
      <c r="AT104" s="740"/>
      <c r="AU104" s="740"/>
      <c r="AV104" s="740"/>
      <c r="AW104" s="740"/>
      <c r="AX104" s="740"/>
      <c r="AY104" s="740"/>
      <c r="AZ104" s="740"/>
      <c r="BA104" s="769"/>
      <c r="BB104" s="769"/>
      <c r="BC104" s="760"/>
      <c r="BD104" s="760"/>
      <c r="BE104" s="760"/>
      <c r="BF104" s="760"/>
    </row>
    <row r="105" spans="1:58" x14ac:dyDescent="0.25">
      <c r="A105" s="2813" t="s">
        <v>136</v>
      </c>
      <c r="B105" s="2814"/>
      <c r="C105" s="2815"/>
      <c r="D105" s="877">
        <v>0</v>
      </c>
      <c r="E105" s="869"/>
      <c r="F105" s="870"/>
      <c r="G105" s="914"/>
      <c r="H105" s="870"/>
      <c r="I105" s="870"/>
      <c r="J105" s="914"/>
      <c r="K105" s="870"/>
      <c r="L105" s="870"/>
      <c r="M105" s="866"/>
      <c r="N105" s="868"/>
      <c r="O105" s="868"/>
      <c r="P105" s="975"/>
      <c r="Q105" s="998" t="s">
        <v>132</v>
      </c>
      <c r="R105" s="788"/>
      <c r="S105" s="737"/>
      <c r="T105" s="737"/>
      <c r="U105" s="737"/>
      <c r="V105" s="737"/>
      <c r="W105" s="751"/>
      <c r="X105" s="751"/>
      <c r="Y105" s="744"/>
      <c r="Z105" s="744"/>
      <c r="AA105" s="744"/>
      <c r="AB105" s="740"/>
      <c r="AC105" s="740"/>
      <c r="AD105" s="740"/>
      <c r="AE105" s="740"/>
      <c r="AF105" s="740"/>
      <c r="AG105" s="740"/>
      <c r="AH105" s="740"/>
      <c r="AI105" s="740"/>
      <c r="AJ105" s="740"/>
      <c r="AK105" s="740"/>
      <c r="AL105" s="740"/>
      <c r="AM105" s="740"/>
      <c r="AN105" s="740"/>
      <c r="AO105" s="740"/>
      <c r="AP105" s="740"/>
      <c r="AQ105" s="740"/>
      <c r="AR105" s="740"/>
      <c r="AS105" s="740"/>
      <c r="AT105" s="740"/>
      <c r="AU105" s="740"/>
      <c r="AV105" s="740"/>
      <c r="AW105" s="740"/>
      <c r="AX105" s="740"/>
      <c r="AY105" s="740"/>
      <c r="AZ105" s="740"/>
      <c r="BA105" s="774" t="s">
        <v>3</v>
      </c>
      <c r="BB105" s="774" t="s">
        <v>3</v>
      </c>
      <c r="BC105" s="837" t="s">
        <v>3</v>
      </c>
      <c r="BD105" s="1006">
        <v>0</v>
      </c>
      <c r="BE105" s="1006">
        <v>0</v>
      </c>
      <c r="BF105" s="1006" t="s">
        <v>3</v>
      </c>
    </row>
    <row r="106" spans="1:58" x14ac:dyDescent="0.25">
      <c r="A106" s="2844" t="s">
        <v>137</v>
      </c>
      <c r="B106" s="2844"/>
      <c r="C106" s="2844"/>
      <c r="D106" s="877">
        <v>0</v>
      </c>
      <c r="E106" s="869"/>
      <c r="F106" s="870"/>
      <c r="G106" s="870"/>
      <c r="H106" s="870"/>
      <c r="I106" s="870"/>
      <c r="J106" s="870"/>
      <c r="K106" s="870"/>
      <c r="L106" s="870"/>
      <c r="M106" s="866"/>
      <c r="N106" s="863"/>
      <c r="O106" s="863"/>
      <c r="P106" s="959"/>
      <c r="Q106" s="998" t="s">
        <v>132</v>
      </c>
      <c r="R106" s="788"/>
      <c r="S106" s="737"/>
      <c r="T106" s="737"/>
      <c r="U106" s="737"/>
      <c r="V106" s="737"/>
      <c r="W106" s="751"/>
      <c r="X106" s="751"/>
      <c r="Y106" s="744"/>
      <c r="Z106" s="744"/>
      <c r="AA106" s="744"/>
      <c r="AB106" s="740"/>
      <c r="AC106" s="740"/>
      <c r="AD106" s="740"/>
      <c r="AE106" s="740"/>
      <c r="AF106" s="740"/>
      <c r="AG106" s="740"/>
      <c r="AH106" s="740"/>
      <c r="AI106" s="740"/>
      <c r="AJ106" s="740"/>
      <c r="AK106" s="740"/>
      <c r="AL106" s="740"/>
      <c r="AM106" s="740"/>
      <c r="AN106" s="740"/>
      <c r="AO106" s="740"/>
      <c r="AP106" s="740"/>
      <c r="AQ106" s="740"/>
      <c r="AR106" s="740"/>
      <c r="AS106" s="740"/>
      <c r="AT106" s="740"/>
      <c r="AU106" s="740"/>
      <c r="AV106" s="740"/>
      <c r="AW106" s="740"/>
      <c r="AX106" s="740"/>
      <c r="AY106" s="740"/>
      <c r="AZ106" s="740"/>
      <c r="BA106" s="774" t="s">
        <v>3</v>
      </c>
      <c r="BB106" s="774" t="s">
        <v>3</v>
      </c>
      <c r="BC106" s="837" t="s">
        <v>3</v>
      </c>
      <c r="BD106" s="1006">
        <v>0</v>
      </c>
      <c r="BE106" s="1006">
        <v>0</v>
      </c>
      <c r="BF106" s="1006" t="s">
        <v>3</v>
      </c>
    </row>
    <row r="107" spans="1:58" x14ac:dyDescent="0.25">
      <c r="A107" s="2844" t="s">
        <v>138</v>
      </c>
      <c r="B107" s="2844"/>
      <c r="C107" s="2844"/>
      <c r="D107" s="877">
        <v>0</v>
      </c>
      <c r="E107" s="869"/>
      <c r="F107" s="870"/>
      <c r="G107" s="870"/>
      <c r="H107" s="870"/>
      <c r="I107" s="870"/>
      <c r="J107" s="870"/>
      <c r="K107" s="870"/>
      <c r="L107" s="870"/>
      <c r="M107" s="866"/>
      <c r="N107" s="863"/>
      <c r="O107" s="899"/>
      <c r="P107" s="959"/>
      <c r="Q107" s="998" t="s">
        <v>132</v>
      </c>
      <c r="R107" s="788"/>
      <c r="S107" s="737"/>
      <c r="T107" s="737"/>
      <c r="U107" s="737"/>
      <c r="V107" s="737"/>
      <c r="W107" s="751"/>
      <c r="X107" s="751"/>
      <c r="Y107" s="744"/>
      <c r="Z107" s="744"/>
      <c r="AA107" s="744"/>
      <c r="AB107" s="740"/>
      <c r="AC107" s="740"/>
      <c r="AD107" s="740"/>
      <c r="AE107" s="740"/>
      <c r="AF107" s="740"/>
      <c r="AG107" s="740"/>
      <c r="AH107" s="740"/>
      <c r="AI107" s="740"/>
      <c r="AJ107" s="740"/>
      <c r="AK107" s="740"/>
      <c r="AL107" s="740"/>
      <c r="AM107" s="740"/>
      <c r="AN107" s="740"/>
      <c r="AO107" s="740"/>
      <c r="AP107" s="740"/>
      <c r="AQ107" s="740"/>
      <c r="AR107" s="740"/>
      <c r="AS107" s="740"/>
      <c r="AT107" s="740"/>
      <c r="AU107" s="740"/>
      <c r="AV107" s="740"/>
      <c r="AW107" s="740"/>
      <c r="AX107" s="740"/>
      <c r="AY107" s="740"/>
      <c r="AZ107" s="740"/>
      <c r="BA107" s="774" t="s">
        <v>3</v>
      </c>
      <c r="BB107" s="774" t="s">
        <v>3</v>
      </c>
      <c r="BC107" s="760"/>
      <c r="BD107" s="760"/>
      <c r="BE107" s="1006">
        <v>0</v>
      </c>
      <c r="BF107" s="1006" t="s">
        <v>3</v>
      </c>
    </row>
    <row r="108" spans="1:58" x14ac:dyDescent="0.25">
      <c r="A108" s="2844" t="s">
        <v>139</v>
      </c>
      <c r="B108" s="2844"/>
      <c r="C108" s="2844"/>
      <c r="D108" s="877">
        <v>0</v>
      </c>
      <c r="E108" s="879"/>
      <c r="F108" s="880"/>
      <c r="G108" s="880"/>
      <c r="H108" s="870"/>
      <c r="I108" s="870"/>
      <c r="J108" s="870"/>
      <c r="K108" s="870"/>
      <c r="L108" s="870"/>
      <c r="M108" s="866"/>
      <c r="N108" s="863"/>
      <c r="O108" s="863"/>
      <c r="P108" s="959"/>
      <c r="Q108" s="998" t="s">
        <v>132</v>
      </c>
      <c r="R108" s="788"/>
      <c r="S108" s="737"/>
      <c r="T108" s="737"/>
      <c r="U108" s="737"/>
      <c r="V108" s="737"/>
      <c r="W108" s="751"/>
      <c r="X108" s="751"/>
      <c r="Y108" s="744"/>
      <c r="Z108" s="744"/>
      <c r="AA108" s="744"/>
      <c r="AB108" s="740"/>
      <c r="AC108" s="740"/>
      <c r="AD108" s="740"/>
      <c r="AE108" s="740"/>
      <c r="AF108" s="740"/>
      <c r="AG108" s="740"/>
      <c r="AH108" s="740"/>
      <c r="AI108" s="740"/>
      <c r="AJ108" s="740"/>
      <c r="AK108" s="740"/>
      <c r="AL108" s="740"/>
      <c r="AM108" s="740"/>
      <c r="AN108" s="740"/>
      <c r="AO108" s="740"/>
      <c r="AP108" s="740"/>
      <c r="AQ108" s="740"/>
      <c r="AR108" s="740"/>
      <c r="AS108" s="740"/>
      <c r="AT108" s="740"/>
      <c r="AU108" s="740"/>
      <c r="AV108" s="740"/>
      <c r="AW108" s="740"/>
      <c r="AX108" s="740"/>
      <c r="AY108" s="740"/>
      <c r="AZ108" s="740"/>
      <c r="BA108" s="774" t="s">
        <v>3</v>
      </c>
      <c r="BB108" s="774" t="s">
        <v>3</v>
      </c>
      <c r="BC108" s="837" t="s">
        <v>3</v>
      </c>
      <c r="BD108" s="1006">
        <v>0</v>
      </c>
      <c r="BE108" s="1006">
        <v>0</v>
      </c>
      <c r="BF108" s="1006" t="s">
        <v>3</v>
      </c>
    </row>
    <row r="109" spans="1:58" x14ac:dyDescent="0.25">
      <c r="A109" s="2844" t="s">
        <v>140</v>
      </c>
      <c r="B109" s="2844"/>
      <c r="C109" s="2844"/>
      <c r="D109" s="877">
        <v>0</v>
      </c>
      <c r="E109" s="879"/>
      <c r="F109" s="880"/>
      <c r="G109" s="880"/>
      <c r="H109" s="870"/>
      <c r="I109" s="870"/>
      <c r="J109" s="870"/>
      <c r="K109" s="870"/>
      <c r="L109" s="870"/>
      <c r="M109" s="866"/>
      <c r="N109" s="863"/>
      <c r="O109" s="863"/>
      <c r="P109" s="959"/>
      <c r="Q109" s="998" t="s">
        <v>132</v>
      </c>
      <c r="R109" s="788"/>
      <c r="S109" s="737"/>
      <c r="T109" s="737"/>
      <c r="U109" s="737"/>
      <c r="V109" s="737"/>
      <c r="W109" s="751"/>
      <c r="X109" s="751"/>
      <c r="Y109" s="744"/>
      <c r="Z109" s="744"/>
      <c r="AA109" s="744"/>
      <c r="AB109" s="740"/>
      <c r="AC109" s="740"/>
      <c r="AD109" s="740"/>
      <c r="AE109" s="740"/>
      <c r="AF109" s="740"/>
      <c r="AG109" s="740"/>
      <c r="AH109" s="740"/>
      <c r="AI109" s="740"/>
      <c r="AJ109" s="740"/>
      <c r="AK109" s="740"/>
      <c r="AL109" s="740"/>
      <c r="AM109" s="740"/>
      <c r="AN109" s="740"/>
      <c r="AO109" s="740"/>
      <c r="AP109" s="740"/>
      <c r="AQ109" s="740"/>
      <c r="AR109" s="740"/>
      <c r="AS109" s="740"/>
      <c r="AT109" s="740"/>
      <c r="AU109" s="740"/>
      <c r="AV109" s="740"/>
      <c r="AW109" s="740"/>
      <c r="AX109" s="740"/>
      <c r="AY109" s="740"/>
      <c r="AZ109" s="740"/>
      <c r="BA109" s="774" t="s">
        <v>3</v>
      </c>
      <c r="BB109" s="774" t="s">
        <v>3</v>
      </c>
      <c r="BC109" s="837" t="s">
        <v>3</v>
      </c>
      <c r="BD109" s="1006">
        <v>0</v>
      </c>
      <c r="BE109" s="1006">
        <v>0</v>
      </c>
      <c r="BF109" s="1006" t="s">
        <v>3</v>
      </c>
    </row>
    <row r="110" spans="1:58" x14ac:dyDescent="0.25">
      <c r="A110" s="2844" t="s">
        <v>141</v>
      </c>
      <c r="B110" s="2844"/>
      <c r="C110" s="2844"/>
      <c r="D110" s="877">
        <v>0</v>
      </c>
      <c r="E110" s="879"/>
      <c r="F110" s="880"/>
      <c r="G110" s="880"/>
      <c r="H110" s="880"/>
      <c r="I110" s="880"/>
      <c r="J110" s="870"/>
      <c r="K110" s="870"/>
      <c r="L110" s="870"/>
      <c r="M110" s="866"/>
      <c r="N110" s="863"/>
      <c r="O110" s="863"/>
      <c r="P110" s="959"/>
      <c r="Q110" s="998" t="s">
        <v>132</v>
      </c>
      <c r="R110" s="788"/>
      <c r="S110" s="737"/>
      <c r="T110" s="737"/>
      <c r="U110" s="737"/>
      <c r="V110" s="737"/>
      <c r="W110" s="751"/>
      <c r="X110" s="751"/>
      <c r="Y110" s="744"/>
      <c r="Z110" s="744"/>
      <c r="AA110" s="744"/>
      <c r="AB110" s="740"/>
      <c r="AC110" s="740"/>
      <c r="AD110" s="740"/>
      <c r="AE110" s="740"/>
      <c r="AF110" s="740"/>
      <c r="AG110" s="740"/>
      <c r="AH110" s="740"/>
      <c r="AI110" s="740"/>
      <c r="AJ110" s="740"/>
      <c r="AK110" s="740"/>
      <c r="AL110" s="740"/>
      <c r="AM110" s="740"/>
      <c r="AN110" s="740"/>
      <c r="AO110" s="740"/>
      <c r="AP110" s="740"/>
      <c r="AQ110" s="740"/>
      <c r="AR110" s="740"/>
      <c r="AS110" s="740"/>
      <c r="AT110" s="740"/>
      <c r="AU110" s="740"/>
      <c r="AV110" s="740"/>
      <c r="AW110" s="740"/>
      <c r="AX110" s="740"/>
      <c r="AY110" s="740"/>
      <c r="AZ110" s="740"/>
      <c r="BA110" s="774" t="s">
        <v>3</v>
      </c>
      <c r="BB110" s="774" t="s">
        <v>3</v>
      </c>
      <c r="BC110" s="837" t="s">
        <v>3</v>
      </c>
      <c r="BD110" s="1006">
        <v>0</v>
      </c>
      <c r="BE110" s="1006">
        <v>0</v>
      </c>
      <c r="BF110" s="1006" t="s">
        <v>3</v>
      </c>
    </row>
    <row r="111" spans="1:58" x14ac:dyDescent="0.25">
      <c r="A111" s="2844" t="s">
        <v>142</v>
      </c>
      <c r="B111" s="2844"/>
      <c r="C111" s="2844"/>
      <c r="D111" s="877">
        <v>0</v>
      </c>
      <c r="E111" s="879"/>
      <c r="F111" s="880"/>
      <c r="G111" s="870"/>
      <c r="H111" s="870"/>
      <c r="I111" s="870"/>
      <c r="J111" s="870"/>
      <c r="K111" s="870"/>
      <c r="L111" s="870"/>
      <c r="M111" s="866"/>
      <c r="N111" s="863"/>
      <c r="O111" s="863"/>
      <c r="P111" s="959"/>
      <c r="Q111" s="998" t="s">
        <v>132</v>
      </c>
      <c r="R111" s="788"/>
      <c r="S111" s="737"/>
      <c r="T111" s="737"/>
      <c r="U111" s="737"/>
      <c r="V111" s="737"/>
      <c r="W111" s="751"/>
      <c r="X111" s="751"/>
      <c r="Y111" s="744"/>
      <c r="Z111" s="744"/>
      <c r="AA111" s="744"/>
      <c r="AB111" s="740"/>
      <c r="AC111" s="740"/>
      <c r="AD111" s="740"/>
      <c r="AE111" s="740"/>
      <c r="AF111" s="740"/>
      <c r="AG111" s="740"/>
      <c r="AH111" s="740"/>
      <c r="AI111" s="740"/>
      <c r="AJ111" s="740"/>
      <c r="AK111" s="740"/>
      <c r="AL111" s="740"/>
      <c r="AM111" s="740"/>
      <c r="AN111" s="740"/>
      <c r="AO111" s="740"/>
      <c r="AP111" s="740"/>
      <c r="AQ111" s="740"/>
      <c r="AR111" s="740"/>
      <c r="AS111" s="740"/>
      <c r="AT111" s="740"/>
      <c r="AU111" s="740"/>
      <c r="AV111" s="740"/>
      <c r="AW111" s="740"/>
      <c r="AX111" s="740"/>
      <c r="AY111" s="740"/>
      <c r="AZ111" s="740"/>
      <c r="BA111" s="774" t="s">
        <v>3</v>
      </c>
      <c r="BB111" s="774" t="s">
        <v>3</v>
      </c>
      <c r="BC111" s="837" t="s">
        <v>3</v>
      </c>
      <c r="BD111" s="1006">
        <v>0</v>
      </c>
      <c r="BE111" s="1006">
        <v>0</v>
      </c>
      <c r="BF111" s="1006" t="s">
        <v>3</v>
      </c>
    </row>
    <row r="112" spans="1:58" x14ac:dyDescent="0.25">
      <c r="A112" s="2844" t="s">
        <v>143</v>
      </c>
      <c r="B112" s="2844"/>
      <c r="C112" s="2844"/>
      <c r="D112" s="877">
        <v>0</v>
      </c>
      <c r="E112" s="869"/>
      <c r="F112" s="880"/>
      <c r="G112" s="880"/>
      <c r="H112" s="880"/>
      <c r="I112" s="870"/>
      <c r="J112" s="880"/>
      <c r="K112" s="880"/>
      <c r="L112" s="880"/>
      <c r="M112" s="881"/>
      <c r="N112" s="863"/>
      <c r="O112" s="899"/>
      <c r="P112" s="959"/>
      <c r="Q112" s="998" t="s">
        <v>132</v>
      </c>
      <c r="R112" s="788"/>
      <c r="S112" s="737"/>
      <c r="T112" s="737"/>
      <c r="U112" s="737"/>
      <c r="V112" s="737"/>
      <c r="W112" s="751"/>
      <c r="X112" s="751"/>
      <c r="Y112" s="744"/>
      <c r="Z112" s="744"/>
      <c r="AA112" s="744"/>
      <c r="AB112" s="740"/>
      <c r="AC112" s="740"/>
      <c r="AD112" s="740"/>
      <c r="AE112" s="740"/>
      <c r="AF112" s="740"/>
      <c r="AG112" s="740"/>
      <c r="AH112" s="740"/>
      <c r="AI112" s="740"/>
      <c r="AJ112" s="740"/>
      <c r="AK112" s="740"/>
      <c r="AL112" s="740"/>
      <c r="AM112" s="740"/>
      <c r="AN112" s="740"/>
      <c r="AO112" s="740"/>
      <c r="AP112" s="740"/>
      <c r="AQ112" s="740"/>
      <c r="AR112" s="740"/>
      <c r="AS112" s="740"/>
      <c r="AT112" s="740"/>
      <c r="AU112" s="740"/>
      <c r="AV112" s="740"/>
      <c r="AW112" s="740"/>
      <c r="AX112" s="740"/>
      <c r="AY112" s="740"/>
      <c r="AZ112" s="740"/>
      <c r="BA112" s="774" t="s">
        <v>3</v>
      </c>
      <c r="BB112" s="774" t="s">
        <v>3</v>
      </c>
      <c r="BC112" s="760"/>
      <c r="BD112" s="760"/>
      <c r="BE112" s="1006">
        <v>0</v>
      </c>
      <c r="BF112" s="1006" t="s">
        <v>3</v>
      </c>
    </row>
    <row r="113" spans="1:58" x14ac:dyDescent="0.25">
      <c r="A113" s="2844" t="s">
        <v>144</v>
      </c>
      <c r="B113" s="2844"/>
      <c r="C113" s="2844"/>
      <c r="D113" s="877">
        <v>0</v>
      </c>
      <c r="E113" s="869"/>
      <c r="F113" s="880"/>
      <c r="G113" s="880"/>
      <c r="H113" s="880"/>
      <c r="I113" s="870"/>
      <c r="J113" s="880"/>
      <c r="K113" s="880"/>
      <c r="L113" s="880"/>
      <c r="M113" s="881"/>
      <c r="N113" s="863"/>
      <c r="O113" s="899"/>
      <c r="P113" s="959"/>
      <c r="Q113" s="998" t="s">
        <v>132</v>
      </c>
      <c r="R113" s="788"/>
      <c r="S113" s="737"/>
      <c r="T113" s="737"/>
      <c r="U113" s="737"/>
      <c r="V113" s="737"/>
      <c r="W113" s="751"/>
      <c r="X113" s="751"/>
      <c r="Y113" s="744"/>
      <c r="Z113" s="744"/>
      <c r="AA113" s="744"/>
      <c r="AB113" s="740"/>
      <c r="AC113" s="740"/>
      <c r="AD113" s="740"/>
      <c r="AE113" s="740"/>
      <c r="AF113" s="740"/>
      <c r="AG113" s="740"/>
      <c r="AH113" s="740"/>
      <c r="AI113" s="740"/>
      <c r="AJ113" s="740"/>
      <c r="AK113" s="740"/>
      <c r="AL113" s="740"/>
      <c r="AM113" s="740"/>
      <c r="AN113" s="740"/>
      <c r="AO113" s="740"/>
      <c r="AP113" s="740"/>
      <c r="AQ113" s="740"/>
      <c r="AR113" s="740"/>
      <c r="AS113" s="740"/>
      <c r="AT113" s="740"/>
      <c r="AU113" s="740"/>
      <c r="AV113" s="740"/>
      <c r="AW113" s="740"/>
      <c r="AX113" s="740"/>
      <c r="AY113" s="740"/>
      <c r="AZ113" s="740"/>
      <c r="BA113" s="774" t="s">
        <v>3</v>
      </c>
      <c r="BB113" s="774" t="s">
        <v>3</v>
      </c>
      <c r="BC113" s="760"/>
      <c r="BD113" s="760"/>
      <c r="BE113" s="1006">
        <v>0</v>
      </c>
      <c r="BF113" s="1006" t="s">
        <v>3</v>
      </c>
    </row>
    <row r="114" spans="1:58" x14ac:dyDescent="0.25">
      <c r="A114" s="2844" t="s">
        <v>145</v>
      </c>
      <c r="B114" s="2844"/>
      <c r="C114" s="2844"/>
      <c r="D114" s="877">
        <v>0</v>
      </c>
      <c r="E114" s="869"/>
      <c r="F114" s="870"/>
      <c r="G114" s="870"/>
      <c r="H114" s="870"/>
      <c r="I114" s="870"/>
      <c r="J114" s="870"/>
      <c r="K114" s="870"/>
      <c r="L114" s="880"/>
      <c r="M114" s="881"/>
      <c r="N114" s="863"/>
      <c r="O114" s="863"/>
      <c r="P114" s="959"/>
      <c r="Q114" s="998" t="s">
        <v>132</v>
      </c>
      <c r="R114" s="788"/>
      <c r="S114" s="737"/>
      <c r="T114" s="737"/>
      <c r="U114" s="737"/>
      <c r="V114" s="737"/>
      <c r="W114" s="751"/>
      <c r="X114" s="751"/>
      <c r="Y114" s="744"/>
      <c r="Z114" s="744"/>
      <c r="AA114" s="744"/>
      <c r="AB114" s="740"/>
      <c r="AC114" s="740"/>
      <c r="AD114" s="740"/>
      <c r="AE114" s="740"/>
      <c r="AF114" s="740"/>
      <c r="AG114" s="740"/>
      <c r="AH114" s="740"/>
      <c r="AI114" s="740"/>
      <c r="AJ114" s="740"/>
      <c r="AK114" s="740"/>
      <c r="AL114" s="740"/>
      <c r="AM114" s="740"/>
      <c r="AN114" s="740"/>
      <c r="AO114" s="740"/>
      <c r="AP114" s="740"/>
      <c r="AQ114" s="740"/>
      <c r="AR114" s="740"/>
      <c r="AS114" s="740"/>
      <c r="AT114" s="740"/>
      <c r="AU114" s="740"/>
      <c r="AV114" s="740"/>
      <c r="AW114" s="740"/>
      <c r="AX114" s="740"/>
      <c r="AY114" s="740"/>
      <c r="AZ114" s="740"/>
      <c r="BA114" s="774" t="s">
        <v>3</v>
      </c>
      <c r="BB114" s="774" t="s">
        <v>3</v>
      </c>
      <c r="BC114" s="837" t="s">
        <v>3</v>
      </c>
      <c r="BD114" s="1006">
        <v>0</v>
      </c>
      <c r="BE114" s="1006">
        <v>0</v>
      </c>
      <c r="BF114" s="1006" t="s">
        <v>3</v>
      </c>
    </row>
    <row r="115" spans="1:58" x14ac:dyDescent="0.25">
      <c r="A115" s="2844" t="s">
        <v>146</v>
      </c>
      <c r="B115" s="2844"/>
      <c r="C115" s="2844"/>
      <c r="D115" s="877">
        <v>0</v>
      </c>
      <c r="E115" s="869"/>
      <c r="F115" s="870"/>
      <c r="G115" s="870"/>
      <c r="H115" s="870"/>
      <c r="I115" s="870"/>
      <c r="J115" s="870"/>
      <c r="K115" s="870"/>
      <c r="L115" s="880"/>
      <c r="M115" s="881"/>
      <c r="N115" s="863"/>
      <c r="O115" s="863"/>
      <c r="P115" s="959"/>
      <c r="Q115" s="998" t="s">
        <v>132</v>
      </c>
      <c r="R115" s="788"/>
      <c r="S115" s="737"/>
      <c r="T115" s="737"/>
      <c r="U115" s="737"/>
      <c r="V115" s="737"/>
      <c r="W115" s="751"/>
      <c r="X115" s="751"/>
      <c r="Y115" s="744"/>
      <c r="Z115" s="744"/>
      <c r="AA115" s="744"/>
      <c r="AB115" s="740"/>
      <c r="AC115" s="740"/>
      <c r="AD115" s="740"/>
      <c r="AE115" s="740"/>
      <c r="AF115" s="740"/>
      <c r="AG115" s="740"/>
      <c r="AH115" s="740"/>
      <c r="AI115" s="740"/>
      <c r="AJ115" s="740"/>
      <c r="AK115" s="740"/>
      <c r="AL115" s="740"/>
      <c r="AM115" s="740"/>
      <c r="AN115" s="740"/>
      <c r="AO115" s="740"/>
      <c r="AP115" s="740"/>
      <c r="AQ115" s="740"/>
      <c r="AR115" s="740"/>
      <c r="AS115" s="740"/>
      <c r="AT115" s="740"/>
      <c r="AU115" s="740"/>
      <c r="AV115" s="740"/>
      <c r="AW115" s="740"/>
      <c r="AX115" s="740"/>
      <c r="AY115" s="740"/>
      <c r="AZ115" s="740"/>
      <c r="BA115" s="774" t="s">
        <v>3</v>
      </c>
      <c r="BB115" s="774" t="s">
        <v>3</v>
      </c>
      <c r="BC115" s="837" t="s">
        <v>3</v>
      </c>
      <c r="BD115" s="1006">
        <v>0</v>
      </c>
      <c r="BE115" s="1006">
        <v>0</v>
      </c>
      <c r="BF115" s="1006" t="s">
        <v>3</v>
      </c>
    </row>
    <row r="116" spans="1:58" x14ac:dyDescent="0.25">
      <c r="A116" s="2845" t="s">
        <v>147</v>
      </c>
      <c r="B116" s="2846"/>
      <c r="C116" s="2847"/>
      <c r="D116" s="877">
        <v>0</v>
      </c>
      <c r="E116" s="879"/>
      <c r="F116" s="880"/>
      <c r="G116" s="880"/>
      <c r="H116" s="870"/>
      <c r="I116" s="870"/>
      <c r="J116" s="870"/>
      <c r="K116" s="870"/>
      <c r="L116" s="870"/>
      <c r="M116" s="866"/>
      <c r="N116" s="863"/>
      <c r="O116" s="863"/>
      <c r="P116" s="959"/>
      <c r="Q116" s="998" t="s">
        <v>132</v>
      </c>
      <c r="R116" s="788"/>
      <c r="S116" s="737"/>
      <c r="T116" s="737"/>
      <c r="U116" s="737"/>
      <c r="V116" s="737"/>
      <c r="W116" s="751"/>
      <c r="X116" s="751"/>
      <c r="Y116" s="744"/>
      <c r="Z116" s="744"/>
      <c r="AA116" s="744"/>
      <c r="AB116" s="740"/>
      <c r="AC116" s="740"/>
      <c r="AD116" s="740"/>
      <c r="AE116" s="740"/>
      <c r="AF116" s="740"/>
      <c r="AG116" s="740"/>
      <c r="AH116" s="740"/>
      <c r="AI116" s="740"/>
      <c r="AJ116" s="740"/>
      <c r="AK116" s="740"/>
      <c r="AL116" s="740"/>
      <c r="AM116" s="740"/>
      <c r="AN116" s="740"/>
      <c r="AO116" s="740"/>
      <c r="AP116" s="740"/>
      <c r="AQ116" s="740"/>
      <c r="AR116" s="740"/>
      <c r="AS116" s="740"/>
      <c r="AT116" s="740"/>
      <c r="AU116" s="740"/>
      <c r="AV116" s="740"/>
      <c r="AW116" s="740"/>
      <c r="AX116" s="740"/>
      <c r="AY116" s="740"/>
      <c r="AZ116" s="740"/>
      <c r="BA116" s="774" t="s">
        <v>3</v>
      </c>
      <c r="BB116" s="774" t="s">
        <v>3</v>
      </c>
      <c r="BC116" s="837" t="s">
        <v>3</v>
      </c>
      <c r="BD116" s="1006">
        <v>0</v>
      </c>
      <c r="BE116" s="1006">
        <v>0</v>
      </c>
      <c r="BF116" s="1006" t="s">
        <v>3</v>
      </c>
    </row>
    <row r="117" spans="1:58" x14ac:dyDescent="0.25">
      <c r="A117" s="2844" t="s">
        <v>148</v>
      </c>
      <c r="B117" s="2844"/>
      <c r="C117" s="2844"/>
      <c r="D117" s="877">
        <v>0</v>
      </c>
      <c r="E117" s="879"/>
      <c r="F117" s="880"/>
      <c r="G117" s="880"/>
      <c r="H117" s="870"/>
      <c r="I117" s="870"/>
      <c r="J117" s="870"/>
      <c r="K117" s="870"/>
      <c r="L117" s="870"/>
      <c r="M117" s="866"/>
      <c r="N117" s="863"/>
      <c r="O117" s="863"/>
      <c r="P117" s="959"/>
      <c r="Q117" s="998" t="s">
        <v>132</v>
      </c>
      <c r="R117" s="788"/>
      <c r="S117" s="737"/>
      <c r="T117" s="737"/>
      <c r="U117" s="737"/>
      <c r="V117" s="737"/>
      <c r="W117" s="751"/>
      <c r="X117" s="751"/>
      <c r="Y117" s="744"/>
      <c r="Z117" s="744"/>
      <c r="AA117" s="744"/>
      <c r="AB117" s="740"/>
      <c r="AC117" s="740"/>
      <c r="AD117" s="740"/>
      <c r="AE117" s="740"/>
      <c r="AF117" s="740"/>
      <c r="AG117" s="740"/>
      <c r="AH117" s="740"/>
      <c r="AI117" s="740"/>
      <c r="AJ117" s="740"/>
      <c r="AK117" s="740"/>
      <c r="AL117" s="740"/>
      <c r="AM117" s="740"/>
      <c r="AN117" s="740"/>
      <c r="AO117" s="740"/>
      <c r="AP117" s="740"/>
      <c r="AQ117" s="740"/>
      <c r="AR117" s="740"/>
      <c r="AS117" s="740"/>
      <c r="AT117" s="740"/>
      <c r="AU117" s="740"/>
      <c r="AV117" s="740"/>
      <c r="AW117" s="740"/>
      <c r="AX117" s="740"/>
      <c r="AY117" s="740"/>
      <c r="AZ117" s="740"/>
      <c r="BA117" s="774" t="s">
        <v>3</v>
      </c>
      <c r="BB117" s="774" t="s">
        <v>3</v>
      </c>
      <c r="BC117" s="837" t="s">
        <v>3</v>
      </c>
      <c r="BD117" s="1006">
        <v>0</v>
      </c>
      <c r="BE117" s="1006">
        <v>0</v>
      </c>
      <c r="BF117" s="1006" t="s">
        <v>3</v>
      </c>
    </row>
    <row r="118" spans="1:58" x14ac:dyDescent="0.25">
      <c r="A118" s="2844" t="s">
        <v>81</v>
      </c>
      <c r="B118" s="2844"/>
      <c r="C118" s="2844"/>
      <c r="D118" s="877">
        <v>0</v>
      </c>
      <c r="E118" s="879"/>
      <c r="F118" s="880"/>
      <c r="G118" s="880"/>
      <c r="H118" s="880"/>
      <c r="I118" s="880"/>
      <c r="J118" s="870"/>
      <c r="K118" s="870"/>
      <c r="L118" s="870"/>
      <c r="M118" s="866"/>
      <c r="N118" s="863"/>
      <c r="O118" s="899"/>
      <c r="P118" s="959"/>
      <c r="Q118" s="998" t="s">
        <v>132</v>
      </c>
      <c r="R118" s="788"/>
      <c r="S118" s="737"/>
      <c r="T118" s="737"/>
      <c r="U118" s="737"/>
      <c r="V118" s="737"/>
      <c r="W118" s="751"/>
      <c r="X118" s="751"/>
      <c r="Y118" s="744"/>
      <c r="Z118" s="744"/>
      <c r="AA118" s="744"/>
      <c r="AB118" s="740"/>
      <c r="AC118" s="740"/>
      <c r="AD118" s="740"/>
      <c r="AE118" s="740"/>
      <c r="AF118" s="740"/>
      <c r="AG118" s="740"/>
      <c r="AH118" s="740"/>
      <c r="AI118" s="740"/>
      <c r="AJ118" s="740"/>
      <c r="AK118" s="740"/>
      <c r="AL118" s="740"/>
      <c r="AM118" s="740"/>
      <c r="AN118" s="740"/>
      <c r="AO118" s="740"/>
      <c r="AP118" s="740"/>
      <c r="AQ118" s="740"/>
      <c r="AR118" s="740"/>
      <c r="AS118" s="740"/>
      <c r="AT118" s="740"/>
      <c r="AU118" s="740"/>
      <c r="AV118" s="740"/>
      <c r="AW118" s="740"/>
      <c r="AX118" s="740"/>
      <c r="AY118" s="740"/>
      <c r="AZ118" s="740"/>
      <c r="BA118" s="774" t="s">
        <v>3</v>
      </c>
      <c r="BB118" s="774" t="s">
        <v>3</v>
      </c>
      <c r="BC118" s="760"/>
      <c r="BD118" s="760"/>
      <c r="BE118" s="1006">
        <v>0</v>
      </c>
      <c r="BF118" s="1006" t="s">
        <v>3</v>
      </c>
    </row>
    <row r="119" spans="1:58" x14ac:dyDescent="0.25">
      <c r="A119" s="2844" t="s">
        <v>149</v>
      </c>
      <c r="B119" s="2844"/>
      <c r="C119" s="2844"/>
      <c r="D119" s="877">
        <v>0</v>
      </c>
      <c r="E119" s="869"/>
      <c r="F119" s="870"/>
      <c r="G119" s="870"/>
      <c r="H119" s="870"/>
      <c r="I119" s="870"/>
      <c r="J119" s="870"/>
      <c r="K119" s="870"/>
      <c r="L119" s="870"/>
      <c r="M119" s="866"/>
      <c r="N119" s="863"/>
      <c r="O119" s="863"/>
      <c r="P119" s="959"/>
      <c r="Q119" s="998" t="s">
        <v>132</v>
      </c>
      <c r="R119" s="788"/>
      <c r="S119" s="737"/>
      <c r="T119" s="737"/>
      <c r="U119" s="737"/>
      <c r="V119" s="737"/>
      <c r="W119" s="751"/>
      <c r="X119" s="751"/>
      <c r="Y119" s="744"/>
      <c r="Z119" s="744"/>
      <c r="AA119" s="744"/>
      <c r="AB119" s="740"/>
      <c r="AC119" s="740"/>
      <c r="AD119" s="740"/>
      <c r="AE119" s="740"/>
      <c r="AF119" s="740"/>
      <c r="AG119" s="740"/>
      <c r="AH119" s="740"/>
      <c r="AI119" s="740"/>
      <c r="AJ119" s="740"/>
      <c r="AK119" s="740"/>
      <c r="AL119" s="740"/>
      <c r="AM119" s="740"/>
      <c r="AN119" s="740"/>
      <c r="AO119" s="740"/>
      <c r="AP119" s="740"/>
      <c r="AQ119" s="740"/>
      <c r="AR119" s="740"/>
      <c r="AS119" s="740"/>
      <c r="AT119" s="740"/>
      <c r="AU119" s="740"/>
      <c r="AV119" s="740"/>
      <c r="AW119" s="740"/>
      <c r="AX119" s="740"/>
      <c r="AY119" s="740"/>
      <c r="AZ119" s="740"/>
      <c r="BA119" s="774" t="s">
        <v>3</v>
      </c>
      <c r="BB119" s="774" t="s">
        <v>3</v>
      </c>
      <c r="BC119" s="837" t="s">
        <v>3</v>
      </c>
      <c r="BD119" s="1006">
        <v>0</v>
      </c>
      <c r="BE119" s="1006">
        <v>0</v>
      </c>
      <c r="BF119" s="1006" t="s">
        <v>3</v>
      </c>
    </row>
    <row r="120" spans="1:58" x14ac:dyDescent="0.25">
      <c r="A120" s="2844" t="s">
        <v>150</v>
      </c>
      <c r="B120" s="2844"/>
      <c r="C120" s="2844"/>
      <c r="D120" s="877">
        <v>0</v>
      </c>
      <c r="E120" s="869"/>
      <c r="F120" s="870"/>
      <c r="G120" s="870"/>
      <c r="H120" s="870"/>
      <c r="I120" s="870"/>
      <c r="J120" s="870"/>
      <c r="K120" s="870"/>
      <c r="L120" s="870"/>
      <c r="M120" s="866"/>
      <c r="N120" s="863"/>
      <c r="O120" s="863"/>
      <c r="P120" s="959"/>
      <c r="Q120" s="998" t="s">
        <v>132</v>
      </c>
      <c r="R120" s="788"/>
      <c r="S120" s="737"/>
      <c r="T120" s="737"/>
      <c r="U120" s="737"/>
      <c r="V120" s="737"/>
      <c r="W120" s="751"/>
      <c r="X120" s="751"/>
      <c r="Y120" s="744"/>
      <c r="Z120" s="744"/>
      <c r="AA120" s="744"/>
      <c r="AB120" s="740"/>
      <c r="AC120" s="740"/>
      <c r="AD120" s="740"/>
      <c r="AE120" s="740"/>
      <c r="AF120" s="740"/>
      <c r="AG120" s="740"/>
      <c r="AH120" s="740"/>
      <c r="AI120" s="740"/>
      <c r="AJ120" s="740"/>
      <c r="AK120" s="740"/>
      <c r="AL120" s="740"/>
      <c r="AM120" s="740"/>
      <c r="AN120" s="740"/>
      <c r="AO120" s="740"/>
      <c r="AP120" s="740"/>
      <c r="AQ120" s="740"/>
      <c r="AR120" s="740"/>
      <c r="AS120" s="740"/>
      <c r="AT120" s="740"/>
      <c r="AU120" s="740"/>
      <c r="AV120" s="740"/>
      <c r="AW120" s="740"/>
      <c r="AX120" s="740"/>
      <c r="AY120" s="740"/>
      <c r="AZ120" s="740"/>
      <c r="BA120" s="774" t="s">
        <v>3</v>
      </c>
      <c r="BB120" s="774" t="s">
        <v>3</v>
      </c>
      <c r="BC120" s="837" t="s">
        <v>3</v>
      </c>
      <c r="BD120" s="1006">
        <v>0</v>
      </c>
      <c r="BE120" s="1006">
        <v>0</v>
      </c>
      <c r="BF120" s="1006" t="s">
        <v>3</v>
      </c>
    </row>
    <row r="121" spans="1:58" x14ac:dyDescent="0.25">
      <c r="A121" s="2844" t="s">
        <v>151</v>
      </c>
      <c r="B121" s="2844"/>
      <c r="C121" s="2844"/>
      <c r="D121" s="877">
        <v>0</v>
      </c>
      <c r="E121" s="869"/>
      <c r="F121" s="870"/>
      <c r="G121" s="870"/>
      <c r="H121" s="870"/>
      <c r="I121" s="870"/>
      <c r="J121" s="870"/>
      <c r="K121" s="870"/>
      <c r="L121" s="870"/>
      <c r="M121" s="866"/>
      <c r="N121" s="863"/>
      <c r="O121" s="863"/>
      <c r="P121" s="959"/>
      <c r="Q121" s="998" t="s">
        <v>132</v>
      </c>
      <c r="R121" s="788"/>
      <c r="S121" s="737"/>
      <c r="T121" s="737"/>
      <c r="U121" s="737"/>
      <c r="V121" s="737"/>
      <c r="W121" s="751"/>
      <c r="X121" s="751"/>
      <c r="Y121" s="744"/>
      <c r="Z121" s="744"/>
      <c r="AA121" s="744"/>
      <c r="AB121" s="740"/>
      <c r="AC121" s="740"/>
      <c r="AD121" s="740"/>
      <c r="AE121" s="740"/>
      <c r="AF121" s="740"/>
      <c r="AG121" s="740"/>
      <c r="AH121" s="740"/>
      <c r="AI121" s="740"/>
      <c r="AJ121" s="740"/>
      <c r="AK121" s="740"/>
      <c r="AL121" s="740"/>
      <c r="AM121" s="740"/>
      <c r="AN121" s="740"/>
      <c r="AO121" s="740"/>
      <c r="AP121" s="740"/>
      <c r="AQ121" s="740"/>
      <c r="AR121" s="740"/>
      <c r="AS121" s="740"/>
      <c r="AT121" s="740"/>
      <c r="AU121" s="740"/>
      <c r="AV121" s="740"/>
      <c r="AW121" s="740"/>
      <c r="AX121" s="740"/>
      <c r="AY121" s="740"/>
      <c r="AZ121" s="740"/>
      <c r="BA121" s="774" t="s">
        <v>3</v>
      </c>
      <c r="BB121" s="774" t="s">
        <v>3</v>
      </c>
      <c r="BC121" s="837" t="s">
        <v>3</v>
      </c>
      <c r="BD121" s="1006">
        <v>0</v>
      </c>
      <c r="BE121" s="1006">
        <v>0</v>
      </c>
      <c r="BF121" s="1006" t="s">
        <v>3</v>
      </c>
    </row>
    <row r="122" spans="1:58" x14ac:dyDescent="0.25">
      <c r="A122" s="2844" t="s">
        <v>152</v>
      </c>
      <c r="B122" s="2844"/>
      <c r="C122" s="2844"/>
      <c r="D122" s="877">
        <v>0</v>
      </c>
      <c r="E122" s="869"/>
      <c r="F122" s="870"/>
      <c r="G122" s="870"/>
      <c r="H122" s="870"/>
      <c r="I122" s="870"/>
      <c r="J122" s="870"/>
      <c r="K122" s="870"/>
      <c r="L122" s="870"/>
      <c r="M122" s="866"/>
      <c r="N122" s="863"/>
      <c r="O122" s="863"/>
      <c r="P122" s="959"/>
      <c r="Q122" s="998" t="s">
        <v>132</v>
      </c>
      <c r="R122" s="788"/>
      <c r="S122" s="737"/>
      <c r="T122" s="737"/>
      <c r="U122" s="737"/>
      <c r="V122" s="737"/>
      <c r="W122" s="751"/>
      <c r="X122" s="751"/>
      <c r="Y122" s="744"/>
      <c r="Z122" s="744"/>
      <c r="AA122" s="744"/>
      <c r="AB122" s="740"/>
      <c r="AC122" s="740"/>
      <c r="AD122" s="740"/>
      <c r="AE122" s="740"/>
      <c r="AF122" s="740"/>
      <c r="AG122" s="740"/>
      <c r="AH122" s="740"/>
      <c r="AI122" s="740"/>
      <c r="AJ122" s="740"/>
      <c r="AK122" s="740"/>
      <c r="AL122" s="740"/>
      <c r="AM122" s="740"/>
      <c r="AN122" s="740"/>
      <c r="AO122" s="740"/>
      <c r="AP122" s="740"/>
      <c r="AQ122" s="740"/>
      <c r="AR122" s="740"/>
      <c r="AS122" s="740"/>
      <c r="AT122" s="740"/>
      <c r="AU122" s="740"/>
      <c r="AV122" s="740"/>
      <c r="AW122" s="740"/>
      <c r="AX122" s="740"/>
      <c r="AY122" s="740"/>
      <c r="AZ122" s="740"/>
      <c r="BA122" s="774" t="s">
        <v>3</v>
      </c>
      <c r="BB122" s="774" t="s">
        <v>3</v>
      </c>
      <c r="BC122" s="837" t="s">
        <v>3</v>
      </c>
      <c r="BD122" s="1006">
        <v>0</v>
      </c>
      <c r="BE122" s="1006">
        <v>0</v>
      </c>
      <c r="BF122" s="1006" t="s">
        <v>3</v>
      </c>
    </row>
    <row r="123" spans="1:58" x14ac:dyDescent="0.25">
      <c r="A123" s="2850" t="s">
        <v>153</v>
      </c>
      <c r="B123" s="2850"/>
      <c r="C123" s="2850"/>
      <c r="D123" s="877">
        <v>0</v>
      </c>
      <c r="E123" s="873"/>
      <c r="F123" s="873"/>
      <c r="G123" s="873"/>
      <c r="H123" s="873"/>
      <c r="I123" s="873"/>
      <c r="J123" s="873"/>
      <c r="K123" s="873"/>
      <c r="L123" s="873"/>
      <c r="M123" s="875"/>
      <c r="N123" s="863"/>
      <c r="O123" s="863"/>
      <c r="P123" s="959"/>
      <c r="Q123" s="998" t="s">
        <v>132</v>
      </c>
      <c r="R123" s="788"/>
      <c r="S123" s="737"/>
      <c r="T123" s="737"/>
      <c r="U123" s="737"/>
      <c r="V123" s="737"/>
      <c r="W123" s="751"/>
      <c r="X123" s="751"/>
      <c r="Y123" s="744"/>
      <c r="Z123" s="744"/>
      <c r="AA123" s="744"/>
      <c r="AB123" s="740"/>
      <c r="AC123" s="740"/>
      <c r="AD123" s="740"/>
      <c r="AE123" s="740"/>
      <c r="AF123" s="740"/>
      <c r="AG123" s="740"/>
      <c r="AH123" s="740"/>
      <c r="AI123" s="740"/>
      <c r="AJ123" s="740"/>
      <c r="AK123" s="740"/>
      <c r="AL123" s="740"/>
      <c r="AM123" s="740"/>
      <c r="AN123" s="740"/>
      <c r="AO123" s="740"/>
      <c r="AP123" s="740"/>
      <c r="AQ123" s="740"/>
      <c r="AR123" s="740"/>
      <c r="AS123" s="740"/>
      <c r="AT123" s="740"/>
      <c r="AU123" s="740"/>
      <c r="AV123" s="740"/>
      <c r="AW123" s="740"/>
      <c r="AX123" s="740"/>
      <c r="AY123" s="740"/>
      <c r="AZ123" s="740"/>
      <c r="BA123" s="774" t="s">
        <v>3</v>
      </c>
      <c r="BB123" s="774" t="s">
        <v>3</v>
      </c>
      <c r="BC123" s="837" t="s">
        <v>3</v>
      </c>
      <c r="BD123" s="1006">
        <v>0</v>
      </c>
      <c r="BE123" s="1006">
        <v>0</v>
      </c>
      <c r="BF123" s="1006" t="s">
        <v>3</v>
      </c>
    </row>
    <row r="124" spans="1:58" x14ac:dyDescent="0.25">
      <c r="A124" s="2797" t="s">
        <v>154</v>
      </c>
      <c r="B124" s="2803"/>
      <c r="C124" s="2798"/>
      <c r="D124" s="904">
        <v>0</v>
      </c>
      <c r="E124" s="968">
        <v>0</v>
      </c>
      <c r="F124" s="906">
        <v>0</v>
      </c>
      <c r="G124" s="906">
        <v>0</v>
      </c>
      <c r="H124" s="906">
        <v>0</v>
      </c>
      <c r="I124" s="906">
        <v>0</v>
      </c>
      <c r="J124" s="906">
        <v>0</v>
      </c>
      <c r="K124" s="906">
        <v>0</v>
      </c>
      <c r="L124" s="906">
        <v>0</v>
      </c>
      <c r="M124" s="907">
        <v>0</v>
      </c>
      <c r="N124" s="904">
        <v>0</v>
      </c>
      <c r="O124" s="909">
        <v>0</v>
      </c>
      <c r="P124" s="909">
        <v>0</v>
      </c>
      <c r="Q124" s="998" t="s">
        <v>132</v>
      </c>
      <c r="R124" s="788"/>
      <c r="S124" s="737"/>
      <c r="T124" s="737"/>
      <c r="U124" s="737"/>
      <c r="V124" s="737"/>
      <c r="W124" s="744"/>
      <c r="X124" s="751"/>
      <c r="Y124" s="751"/>
      <c r="Z124" s="744"/>
      <c r="AA124" s="744"/>
      <c r="AB124" s="740"/>
      <c r="AC124" s="740"/>
      <c r="AD124" s="740"/>
      <c r="AE124" s="740"/>
      <c r="AF124" s="740"/>
      <c r="AG124" s="740"/>
      <c r="AH124" s="740"/>
      <c r="AI124" s="740"/>
      <c r="AJ124" s="740"/>
      <c r="AK124" s="740"/>
      <c r="AL124" s="740"/>
      <c r="AM124" s="740"/>
      <c r="AN124" s="740"/>
      <c r="AO124" s="740"/>
      <c r="AP124" s="740"/>
      <c r="AQ124" s="740"/>
      <c r="AR124" s="740"/>
      <c r="AS124" s="740"/>
      <c r="AT124" s="740"/>
      <c r="AU124" s="740"/>
      <c r="AV124" s="740"/>
      <c r="AW124" s="740"/>
      <c r="AX124" s="740"/>
      <c r="AY124" s="740"/>
      <c r="AZ124" s="740"/>
      <c r="BA124" s="774" t="s">
        <v>3</v>
      </c>
      <c r="BB124" s="774" t="s">
        <v>3</v>
      </c>
      <c r="BC124" s="837" t="s">
        <v>3</v>
      </c>
      <c r="BD124" s="1006">
        <v>0</v>
      </c>
      <c r="BE124" s="1006">
        <v>0</v>
      </c>
      <c r="BF124" s="1006" t="s">
        <v>3</v>
      </c>
    </row>
    <row r="125" spans="1:58" x14ac:dyDescent="0.25">
      <c r="A125" s="2851" t="s">
        <v>155</v>
      </c>
      <c r="B125" s="2851"/>
      <c r="C125" s="2851"/>
      <c r="D125" s="816"/>
      <c r="E125" s="816"/>
      <c r="F125" s="842"/>
      <c r="G125" s="842"/>
      <c r="H125" s="842"/>
      <c r="I125" s="842"/>
      <c r="J125" s="842"/>
      <c r="K125" s="842"/>
      <c r="L125" s="842"/>
      <c r="M125" s="842"/>
      <c r="N125" s="842"/>
      <c r="O125" s="842"/>
      <c r="P125" s="842"/>
      <c r="Q125" s="781"/>
      <c r="R125" s="780"/>
      <c r="S125" s="737"/>
      <c r="T125" s="737"/>
      <c r="U125" s="737"/>
      <c r="V125" s="737"/>
      <c r="W125" s="737"/>
      <c r="X125" s="737"/>
      <c r="Y125" s="737"/>
      <c r="Z125" s="737"/>
      <c r="AA125" s="737"/>
      <c r="AB125" s="740"/>
      <c r="AC125" s="740"/>
      <c r="AD125" s="740"/>
      <c r="AE125" s="740"/>
      <c r="AF125" s="740"/>
      <c r="AG125" s="740"/>
      <c r="AH125" s="740"/>
      <c r="AI125" s="740"/>
      <c r="AJ125" s="740"/>
      <c r="AK125" s="740"/>
      <c r="AL125" s="740"/>
      <c r="AM125" s="740"/>
      <c r="AN125" s="740"/>
      <c r="AO125" s="740"/>
      <c r="AP125" s="740"/>
      <c r="AQ125" s="740"/>
      <c r="AR125" s="740"/>
      <c r="AS125" s="740"/>
      <c r="AT125" s="740"/>
      <c r="AU125" s="740"/>
      <c r="AV125" s="740"/>
      <c r="AW125" s="740"/>
      <c r="AX125" s="740"/>
      <c r="AY125" s="740"/>
      <c r="AZ125" s="740"/>
      <c r="BA125" s="737"/>
      <c r="BB125" s="737"/>
      <c r="BC125" s="737"/>
      <c r="BD125" s="737"/>
      <c r="BE125" s="740"/>
      <c r="BF125" s="740"/>
    </row>
    <row r="126" spans="1:58" x14ac:dyDescent="0.25">
      <c r="A126" s="2810" t="s">
        <v>156</v>
      </c>
      <c r="B126" s="2811"/>
      <c r="C126" s="2812"/>
      <c r="D126" s="876">
        <v>0</v>
      </c>
      <c r="E126" s="919"/>
      <c r="F126" s="883"/>
      <c r="G126" s="883"/>
      <c r="H126" s="883"/>
      <c r="I126" s="883"/>
      <c r="J126" s="883"/>
      <c r="K126" s="883"/>
      <c r="L126" s="883"/>
      <c r="M126" s="911"/>
      <c r="N126" s="917"/>
      <c r="O126" s="862"/>
      <c r="P126" s="958"/>
      <c r="Q126" s="998" t="s">
        <v>6</v>
      </c>
      <c r="R126" s="788"/>
      <c r="S126" s="737"/>
      <c r="T126" s="737"/>
      <c r="U126" s="737"/>
      <c r="V126" s="737"/>
      <c r="W126" s="751"/>
      <c r="X126" s="751"/>
      <c r="Y126" s="744"/>
      <c r="Z126" s="744"/>
      <c r="AA126" s="744"/>
      <c r="AB126" s="740"/>
      <c r="AC126" s="740"/>
      <c r="AD126" s="740"/>
      <c r="AE126" s="740"/>
      <c r="AF126" s="740"/>
      <c r="AG126" s="740"/>
      <c r="AH126" s="740"/>
      <c r="AI126" s="740"/>
      <c r="AJ126" s="740"/>
      <c r="AK126" s="740"/>
      <c r="AL126" s="740"/>
      <c r="AM126" s="740"/>
      <c r="AN126" s="740"/>
      <c r="AO126" s="740"/>
      <c r="AP126" s="740"/>
      <c r="AQ126" s="740"/>
      <c r="AR126" s="740"/>
      <c r="AS126" s="740"/>
      <c r="AT126" s="740"/>
      <c r="AU126" s="740"/>
      <c r="AV126" s="740"/>
      <c r="AW126" s="740"/>
      <c r="AX126" s="740"/>
      <c r="AY126" s="740"/>
      <c r="AZ126" s="740"/>
      <c r="BA126" s="774" t="s">
        <v>3</v>
      </c>
      <c r="BB126" s="774" t="s">
        <v>3</v>
      </c>
      <c r="BC126" s="837" t="s">
        <v>3</v>
      </c>
      <c r="BD126" s="1006">
        <v>0</v>
      </c>
      <c r="BE126" s="1006">
        <v>0</v>
      </c>
      <c r="BF126" s="1006" t="s">
        <v>3</v>
      </c>
    </row>
    <row r="127" spans="1:58" x14ac:dyDescent="0.25">
      <c r="A127" s="2813" t="s">
        <v>157</v>
      </c>
      <c r="B127" s="2814"/>
      <c r="C127" s="2815"/>
      <c r="D127" s="877">
        <v>0</v>
      </c>
      <c r="E127" s="920"/>
      <c r="F127" s="870"/>
      <c r="G127" s="870"/>
      <c r="H127" s="870"/>
      <c r="I127" s="870"/>
      <c r="J127" s="870"/>
      <c r="K127" s="870"/>
      <c r="L127" s="870"/>
      <c r="M127" s="866"/>
      <c r="N127" s="887"/>
      <c r="O127" s="863"/>
      <c r="P127" s="959"/>
      <c r="Q127" s="998" t="s">
        <v>6</v>
      </c>
      <c r="R127" s="788"/>
      <c r="S127" s="737"/>
      <c r="T127" s="737"/>
      <c r="U127" s="737"/>
      <c r="V127" s="737"/>
      <c r="W127" s="757"/>
      <c r="X127" s="757"/>
      <c r="Y127" s="744"/>
      <c r="Z127" s="744"/>
      <c r="AA127" s="744"/>
      <c r="AB127" s="740"/>
      <c r="AC127" s="740"/>
      <c r="AD127" s="740"/>
      <c r="AE127" s="740"/>
      <c r="AF127" s="740"/>
      <c r="AG127" s="740"/>
      <c r="AH127" s="740"/>
      <c r="AI127" s="740"/>
      <c r="AJ127" s="740"/>
      <c r="AK127" s="740"/>
      <c r="AL127" s="740"/>
      <c r="AM127" s="740"/>
      <c r="AN127" s="740"/>
      <c r="AO127" s="740"/>
      <c r="AP127" s="740"/>
      <c r="AQ127" s="740"/>
      <c r="AR127" s="740"/>
      <c r="AS127" s="740"/>
      <c r="AT127" s="740"/>
      <c r="AU127" s="740"/>
      <c r="AV127" s="740"/>
      <c r="AW127" s="740"/>
      <c r="AX127" s="740"/>
      <c r="AY127" s="740"/>
      <c r="AZ127" s="740"/>
      <c r="BA127" s="774" t="s">
        <v>3</v>
      </c>
      <c r="BB127" s="774" t="s">
        <v>3</v>
      </c>
      <c r="BC127" s="837" t="s">
        <v>3</v>
      </c>
      <c r="BD127" s="1006">
        <v>0</v>
      </c>
      <c r="BE127" s="1006">
        <v>0</v>
      </c>
      <c r="BF127" s="1006" t="s">
        <v>3</v>
      </c>
    </row>
    <row r="128" spans="1:58" x14ac:dyDescent="0.25">
      <c r="A128" s="2797" t="s">
        <v>154</v>
      </c>
      <c r="B128" s="2803"/>
      <c r="C128" s="2798"/>
      <c r="D128" s="904">
        <v>0</v>
      </c>
      <c r="E128" s="968">
        <v>0</v>
      </c>
      <c r="F128" s="906">
        <v>0</v>
      </c>
      <c r="G128" s="906">
        <v>0</v>
      </c>
      <c r="H128" s="906">
        <v>0</v>
      </c>
      <c r="I128" s="906">
        <v>0</v>
      </c>
      <c r="J128" s="906">
        <v>0</v>
      </c>
      <c r="K128" s="906">
        <v>0</v>
      </c>
      <c r="L128" s="906">
        <v>0</v>
      </c>
      <c r="M128" s="907">
        <v>0</v>
      </c>
      <c r="N128" s="904">
        <v>0</v>
      </c>
      <c r="O128" s="909">
        <v>0</v>
      </c>
      <c r="P128" s="909">
        <v>0</v>
      </c>
      <c r="Q128" s="998" t="s">
        <v>6</v>
      </c>
      <c r="R128" s="788"/>
      <c r="S128" s="737"/>
      <c r="T128" s="737"/>
      <c r="U128" s="737"/>
      <c r="V128" s="737"/>
      <c r="W128" s="744"/>
      <c r="X128" s="757"/>
      <c r="Y128" s="757"/>
      <c r="Z128" s="744"/>
      <c r="AA128" s="744"/>
      <c r="AB128" s="740"/>
      <c r="AC128" s="740"/>
      <c r="AD128" s="740"/>
      <c r="AE128" s="740"/>
      <c r="AF128" s="740"/>
      <c r="AG128" s="740"/>
      <c r="AH128" s="740"/>
      <c r="AI128" s="740"/>
      <c r="AJ128" s="740"/>
      <c r="AK128" s="740"/>
      <c r="AL128" s="740"/>
      <c r="AM128" s="740"/>
      <c r="AN128" s="740"/>
      <c r="AO128" s="740"/>
      <c r="AP128" s="740"/>
      <c r="AQ128" s="740"/>
      <c r="AR128" s="740"/>
      <c r="AS128" s="740"/>
      <c r="AT128" s="740"/>
      <c r="AU128" s="740"/>
      <c r="AV128" s="740"/>
      <c r="AW128" s="740"/>
      <c r="AX128" s="740"/>
      <c r="AY128" s="740"/>
      <c r="AZ128" s="740"/>
      <c r="BA128" s="774" t="s">
        <v>3</v>
      </c>
      <c r="BB128" s="774" t="s">
        <v>3</v>
      </c>
      <c r="BC128" s="837" t="s">
        <v>3</v>
      </c>
      <c r="BD128" s="1006">
        <v>0</v>
      </c>
      <c r="BE128" s="1006">
        <v>0</v>
      </c>
      <c r="BF128" s="1006" t="s">
        <v>3</v>
      </c>
    </row>
    <row r="129" spans="1:57" ht="15.75" x14ac:dyDescent="0.25">
      <c r="A129" s="793" t="s">
        <v>158</v>
      </c>
      <c r="B129" s="806"/>
      <c r="C129" s="806"/>
      <c r="D129" s="828"/>
      <c r="E129" s="768"/>
      <c r="F129" s="768"/>
      <c r="G129" s="768"/>
      <c r="H129" s="768"/>
      <c r="I129" s="768"/>
      <c r="J129" s="768"/>
      <c r="K129" s="768"/>
      <c r="L129" s="768"/>
      <c r="M129" s="768"/>
      <c r="N129" s="768"/>
      <c r="O129" s="768"/>
      <c r="P129" s="754"/>
      <c r="Q129" s="754"/>
      <c r="R129" s="784"/>
      <c r="S129" s="750"/>
      <c r="T129" s="737"/>
      <c r="U129" s="737"/>
      <c r="V129" s="737"/>
      <c r="W129" s="737"/>
      <c r="X129" s="737"/>
      <c r="Y129" s="737"/>
      <c r="Z129" s="737"/>
      <c r="AA129" s="737"/>
      <c r="AB129" s="737"/>
      <c r="AC129" s="737"/>
      <c r="AD129" s="737"/>
      <c r="AE129" s="737"/>
      <c r="AF129" s="737"/>
      <c r="AG129" s="737"/>
      <c r="AH129" s="737"/>
      <c r="AI129" s="737"/>
      <c r="AJ129" s="737"/>
      <c r="AK129" s="737"/>
      <c r="AL129" s="737"/>
      <c r="AM129" s="737"/>
      <c r="AN129" s="737"/>
      <c r="AO129" s="737"/>
      <c r="AP129" s="737"/>
      <c r="AQ129" s="737"/>
      <c r="AR129" s="737"/>
      <c r="AS129" s="737"/>
      <c r="AT129" s="737"/>
      <c r="AU129" s="737"/>
      <c r="AV129" s="737"/>
      <c r="AW129" s="737"/>
      <c r="AX129" s="737"/>
      <c r="AY129" s="737"/>
      <c r="AZ129" s="737"/>
      <c r="BA129" s="737"/>
      <c r="BB129" s="737"/>
      <c r="BC129" s="737"/>
      <c r="BD129" s="737"/>
      <c r="BE129" s="737"/>
    </row>
    <row r="130" spans="1:57" x14ac:dyDescent="0.2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737"/>
      <c r="S130" s="737"/>
      <c r="T130" s="737"/>
      <c r="U130" s="737"/>
      <c r="V130" s="737"/>
      <c r="W130" s="737"/>
      <c r="X130" s="737"/>
      <c r="Y130" s="737"/>
      <c r="Z130" s="737"/>
      <c r="AA130" s="737"/>
      <c r="AB130" s="740"/>
      <c r="AC130" s="740"/>
      <c r="AD130" s="740"/>
      <c r="AE130" s="740"/>
      <c r="AF130" s="740"/>
      <c r="AG130" s="740"/>
      <c r="AH130" s="740"/>
      <c r="AI130" s="740"/>
      <c r="AJ130" s="740"/>
      <c r="AK130" s="740"/>
      <c r="AL130" s="740"/>
      <c r="AM130" s="740"/>
      <c r="AN130" s="740"/>
      <c r="AO130" s="740"/>
      <c r="AP130" s="740"/>
      <c r="AQ130" s="740"/>
      <c r="AR130" s="740"/>
      <c r="AS130" s="740"/>
      <c r="AT130" s="740"/>
      <c r="AU130" s="740"/>
      <c r="AV130" s="740"/>
      <c r="AW130" s="740"/>
      <c r="AX130" s="740"/>
      <c r="AY130" s="740"/>
      <c r="AZ130" s="740"/>
      <c r="BA130" s="737"/>
      <c r="BB130" s="737"/>
      <c r="BC130" s="737"/>
      <c r="BD130" s="737"/>
      <c r="BE130" s="740"/>
    </row>
    <row r="131" spans="1:57" ht="21" x14ac:dyDescent="0.25">
      <c r="A131" s="2807"/>
      <c r="B131" s="2808"/>
      <c r="C131" s="2809"/>
      <c r="D131" s="2831"/>
      <c r="E131" s="786" t="s">
        <v>33</v>
      </c>
      <c r="F131" s="752" t="s">
        <v>34</v>
      </c>
      <c r="G131" s="752" t="s">
        <v>35</v>
      </c>
      <c r="H131" s="752" t="s">
        <v>22</v>
      </c>
      <c r="I131" s="752" t="s">
        <v>23</v>
      </c>
      <c r="J131" s="752" t="s">
        <v>24</v>
      </c>
      <c r="K131" s="752" t="s">
        <v>25</v>
      </c>
      <c r="L131" s="752" t="s">
        <v>26</v>
      </c>
      <c r="M131" s="771" t="s">
        <v>27</v>
      </c>
      <c r="N131" s="749" t="s">
        <v>1</v>
      </c>
      <c r="O131" s="771" t="s">
        <v>2</v>
      </c>
      <c r="P131" s="2800"/>
      <c r="Q131" s="2849"/>
      <c r="R131" s="737"/>
      <c r="S131" s="737"/>
      <c r="T131" s="737"/>
      <c r="U131" s="737"/>
      <c r="V131" s="737"/>
      <c r="W131" s="737"/>
      <c r="X131" s="737"/>
      <c r="Y131" s="737"/>
      <c r="Z131" s="737"/>
      <c r="AA131" s="737"/>
      <c r="AB131" s="740"/>
      <c r="AC131" s="740"/>
      <c r="AD131" s="740"/>
      <c r="AE131" s="740"/>
      <c r="AF131" s="740"/>
      <c r="AG131" s="740"/>
      <c r="AH131" s="740"/>
      <c r="AI131" s="740"/>
      <c r="AJ131" s="740"/>
      <c r="AK131" s="740"/>
      <c r="AL131" s="740"/>
      <c r="AM131" s="740"/>
      <c r="AN131" s="740"/>
      <c r="AO131" s="740"/>
      <c r="AP131" s="740"/>
      <c r="AQ131" s="740"/>
      <c r="AR131" s="740"/>
      <c r="AS131" s="740"/>
      <c r="AT131" s="740"/>
      <c r="AU131" s="740"/>
      <c r="AV131" s="740"/>
      <c r="AW131" s="740"/>
      <c r="AX131" s="740"/>
      <c r="AY131" s="740"/>
      <c r="AZ131" s="740"/>
      <c r="BA131" s="737"/>
      <c r="BB131" s="737"/>
      <c r="BC131" s="737"/>
      <c r="BD131" s="737"/>
      <c r="BE131" s="740"/>
    </row>
    <row r="132" spans="1:57" x14ac:dyDescent="0.25">
      <c r="A132" s="2799" t="s">
        <v>160</v>
      </c>
      <c r="B132" s="2799" t="s">
        <v>161</v>
      </c>
      <c r="C132" s="829" t="s">
        <v>162</v>
      </c>
      <c r="D132" s="876">
        <v>0</v>
      </c>
      <c r="E132" s="897"/>
      <c r="F132" s="884"/>
      <c r="G132" s="884"/>
      <c r="H132" s="884"/>
      <c r="I132" s="884"/>
      <c r="J132" s="883"/>
      <c r="K132" s="883"/>
      <c r="L132" s="883"/>
      <c r="M132" s="885"/>
      <c r="N132" s="882"/>
      <c r="O132" s="911"/>
      <c r="P132" s="862"/>
      <c r="Q132" s="958"/>
      <c r="R132" s="998" t="s">
        <v>6</v>
      </c>
      <c r="S132" s="737"/>
      <c r="T132" s="737"/>
      <c r="U132" s="737"/>
      <c r="V132" s="737"/>
      <c r="W132" s="744"/>
      <c r="X132" s="751"/>
      <c r="Y132" s="751"/>
      <c r="Z132" s="744"/>
      <c r="AA132" s="744"/>
      <c r="AB132" s="740"/>
      <c r="AC132" s="740"/>
      <c r="AD132" s="740"/>
      <c r="AE132" s="740"/>
      <c r="AF132" s="740"/>
      <c r="AG132" s="740"/>
      <c r="AH132" s="740"/>
      <c r="AI132" s="740"/>
      <c r="AJ132" s="740"/>
      <c r="AK132" s="740"/>
      <c r="AL132" s="740"/>
      <c r="AM132" s="740"/>
      <c r="AN132" s="740"/>
      <c r="AO132" s="740"/>
      <c r="AP132" s="740"/>
      <c r="AQ132" s="740"/>
      <c r="AR132" s="740"/>
      <c r="AS132" s="740"/>
      <c r="AT132" s="740"/>
      <c r="AU132" s="740"/>
      <c r="AV132" s="740"/>
      <c r="AW132" s="740"/>
      <c r="AX132" s="740"/>
      <c r="AY132" s="740"/>
      <c r="AZ132" s="740"/>
      <c r="BA132" s="837" t="s">
        <v>3</v>
      </c>
      <c r="BB132" s="837" t="s">
        <v>3</v>
      </c>
      <c r="BC132" s="740"/>
      <c r="BD132" s="1001">
        <v>0</v>
      </c>
      <c r="BE132" s="1001">
        <v>0</v>
      </c>
    </row>
    <row r="133" spans="1:57" x14ac:dyDescent="0.25">
      <c r="A133" s="2816"/>
      <c r="B133" s="2800"/>
      <c r="C133" s="766" t="s">
        <v>163</v>
      </c>
      <c r="D133" s="878">
        <v>0</v>
      </c>
      <c r="E133" s="900"/>
      <c r="F133" s="901"/>
      <c r="G133" s="901"/>
      <c r="H133" s="901"/>
      <c r="I133" s="901"/>
      <c r="J133" s="873"/>
      <c r="K133" s="873"/>
      <c r="L133" s="873"/>
      <c r="M133" s="902"/>
      <c r="N133" s="1028"/>
      <c r="O133" s="1027"/>
      <c r="P133" s="863"/>
      <c r="Q133" s="969"/>
      <c r="R133" s="998" t="s">
        <v>3</v>
      </c>
      <c r="S133" s="737"/>
      <c r="T133" s="737"/>
      <c r="U133" s="737"/>
      <c r="V133" s="737"/>
      <c r="W133" s="744"/>
      <c r="X133" s="751"/>
      <c r="Y133" s="751"/>
      <c r="Z133" s="744"/>
      <c r="AA133" s="744"/>
      <c r="AB133" s="740"/>
      <c r="AC133" s="740"/>
      <c r="AD133" s="740"/>
      <c r="AE133" s="740"/>
      <c r="AF133" s="740"/>
      <c r="AG133" s="740"/>
      <c r="AH133" s="740"/>
      <c r="AI133" s="740"/>
      <c r="AJ133" s="740"/>
      <c r="AK133" s="740"/>
      <c r="AL133" s="740"/>
      <c r="AM133" s="740"/>
      <c r="AN133" s="740"/>
      <c r="AO133" s="740"/>
      <c r="AP133" s="740"/>
      <c r="AQ133" s="740"/>
      <c r="AR133" s="740"/>
      <c r="AS133" s="740"/>
      <c r="AT133" s="740"/>
      <c r="AU133" s="740"/>
      <c r="AV133" s="740"/>
      <c r="AW133" s="740"/>
      <c r="AX133" s="740"/>
      <c r="AY133" s="740"/>
      <c r="AZ133" s="740"/>
      <c r="BA133" s="760"/>
      <c r="BB133" s="837" t="s">
        <v>3</v>
      </c>
      <c r="BC133" s="740"/>
      <c r="BD133" s="1014"/>
      <c r="BE133" s="1001">
        <v>0</v>
      </c>
    </row>
    <row r="134" spans="1:57" x14ac:dyDescent="0.25">
      <c r="A134" s="2816"/>
      <c r="B134" s="2799" t="s">
        <v>164</v>
      </c>
      <c r="C134" s="829" t="s">
        <v>162</v>
      </c>
      <c r="D134" s="876">
        <v>0</v>
      </c>
      <c r="E134" s="897"/>
      <c r="F134" s="884"/>
      <c r="G134" s="884"/>
      <c r="H134" s="884"/>
      <c r="I134" s="884"/>
      <c r="J134" s="883"/>
      <c r="K134" s="883"/>
      <c r="L134" s="883"/>
      <c r="M134" s="885"/>
      <c r="N134" s="882"/>
      <c r="O134" s="911"/>
      <c r="P134" s="911"/>
      <c r="Q134" s="958"/>
      <c r="R134" s="998" t="s">
        <v>6</v>
      </c>
      <c r="S134" s="737"/>
      <c r="T134" s="737"/>
      <c r="U134" s="737"/>
      <c r="V134" s="737"/>
      <c r="W134" s="744"/>
      <c r="X134" s="751"/>
      <c r="Y134" s="751"/>
      <c r="Z134" s="744"/>
      <c r="AA134" s="744"/>
      <c r="AB134" s="740"/>
      <c r="AC134" s="740"/>
      <c r="AD134" s="740"/>
      <c r="AE134" s="740"/>
      <c r="AF134" s="740"/>
      <c r="AG134" s="740"/>
      <c r="AH134" s="740"/>
      <c r="AI134" s="740"/>
      <c r="AJ134" s="740"/>
      <c r="AK134" s="740"/>
      <c r="AL134" s="740"/>
      <c r="AM134" s="740"/>
      <c r="AN134" s="740"/>
      <c r="AO134" s="740"/>
      <c r="AP134" s="740"/>
      <c r="AQ134" s="740"/>
      <c r="AR134" s="740"/>
      <c r="AS134" s="740"/>
      <c r="AT134" s="740"/>
      <c r="AU134" s="740"/>
      <c r="AV134" s="740"/>
      <c r="AW134" s="740"/>
      <c r="AX134" s="740"/>
      <c r="AY134" s="740"/>
      <c r="AZ134" s="740"/>
      <c r="BA134" s="837" t="s">
        <v>3</v>
      </c>
      <c r="BB134" s="837" t="s">
        <v>3</v>
      </c>
      <c r="BC134" s="740"/>
      <c r="BD134" s="1001">
        <v>0</v>
      </c>
      <c r="BE134" s="1001">
        <v>0</v>
      </c>
    </row>
    <row r="135" spans="1:57" x14ac:dyDescent="0.25">
      <c r="A135" s="2800"/>
      <c r="B135" s="2800"/>
      <c r="C135" s="767" t="s">
        <v>163</v>
      </c>
      <c r="D135" s="878">
        <v>0</v>
      </c>
      <c r="E135" s="900"/>
      <c r="F135" s="901"/>
      <c r="G135" s="901"/>
      <c r="H135" s="901"/>
      <c r="I135" s="901"/>
      <c r="J135" s="873"/>
      <c r="K135" s="873"/>
      <c r="L135" s="873"/>
      <c r="M135" s="902"/>
      <c r="N135" s="1028"/>
      <c r="O135" s="1027"/>
      <c r="P135" s="875"/>
      <c r="Q135" s="969"/>
      <c r="R135" s="998" t="s">
        <v>3</v>
      </c>
      <c r="S135" s="737"/>
      <c r="T135" s="737"/>
      <c r="U135" s="737"/>
      <c r="V135" s="737"/>
      <c r="W135" s="744"/>
      <c r="X135" s="751"/>
      <c r="Y135" s="751"/>
      <c r="Z135" s="744"/>
      <c r="AA135" s="744"/>
      <c r="AB135" s="740"/>
      <c r="AC135" s="740"/>
      <c r="AD135" s="740"/>
      <c r="AE135" s="740"/>
      <c r="AF135" s="740"/>
      <c r="AG135" s="740"/>
      <c r="AH135" s="740"/>
      <c r="AI135" s="740"/>
      <c r="AJ135" s="740"/>
      <c r="AK135" s="740"/>
      <c r="AL135" s="740"/>
      <c r="AM135" s="740"/>
      <c r="AN135" s="740"/>
      <c r="AO135" s="740"/>
      <c r="AP135" s="740"/>
      <c r="AQ135" s="740"/>
      <c r="AR135" s="740"/>
      <c r="AS135" s="740"/>
      <c r="AT135" s="740"/>
      <c r="AU135" s="740"/>
      <c r="AV135" s="740"/>
      <c r="AW135" s="740"/>
      <c r="AX135" s="740"/>
      <c r="AY135" s="740"/>
      <c r="AZ135" s="740"/>
      <c r="BA135" s="760"/>
      <c r="BB135" s="837" t="s">
        <v>3</v>
      </c>
      <c r="BC135" s="740"/>
      <c r="BD135" s="1014"/>
      <c r="BE135" s="1001">
        <v>0</v>
      </c>
    </row>
    <row r="136" spans="1:57" x14ac:dyDescent="0.25">
      <c r="A136" s="2799" t="s">
        <v>165</v>
      </c>
      <c r="B136" s="2810" t="s">
        <v>166</v>
      </c>
      <c r="C136" s="2835"/>
      <c r="D136" s="886"/>
      <c r="E136" s="897"/>
      <c r="F136" s="884"/>
      <c r="G136" s="884"/>
      <c r="H136" s="884"/>
      <c r="I136" s="884"/>
      <c r="J136" s="884"/>
      <c r="K136" s="884"/>
      <c r="L136" s="884"/>
      <c r="M136" s="885"/>
      <c r="N136" s="897"/>
      <c r="O136" s="885"/>
      <c r="P136" s="886"/>
      <c r="Q136" s="886"/>
      <c r="R136" s="998" t="s">
        <v>6</v>
      </c>
      <c r="S136" s="737"/>
      <c r="T136" s="737"/>
      <c r="U136" s="737"/>
      <c r="V136" s="737"/>
      <c r="W136" s="744"/>
      <c r="X136" s="744"/>
      <c r="Y136" s="751"/>
      <c r="Z136" s="744"/>
      <c r="AA136" s="744"/>
      <c r="AB136" s="740"/>
      <c r="AC136" s="740"/>
      <c r="AD136" s="740"/>
      <c r="AE136" s="740"/>
      <c r="AF136" s="740"/>
      <c r="AG136" s="740"/>
      <c r="AH136" s="740"/>
      <c r="AI136" s="740"/>
      <c r="AJ136" s="740"/>
      <c r="AK136" s="740"/>
      <c r="AL136" s="740"/>
      <c r="AM136" s="740"/>
      <c r="AN136" s="740"/>
      <c r="AO136" s="740"/>
      <c r="AP136" s="740"/>
      <c r="AQ136" s="740"/>
      <c r="AR136" s="740"/>
      <c r="AS136" s="740"/>
      <c r="AT136" s="740"/>
      <c r="AU136" s="740"/>
      <c r="AV136" s="740"/>
      <c r="AW136" s="740"/>
      <c r="AX136" s="740"/>
      <c r="AY136" s="740"/>
      <c r="AZ136" s="740"/>
      <c r="BA136" s="760"/>
      <c r="BB136" s="760"/>
      <c r="BC136" s="740"/>
      <c r="BD136" s="1014"/>
      <c r="BE136" s="1014"/>
    </row>
    <row r="137" spans="1:57" x14ac:dyDescent="0.25">
      <c r="A137" s="2816"/>
      <c r="B137" s="2813" t="s">
        <v>167</v>
      </c>
      <c r="C137" s="2836"/>
      <c r="D137" s="877">
        <v>0</v>
      </c>
      <c r="E137" s="879"/>
      <c r="F137" s="880"/>
      <c r="G137" s="880"/>
      <c r="H137" s="880"/>
      <c r="I137" s="880"/>
      <c r="J137" s="870"/>
      <c r="K137" s="870"/>
      <c r="L137" s="880"/>
      <c r="M137" s="881"/>
      <c r="N137" s="869"/>
      <c r="O137" s="866"/>
      <c r="P137" s="863"/>
      <c r="Q137" s="959"/>
      <c r="R137" s="998" t="s">
        <v>3</v>
      </c>
      <c r="S137" s="737"/>
      <c r="T137" s="737"/>
      <c r="U137" s="737"/>
      <c r="V137" s="737"/>
      <c r="W137" s="744"/>
      <c r="X137" s="744"/>
      <c r="Y137" s="751"/>
      <c r="Z137" s="744"/>
      <c r="AA137" s="744"/>
      <c r="AB137" s="740"/>
      <c r="AC137" s="740"/>
      <c r="AD137" s="740"/>
      <c r="AE137" s="740"/>
      <c r="AF137" s="740"/>
      <c r="AG137" s="740"/>
      <c r="AH137" s="740"/>
      <c r="AI137" s="740"/>
      <c r="AJ137" s="740"/>
      <c r="AK137" s="740"/>
      <c r="AL137" s="740"/>
      <c r="AM137" s="740"/>
      <c r="AN137" s="740"/>
      <c r="AO137" s="740"/>
      <c r="AP137" s="740"/>
      <c r="AQ137" s="740"/>
      <c r="AR137" s="740"/>
      <c r="AS137" s="740"/>
      <c r="AT137" s="740"/>
      <c r="AU137" s="740"/>
      <c r="AV137" s="740"/>
      <c r="AW137" s="740"/>
      <c r="AX137" s="740"/>
      <c r="AY137" s="740"/>
      <c r="AZ137" s="740"/>
      <c r="BA137" s="760"/>
      <c r="BB137" s="837" t="s">
        <v>3</v>
      </c>
      <c r="BC137" s="740"/>
      <c r="BD137" s="1014"/>
      <c r="BE137" s="1001">
        <v>0</v>
      </c>
    </row>
    <row r="138" spans="1:57" x14ac:dyDescent="0.25">
      <c r="A138" s="2816"/>
      <c r="B138" s="2824" t="s">
        <v>168</v>
      </c>
      <c r="C138" s="2837"/>
      <c r="D138" s="892">
        <v>0</v>
      </c>
      <c r="E138" s="889"/>
      <c r="F138" s="937"/>
      <c r="G138" s="937"/>
      <c r="H138" s="937"/>
      <c r="I138" s="937"/>
      <c r="J138" s="894"/>
      <c r="K138" s="894"/>
      <c r="L138" s="937"/>
      <c r="M138" s="890"/>
      <c r="N138" s="893"/>
      <c r="O138" s="867"/>
      <c r="P138" s="864"/>
      <c r="Q138" s="960"/>
      <c r="R138" s="998" t="s">
        <v>6</v>
      </c>
      <c r="S138" s="737"/>
      <c r="T138" s="737"/>
      <c r="U138" s="737"/>
      <c r="V138" s="737"/>
      <c r="W138" s="744"/>
      <c r="X138" s="744"/>
      <c r="Y138" s="751"/>
      <c r="Z138" s="744"/>
      <c r="AA138" s="744"/>
      <c r="AB138" s="740"/>
      <c r="AC138" s="740"/>
      <c r="AD138" s="740"/>
      <c r="AE138" s="740"/>
      <c r="AF138" s="740"/>
      <c r="AG138" s="740"/>
      <c r="AH138" s="740"/>
      <c r="AI138" s="740"/>
      <c r="AJ138" s="740"/>
      <c r="AK138" s="740"/>
      <c r="AL138" s="740"/>
      <c r="AM138" s="740"/>
      <c r="AN138" s="740"/>
      <c r="AO138" s="740"/>
      <c r="AP138" s="740"/>
      <c r="AQ138" s="740"/>
      <c r="AR138" s="740"/>
      <c r="AS138" s="740"/>
      <c r="AT138" s="740"/>
      <c r="AU138" s="740"/>
      <c r="AV138" s="740"/>
      <c r="AW138" s="740"/>
      <c r="AX138" s="740"/>
      <c r="AY138" s="740"/>
      <c r="AZ138" s="740"/>
      <c r="BA138" s="837" t="s">
        <v>3</v>
      </c>
      <c r="BB138" s="837" t="s">
        <v>3</v>
      </c>
      <c r="BC138" s="740"/>
      <c r="BD138" s="1001">
        <v>0</v>
      </c>
      <c r="BE138" s="1001">
        <v>0</v>
      </c>
    </row>
    <row r="139" spans="1:57" x14ac:dyDescent="0.25">
      <c r="A139" s="2816"/>
      <c r="B139" s="2799" t="s">
        <v>161</v>
      </c>
      <c r="C139" s="843" t="s">
        <v>4</v>
      </c>
      <c r="D139" s="904">
        <v>0</v>
      </c>
      <c r="E139" s="930"/>
      <c r="F139" s="931"/>
      <c r="G139" s="931"/>
      <c r="H139" s="931"/>
      <c r="I139" s="970"/>
      <c r="J139" s="906">
        <v>0</v>
      </c>
      <c r="K139" s="906">
        <v>0</v>
      </c>
      <c r="L139" s="971"/>
      <c r="M139" s="929"/>
      <c r="N139" s="905">
        <v>0</v>
      </c>
      <c r="O139" s="908">
        <v>0</v>
      </c>
      <c r="P139" s="904">
        <v>0</v>
      </c>
      <c r="Q139" s="904">
        <v>0</v>
      </c>
      <c r="R139" s="998" t="s">
        <v>6</v>
      </c>
      <c r="S139" s="737"/>
      <c r="T139" s="737"/>
      <c r="U139" s="737"/>
      <c r="V139" s="737"/>
      <c r="W139" s="744"/>
      <c r="X139" s="744"/>
      <c r="Y139" s="751"/>
      <c r="Z139" s="744"/>
      <c r="AA139" s="744"/>
      <c r="AB139" s="740"/>
      <c r="AC139" s="740"/>
      <c r="AD139" s="740"/>
      <c r="AE139" s="740"/>
      <c r="AF139" s="740"/>
      <c r="AG139" s="740"/>
      <c r="AH139" s="740"/>
      <c r="AI139" s="740"/>
      <c r="AJ139" s="740"/>
      <c r="AK139" s="740"/>
      <c r="AL139" s="740"/>
      <c r="AM139" s="740"/>
      <c r="AN139" s="740"/>
      <c r="AO139" s="740"/>
      <c r="AP139" s="740"/>
      <c r="AQ139" s="740"/>
      <c r="AR139" s="740"/>
      <c r="AS139" s="740"/>
      <c r="AT139" s="740"/>
      <c r="AU139" s="740"/>
      <c r="AV139" s="740"/>
      <c r="AW139" s="740"/>
      <c r="AX139" s="740"/>
      <c r="AY139" s="740"/>
      <c r="AZ139" s="740"/>
      <c r="BA139" s="837" t="s">
        <v>3</v>
      </c>
      <c r="BB139" s="837" t="s">
        <v>3</v>
      </c>
      <c r="BC139" s="740"/>
      <c r="BD139" s="1001">
        <v>0</v>
      </c>
      <c r="BE139" s="1001">
        <v>0</v>
      </c>
    </row>
    <row r="140" spans="1:57" x14ac:dyDescent="0.25">
      <c r="A140" s="2816"/>
      <c r="B140" s="2816"/>
      <c r="C140" s="830" t="s">
        <v>169</v>
      </c>
      <c r="D140" s="944">
        <v>0</v>
      </c>
      <c r="E140" s="972"/>
      <c r="F140" s="973"/>
      <c r="G140" s="973"/>
      <c r="H140" s="973"/>
      <c r="I140" s="973"/>
      <c r="J140" s="914"/>
      <c r="K140" s="914"/>
      <c r="L140" s="973"/>
      <c r="M140" s="974"/>
      <c r="N140" s="913"/>
      <c r="O140" s="915"/>
      <c r="P140" s="868"/>
      <c r="Q140" s="975"/>
      <c r="R140" s="998" t="s">
        <v>6</v>
      </c>
      <c r="S140" s="737"/>
      <c r="T140" s="737"/>
      <c r="U140" s="737"/>
      <c r="V140" s="737"/>
      <c r="W140" s="744"/>
      <c r="X140" s="744"/>
      <c r="Y140" s="751"/>
      <c r="Z140" s="744"/>
      <c r="AA140" s="744"/>
      <c r="AB140" s="740"/>
      <c r="AC140" s="740"/>
      <c r="AD140" s="740"/>
      <c r="AE140" s="740"/>
      <c r="AF140" s="740"/>
      <c r="AG140" s="740"/>
      <c r="AH140" s="740"/>
      <c r="AI140" s="740"/>
      <c r="AJ140" s="740"/>
      <c r="AK140" s="740"/>
      <c r="AL140" s="740"/>
      <c r="AM140" s="740"/>
      <c r="AN140" s="740"/>
      <c r="AO140" s="740"/>
      <c r="AP140" s="740"/>
      <c r="AQ140" s="740"/>
      <c r="AR140" s="740"/>
      <c r="AS140" s="740"/>
      <c r="AT140" s="740"/>
      <c r="AU140" s="740"/>
      <c r="AV140" s="740"/>
      <c r="AW140" s="740"/>
      <c r="AX140" s="740"/>
      <c r="AY140" s="740"/>
      <c r="AZ140" s="740"/>
      <c r="BA140" s="837" t="s">
        <v>3</v>
      </c>
      <c r="BB140" s="837" t="s">
        <v>3</v>
      </c>
      <c r="BC140" s="740"/>
      <c r="BD140" s="1001">
        <v>0</v>
      </c>
      <c r="BE140" s="1001">
        <v>0</v>
      </c>
    </row>
    <row r="141" spans="1:57" x14ac:dyDescent="0.25">
      <c r="A141" s="2816"/>
      <c r="B141" s="2816"/>
      <c r="C141" s="775" t="s">
        <v>170</v>
      </c>
      <c r="D141" s="877">
        <v>0</v>
      </c>
      <c r="E141" s="879"/>
      <c r="F141" s="880"/>
      <c r="G141" s="880"/>
      <c r="H141" s="880"/>
      <c r="I141" s="880"/>
      <c r="J141" s="870"/>
      <c r="K141" s="870"/>
      <c r="L141" s="880"/>
      <c r="M141" s="881"/>
      <c r="N141" s="869"/>
      <c r="O141" s="866"/>
      <c r="P141" s="863"/>
      <c r="Q141" s="959"/>
      <c r="R141" s="998" t="s">
        <v>6</v>
      </c>
      <c r="S141" s="737"/>
      <c r="T141" s="737"/>
      <c r="U141" s="737"/>
      <c r="V141" s="737"/>
      <c r="W141" s="744"/>
      <c r="X141" s="744"/>
      <c r="Y141" s="751"/>
      <c r="Z141" s="744"/>
      <c r="AA141" s="744"/>
      <c r="AB141" s="740"/>
      <c r="AC141" s="740"/>
      <c r="AD141" s="740"/>
      <c r="AE141" s="740"/>
      <c r="AF141" s="740"/>
      <c r="AG141" s="740"/>
      <c r="AH141" s="740"/>
      <c r="AI141" s="740"/>
      <c r="AJ141" s="740"/>
      <c r="AK141" s="740"/>
      <c r="AL141" s="740"/>
      <c r="AM141" s="740"/>
      <c r="AN141" s="740"/>
      <c r="AO141" s="740"/>
      <c r="AP141" s="740"/>
      <c r="AQ141" s="740"/>
      <c r="AR141" s="740"/>
      <c r="AS141" s="740"/>
      <c r="AT141" s="740"/>
      <c r="AU141" s="740"/>
      <c r="AV141" s="740"/>
      <c r="AW141" s="740"/>
      <c r="AX141" s="740"/>
      <c r="AY141" s="740"/>
      <c r="AZ141" s="740"/>
      <c r="BA141" s="837" t="s">
        <v>3</v>
      </c>
      <c r="BB141" s="837" t="s">
        <v>3</v>
      </c>
      <c r="BC141" s="740"/>
      <c r="BD141" s="1001">
        <v>0</v>
      </c>
      <c r="BE141" s="1001">
        <v>0</v>
      </c>
    </row>
    <row r="142" spans="1:57" x14ac:dyDescent="0.25">
      <c r="A142" s="2816"/>
      <c r="B142" s="2816"/>
      <c r="C142" s="789" t="s">
        <v>171</v>
      </c>
      <c r="D142" s="892">
        <v>0</v>
      </c>
      <c r="E142" s="889"/>
      <c r="F142" s="937"/>
      <c r="G142" s="937"/>
      <c r="H142" s="937"/>
      <c r="I142" s="937"/>
      <c r="J142" s="894"/>
      <c r="K142" s="894"/>
      <c r="L142" s="937"/>
      <c r="M142" s="890"/>
      <c r="N142" s="893"/>
      <c r="O142" s="867"/>
      <c r="P142" s="896"/>
      <c r="Q142" s="960"/>
      <c r="R142" s="998" t="s">
        <v>6</v>
      </c>
      <c r="S142" s="737"/>
      <c r="T142" s="737"/>
      <c r="U142" s="737"/>
      <c r="V142" s="737"/>
      <c r="W142" s="744"/>
      <c r="X142" s="744"/>
      <c r="Y142" s="751"/>
      <c r="Z142" s="744"/>
      <c r="AA142" s="744"/>
      <c r="AB142" s="740"/>
      <c r="AC142" s="740"/>
      <c r="AD142" s="740"/>
      <c r="AE142" s="740"/>
      <c r="AF142" s="740"/>
      <c r="AG142" s="740"/>
      <c r="AH142" s="740"/>
      <c r="AI142" s="740"/>
      <c r="AJ142" s="740"/>
      <c r="AK142" s="740"/>
      <c r="AL142" s="740"/>
      <c r="AM142" s="740"/>
      <c r="AN142" s="740"/>
      <c r="AO142" s="740"/>
      <c r="AP142" s="740"/>
      <c r="AQ142" s="740"/>
      <c r="AR142" s="740"/>
      <c r="AS142" s="740"/>
      <c r="AT142" s="740"/>
      <c r="AU142" s="740"/>
      <c r="AV142" s="740"/>
      <c r="AW142" s="740"/>
      <c r="AX142" s="740"/>
      <c r="AY142" s="740"/>
      <c r="AZ142" s="740"/>
      <c r="BA142" s="837" t="s">
        <v>3</v>
      </c>
      <c r="BB142" s="837" t="s">
        <v>3</v>
      </c>
      <c r="BC142" s="740"/>
      <c r="BD142" s="1001">
        <v>0</v>
      </c>
      <c r="BE142" s="1001">
        <v>0</v>
      </c>
    </row>
    <row r="143" spans="1:57" x14ac:dyDescent="0.25">
      <c r="A143" s="2800"/>
      <c r="B143" s="2800"/>
      <c r="C143" s="790" t="s">
        <v>172</v>
      </c>
      <c r="D143" s="878">
        <v>0</v>
      </c>
      <c r="E143" s="900"/>
      <c r="F143" s="901"/>
      <c r="G143" s="901"/>
      <c r="H143" s="901"/>
      <c r="I143" s="901"/>
      <c r="J143" s="873"/>
      <c r="K143" s="873"/>
      <c r="L143" s="901"/>
      <c r="M143" s="902"/>
      <c r="N143" s="872"/>
      <c r="O143" s="875"/>
      <c r="P143" s="918"/>
      <c r="Q143" s="969"/>
      <c r="R143" s="998" t="s">
        <v>6</v>
      </c>
      <c r="S143" s="737"/>
      <c r="T143" s="737"/>
      <c r="U143" s="737"/>
      <c r="V143" s="737"/>
      <c r="W143" s="744"/>
      <c r="X143" s="744"/>
      <c r="Y143" s="751"/>
      <c r="Z143" s="744"/>
      <c r="AA143" s="744"/>
      <c r="AB143" s="740"/>
      <c r="AC143" s="740"/>
      <c r="AD143" s="740"/>
      <c r="AE143" s="740"/>
      <c r="AF143" s="740"/>
      <c r="AG143" s="740"/>
      <c r="AH143" s="740"/>
      <c r="AI143" s="740"/>
      <c r="AJ143" s="740"/>
      <c r="AK143" s="740"/>
      <c r="AL143" s="740"/>
      <c r="AM143" s="740"/>
      <c r="AN143" s="740"/>
      <c r="AO143" s="740"/>
      <c r="AP143" s="740"/>
      <c r="AQ143" s="740"/>
      <c r="AR143" s="740"/>
      <c r="AS143" s="740"/>
      <c r="AT143" s="740"/>
      <c r="AU143" s="740"/>
      <c r="AV143" s="740"/>
      <c r="AW143" s="740"/>
      <c r="AX143" s="740"/>
      <c r="AY143" s="740"/>
      <c r="AZ143" s="740"/>
      <c r="BA143" s="837" t="s">
        <v>3</v>
      </c>
      <c r="BB143" s="837" t="s">
        <v>3</v>
      </c>
      <c r="BC143" s="740"/>
      <c r="BD143" s="1001">
        <v>0</v>
      </c>
      <c r="BE143" s="1001">
        <v>0</v>
      </c>
    </row>
    <row r="144" spans="1:57" x14ac:dyDescent="0.25">
      <c r="A144" s="2799" t="s">
        <v>173</v>
      </c>
      <c r="B144" s="2799" t="s">
        <v>166</v>
      </c>
      <c r="C144" s="764" t="s">
        <v>162</v>
      </c>
      <c r="D144" s="944">
        <v>0</v>
      </c>
      <c r="E144" s="972"/>
      <c r="F144" s="973"/>
      <c r="G144" s="973"/>
      <c r="H144" s="973"/>
      <c r="I144" s="973"/>
      <c r="J144" s="914"/>
      <c r="K144" s="914"/>
      <c r="L144" s="973"/>
      <c r="M144" s="974"/>
      <c r="N144" s="913"/>
      <c r="O144" s="915"/>
      <c r="P144" s="1015"/>
      <c r="Q144" s="975"/>
      <c r="R144" s="998" t="s">
        <v>6</v>
      </c>
      <c r="S144" s="737"/>
      <c r="T144" s="737"/>
      <c r="U144" s="737"/>
      <c r="V144" s="737"/>
      <c r="W144" s="744"/>
      <c r="X144" s="744"/>
      <c r="Y144" s="751"/>
      <c r="Z144" s="744"/>
      <c r="AA144" s="744"/>
      <c r="AB144" s="740"/>
      <c r="AC144" s="740"/>
      <c r="AD144" s="740"/>
      <c r="AE144" s="740"/>
      <c r="AF144" s="740"/>
      <c r="AG144" s="740"/>
      <c r="AH144" s="740"/>
      <c r="AI144" s="740"/>
      <c r="AJ144" s="740"/>
      <c r="AK144" s="740"/>
      <c r="AL144" s="740"/>
      <c r="AM144" s="740"/>
      <c r="AN144" s="740"/>
      <c r="AO144" s="740"/>
      <c r="AP144" s="740"/>
      <c r="AQ144" s="740"/>
      <c r="AR144" s="740"/>
      <c r="AS144" s="740"/>
      <c r="AT144" s="740"/>
      <c r="AU144" s="740"/>
      <c r="AV144" s="740"/>
      <c r="AW144" s="740"/>
      <c r="AX144" s="740"/>
      <c r="AY144" s="740"/>
      <c r="AZ144" s="740"/>
      <c r="BA144" s="837" t="s">
        <v>3</v>
      </c>
      <c r="BB144" s="837" t="s">
        <v>3</v>
      </c>
      <c r="BC144" s="740"/>
      <c r="BD144" s="1001">
        <v>0</v>
      </c>
      <c r="BE144" s="1001">
        <v>0</v>
      </c>
    </row>
    <row r="145" spans="1:57" x14ac:dyDescent="0.25">
      <c r="A145" s="2839"/>
      <c r="B145" s="2800"/>
      <c r="C145" s="766" t="s">
        <v>174</v>
      </c>
      <c r="D145" s="892">
        <v>0</v>
      </c>
      <c r="E145" s="889"/>
      <c r="F145" s="937"/>
      <c r="G145" s="937"/>
      <c r="H145" s="937"/>
      <c r="I145" s="937"/>
      <c r="J145" s="894"/>
      <c r="K145" s="873"/>
      <c r="L145" s="937"/>
      <c r="M145" s="890"/>
      <c r="N145" s="1023"/>
      <c r="O145" s="1024"/>
      <c r="P145" s="977"/>
      <c r="Q145" s="960"/>
      <c r="R145" s="998" t="s">
        <v>3</v>
      </c>
      <c r="S145" s="737"/>
      <c r="T145" s="737"/>
      <c r="U145" s="737"/>
      <c r="V145" s="737"/>
      <c r="W145" s="744"/>
      <c r="X145" s="744"/>
      <c r="Y145" s="751"/>
      <c r="Z145" s="744"/>
      <c r="AA145" s="744"/>
      <c r="AB145" s="740"/>
      <c r="AC145" s="740"/>
      <c r="AD145" s="740"/>
      <c r="AE145" s="740"/>
      <c r="AF145" s="740"/>
      <c r="AG145" s="740"/>
      <c r="AH145" s="740"/>
      <c r="AI145" s="740"/>
      <c r="AJ145" s="740"/>
      <c r="AK145" s="740"/>
      <c r="AL145" s="740"/>
      <c r="AM145" s="740"/>
      <c r="AN145" s="740"/>
      <c r="AO145" s="740"/>
      <c r="AP145" s="740"/>
      <c r="AQ145" s="740"/>
      <c r="AR145" s="740"/>
      <c r="AS145" s="740"/>
      <c r="AT145" s="740"/>
      <c r="AU145" s="740"/>
      <c r="AV145" s="740"/>
      <c r="AW145" s="740"/>
      <c r="AX145" s="740"/>
      <c r="AY145" s="740"/>
      <c r="AZ145" s="740"/>
      <c r="BA145" s="760"/>
      <c r="BB145" s="837" t="s">
        <v>3</v>
      </c>
      <c r="BC145" s="740"/>
      <c r="BD145" s="1014"/>
      <c r="BE145" s="1001">
        <v>0</v>
      </c>
    </row>
    <row r="146" spans="1:57" x14ac:dyDescent="0.25">
      <c r="A146" s="2839"/>
      <c r="B146" s="2799" t="s">
        <v>167</v>
      </c>
      <c r="C146" s="829" t="s">
        <v>162</v>
      </c>
      <c r="D146" s="876">
        <v>0</v>
      </c>
      <c r="E146" s="897"/>
      <c r="F146" s="884"/>
      <c r="G146" s="884"/>
      <c r="H146" s="884"/>
      <c r="I146" s="884"/>
      <c r="J146" s="883"/>
      <c r="K146" s="914"/>
      <c r="L146" s="884"/>
      <c r="M146" s="885"/>
      <c r="N146" s="882"/>
      <c r="O146" s="911"/>
      <c r="P146" s="1015"/>
      <c r="Q146" s="958"/>
      <c r="R146" s="998" t="s">
        <v>6</v>
      </c>
      <c r="S146" s="737"/>
      <c r="T146" s="737"/>
      <c r="U146" s="737"/>
      <c r="V146" s="737"/>
      <c r="W146" s="744"/>
      <c r="X146" s="744"/>
      <c r="Y146" s="751"/>
      <c r="Z146" s="744"/>
      <c r="AA146" s="744"/>
      <c r="AB146" s="740"/>
      <c r="AC146" s="740"/>
      <c r="AD146" s="740"/>
      <c r="AE146" s="740"/>
      <c r="AF146" s="740"/>
      <c r="AG146" s="740"/>
      <c r="AH146" s="740"/>
      <c r="AI146" s="740"/>
      <c r="AJ146" s="740"/>
      <c r="AK146" s="740"/>
      <c r="AL146" s="740"/>
      <c r="AM146" s="740"/>
      <c r="AN146" s="740"/>
      <c r="AO146" s="740"/>
      <c r="AP146" s="740"/>
      <c r="AQ146" s="740"/>
      <c r="AR146" s="740"/>
      <c r="AS146" s="740"/>
      <c r="AT146" s="740"/>
      <c r="AU146" s="740"/>
      <c r="AV146" s="740"/>
      <c r="AW146" s="740"/>
      <c r="AX146" s="740"/>
      <c r="AY146" s="740"/>
      <c r="AZ146" s="740"/>
      <c r="BA146" s="837" t="s">
        <v>3</v>
      </c>
      <c r="BB146" s="837" t="s">
        <v>3</v>
      </c>
      <c r="BC146" s="740"/>
      <c r="BD146" s="1001">
        <v>0</v>
      </c>
      <c r="BE146" s="1001">
        <v>0</v>
      </c>
    </row>
    <row r="147" spans="1:57" x14ac:dyDescent="0.25">
      <c r="A147" s="2831"/>
      <c r="B147" s="2800"/>
      <c r="C147" s="767" t="s">
        <v>163</v>
      </c>
      <c r="D147" s="878">
        <v>0</v>
      </c>
      <c r="E147" s="900"/>
      <c r="F147" s="901"/>
      <c r="G147" s="901"/>
      <c r="H147" s="901"/>
      <c r="I147" s="901"/>
      <c r="J147" s="873"/>
      <c r="K147" s="873"/>
      <c r="L147" s="901"/>
      <c r="M147" s="902"/>
      <c r="N147" s="1023"/>
      <c r="O147" s="1024"/>
      <c r="P147" s="977"/>
      <c r="Q147" s="969"/>
      <c r="R147" s="998" t="s">
        <v>3</v>
      </c>
      <c r="S147" s="737"/>
      <c r="T147" s="737"/>
      <c r="U147" s="737"/>
      <c r="V147" s="737"/>
      <c r="W147" s="744"/>
      <c r="X147" s="744"/>
      <c r="Y147" s="751"/>
      <c r="Z147" s="744"/>
      <c r="AA147" s="744"/>
      <c r="AB147" s="740"/>
      <c r="AC147" s="740"/>
      <c r="AD147" s="740"/>
      <c r="AE147" s="740"/>
      <c r="AF147" s="740"/>
      <c r="AG147" s="740"/>
      <c r="AH147" s="740"/>
      <c r="AI147" s="740"/>
      <c r="AJ147" s="740"/>
      <c r="AK147" s="740"/>
      <c r="AL147" s="740"/>
      <c r="AM147" s="740"/>
      <c r="AN147" s="740"/>
      <c r="AO147" s="740"/>
      <c r="AP147" s="740"/>
      <c r="AQ147" s="740"/>
      <c r="AR147" s="740"/>
      <c r="AS147" s="740"/>
      <c r="AT147" s="740"/>
      <c r="AU147" s="740"/>
      <c r="AV147" s="740"/>
      <c r="AW147" s="740"/>
      <c r="AX147" s="740"/>
      <c r="AY147" s="740"/>
      <c r="AZ147" s="740"/>
      <c r="BA147" s="760"/>
      <c r="BB147" s="837" t="s">
        <v>3</v>
      </c>
      <c r="BC147" s="740"/>
      <c r="BD147" s="1014"/>
      <c r="BE147" s="1001">
        <v>0</v>
      </c>
    </row>
    <row r="148" spans="1:57" x14ac:dyDescent="0.25">
      <c r="A148" s="2838" t="s">
        <v>175</v>
      </c>
      <c r="B148" s="2840" t="s">
        <v>161</v>
      </c>
      <c r="C148" s="2841"/>
      <c r="D148" s="910">
        <v>0</v>
      </c>
      <c r="E148" s="943"/>
      <c r="F148" s="948"/>
      <c r="G148" s="948"/>
      <c r="H148" s="948"/>
      <c r="I148" s="948"/>
      <c r="J148" s="954"/>
      <c r="K148" s="906">
        <v>0</v>
      </c>
      <c r="L148" s="1022"/>
      <c r="M148" s="948"/>
      <c r="N148" s="939"/>
      <c r="O148" s="924"/>
      <c r="P148" s="979"/>
      <c r="Q148" s="976"/>
      <c r="R148" s="998" t="s">
        <v>6</v>
      </c>
      <c r="S148" s="737"/>
      <c r="T148" s="737"/>
      <c r="U148" s="737"/>
      <c r="V148" s="737"/>
      <c r="W148" s="744"/>
      <c r="X148" s="744"/>
      <c r="Y148" s="751"/>
      <c r="Z148" s="744"/>
      <c r="AA148" s="744"/>
      <c r="AB148" s="740"/>
      <c r="AC148" s="740"/>
      <c r="AD148" s="740"/>
      <c r="AE148" s="740"/>
      <c r="AF148" s="740"/>
      <c r="AG148" s="740"/>
      <c r="AH148" s="740"/>
      <c r="AI148" s="740"/>
      <c r="AJ148" s="740"/>
      <c r="AK148" s="740"/>
      <c r="AL148" s="740"/>
      <c r="AM148" s="740"/>
      <c r="AN148" s="740"/>
      <c r="AO148" s="740"/>
      <c r="AP148" s="740"/>
      <c r="AQ148" s="740"/>
      <c r="AR148" s="740"/>
      <c r="AS148" s="740"/>
      <c r="AT148" s="740"/>
      <c r="AU148" s="740"/>
      <c r="AV148" s="740"/>
      <c r="AW148" s="740"/>
      <c r="AX148" s="740"/>
      <c r="AY148" s="740"/>
      <c r="AZ148" s="740"/>
      <c r="BA148" s="837" t="s">
        <v>3</v>
      </c>
      <c r="BB148" s="837" t="s">
        <v>3</v>
      </c>
      <c r="BC148" s="740"/>
      <c r="BD148" s="1001">
        <v>0</v>
      </c>
      <c r="BE148" s="1001">
        <v>0</v>
      </c>
    </row>
    <row r="149" spans="1:57" x14ac:dyDescent="0.25">
      <c r="A149" s="2839"/>
      <c r="B149" s="2842" t="s">
        <v>166</v>
      </c>
      <c r="C149" s="829" t="s">
        <v>162</v>
      </c>
      <c r="D149" s="876">
        <v>0</v>
      </c>
      <c r="E149" s="897"/>
      <c r="F149" s="884"/>
      <c r="G149" s="884"/>
      <c r="H149" s="884"/>
      <c r="I149" s="884"/>
      <c r="J149" s="884"/>
      <c r="K149" s="928">
        <v>0</v>
      </c>
      <c r="L149" s="884"/>
      <c r="M149" s="885"/>
      <c r="N149" s="919"/>
      <c r="O149" s="911"/>
      <c r="P149" s="917"/>
      <c r="Q149" s="958"/>
      <c r="R149" s="998" t="s">
        <v>6</v>
      </c>
      <c r="S149" s="737"/>
      <c r="T149" s="737"/>
      <c r="U149" s="737"/>
      <c r="V149" s="737"/>
      <c r="W149" s="744"/>
      <c r="X149" s="744"/>
      <c r="Y149" s="751"/>
      <c r="Z149" s="744"/>
      <c r="AA149" s="744"/>
      <c r="AB149" s="740"/>
      <c r="AC149" s="740"/>
      <c r="AD149" s="740"/>
      <c r="AE149" s="740"/>
      <c r="AF149" s="740"/>
      <c r="AG149" s="740"/>
      <c r="AH149" s="740"/>
      <c r="AI149" s="740"/>
      <c r="AJ149" s="740"/>
      <c r="AK149" s="740"/>
      <c r="AL149" s="740"/>
      <c r="AM149" s="740"/>
      <c r="AN149" s="740"/>
      <c r="AO149" s="740"/>
      <c r="AP149" s="740"/>
      <c r="AQ149" s="740"/>
      <c r="AR149" s="740"/>
      <c r="AS149" s="740"/>
      <c r="AT149" s="740"/>
      <c r="AU149" s="740"/>
      <c r="AV149" s="740"/>
      <c r="AW149" s="740"/>
      <c r="AX149" s="740"/>
      <c r="AY149" s="740"/>
      <c r="AZ149" s="740"/>
      <c r="BA149" s="837" t="s">
        <v>3</v>
      </c>
      <c r="BB149" s="837" t="s">
        <v>3</v>
      </c>
      <c r="BC149" s="740"/>
      <c r="BD149" s="1001">
        <v>0</v>
      </c>
      <c r="BE149" s="1001">
        <v>0</v>
      </c>
    </row>
    <row r="150" spans="1:57" x14ac:dyDescent="0.25">
      <c r="A150" s="2839"/>
      <c r="B150" s="2843"/>
      <c r="C150" s="767" t="s">
        <v>174</v>
      </c>
      <c r="D150" s="878">
        <v>0</v>
      </c>
      <c r="E150" s="900"/>
      <c r="F150" s="901"/>
      <c r="G150" s="901"/>
      <c r="H150" s="901"/>
      <c r="I150" s="901"/>
      <c r="J150" s="901"/>
      <c r="K150" s="950">
        <v>0</v>
      </c>
      <c r="L150" s="901"/>
      <c r="M150" s="902"/>
      <c r="N150" s="1025"/>
      <c r="O150" s="1024"/>
      <c r="P150" s="918"/>
      <c r="Q150" s="969"/>
      <c r="R150" s="998" t="s">
        <v>3</v>
      </c>
      <c r="S150" s="737"/>
      <c r="T150" s="737"/>
      <c r="U150" s="737"/>
      <c r="V150" s="737"/>
      <c r="W150" s="744"/>
      <c r="X150" s="744"/>
      <c r="Y150" s="751"/>
      <c r="Z150" s="744"/>
      <c r="AA150" s="744"/>
      <c r="AB150" s="740"/>
      <c r="AC150" s="740"/>
      <c r="AD150" s="740"/>
      <c r="AE150" s="740"/>
      <c r="AF150" s="740"/>
      <c r="AG150" s="740"/>
      <c r="AH150" s="740"/>
      <c r="AI150" s="740"/>
      <c r="AJ150" s="740"/>
      <c r="AK150" s="740"/>
      <c r="AL150" s="740"/>
      <c r="AM150" s="740"/>
      <c r="AN150" s="740"/>
      <c r="AO150" s="740"/>
      <c r="AP150" s="740"/>
      <c r="AQ150" s="740"/>
      <c r="AR150" s="740"/>
      <c r="AS150" s="740"/>
      <c r="AT150" s="740"/>
      <c r="AU150" s="740"/>
      <c r="AV150" s="740"/>
      <c r="AW150" s="740"/>
      <c r="AX150" s="740"/>
      <c r="AY150" s="740"/>
      <c r="AZ150" s="740"/>
      <c r="BA150" s="760"/>
      <c r="BB150" s="837" t="s">
        <v>3</v>
      </c>
      <c r="BC150" s="740"/>
      <c r="BD150" s="1014"/>
      <c r="BE150" s="1001">
        <v>0</v>
      </c>
    </row>
    <row r="151" spans="1:57" x14ac:dyDescent="0.25">
      <c r="A151" s="2839"/>
      <c r="B151" s="2842" t="s">
        <v>167</v>
      </c>
      <c r="C151" s="829" t="s">
        <v>162</v>
      </c>
      <c r="D151" s="876">
        <v>0</v>
      </c>
      <c r="E151" s="897"/>
      <c r="F151" s="884"/>
      <c r="G151" s="884"/>
      <c r="H151" s="884"/>
      <c r="I151" s="884"/>
      <c r="J151" s="884"/>
      <c r="K151" s="947">
        <v>0</v>
      </c>
      <c r="L151" s="884"/>
      <c r="M151" s="885"/>
      <c r="N151" s="919"/>
      <c r="O151" s="911"/>
      <c r="P151" s="917"/>
      <c r="Q151" s="958"/>
      <c r="R151" s="998" t="s">
        <v>6</v>
      </c>
      <c r="S151" s="737"/>
      <c r="T151" s="737"/>
      <c r="U151" s="737"/>
      <c r="V151" s="737"/>
      <c r="W151" s="744"/>
      <c r="X151" s="744"/>
      <c r="Y151" s="751"/>
      <c r="Z151" s="744"/>
      <c r="AA151" s="744"/>
      <c r="AB151" s="740"/>
      <c r="AC151" s="740"/>
      <c r="AD151" s="740"/>
      <c r="AE151" s="740"/>
      <c r="AF151" s="740"/>
      <c r="AG151" s="740"/>
      <c r="AH151" s="740"/>
      <c r="AI151" s="740"/>
      <c r="AJ151" s="740"/>
      <c r="AK151" s="740"/>
      <c r="AL151" s="740"/>
      <c r="AM151" s="740"/>
      <c r="AN151" s="740"/>
      <c r="AO151" s="740"/>
      <c r="AP151" s="740"/>
      <c r="AQ151" s="740"/>
      <c r="AR151" s="740"/>
      <c r="AS151" s="740"/>
      <c r="AT151" s="740"/>
      <c r="AU151" s="740"/>
      <c r="AV151" s="740"/>
      <c r="AW151" s="740"/>
      <c r="AX151" s="740"/>
      <c r="AY151" s="740"/>
      <c r="AZ151" s="740"/>
      <c r="BA151" s="837" t="s">
        <v>3</v>
      </c>
      <c r="BB151" s="837" t="s">
        <v>3</v>
      </c>
      <c r="BC151" s="740"/>
      <c r="BD151" s="1001">
        <v>0</v>
      </c>
      <c r="BE151" s="1001">
        <v>0</v>
      </c>
    </row>
    <row r="152" spans="1:57" x14ac:dyDescent="0.25">
      <c r="A152" s="2831"/>
      <c r="B152" s="2843"/>
      <c r="C152" s="767" t="s">
        <v>163</v>
      </c>
      <c r="D152" s="878">
        <v>0</v>
      </c>
      <c r="E152" s="900"/>
      <c r="F152" s="901"/>
      <c r="G152" s="901"/>
      <c r="H152" s="901"/>
      <c r="I152" s="901"/>
      <c r="J152" s="901"/>
      <c r="K152" s="952">
        <v>0</v>
      </c>
      <c r="L152" s="901"/>
      <c r="M152" s="902"/>
      <c r="N152" s="1026"/>
      <c r="O152" s="1027"/>
      <c r="P152" s="918"/>
      <c r="Q152" s="969"/>
      <c r="R152" s="998" t="s">
        <v>3</v>
      </c>
      <c r="S152" s="737"/>
      <c r="T152" s="737"/>
      <c r="U152" s="737"/>
      <c r="V152" s="737"/>
      <c r="W152" s="744"/>
      <c r="X152" s="744"/>
      <c r="Y152" s="751"/>
      <c r="Z152" s="744"/>
      <c r="AA152" s="744"/>
      <c r="AB152" s="740"/>
      <c r="AC152" s="740"/>
      <c r="AD152" s="740"/>
      <c r="AE152" s="740"/>
      <c r="AF152" s="740"/>
      <c r="AG152" s="740"/>
      <c r="AH152" s="740"/>
      <c r="AI152" s="740"/>
      <c r="AJ152" s="740"/>
      <c r="AK152" s="740"/>
      <c r="AL152" s="740"/>
      <c r="AM152" s="740"/>
      <c r="AN152" s="740"/>
      <c r="AO152" s="740"/>
      <c r="AP152" s="740"/>
      <c r="AQ152" s="740"/>
      <c r="AR152" s="740"/>
      <c r="AS152" s="740"/>
      <c r="AT152" s="740"/>
      <c r="AU152" s="740"/>
      <c r="AV152" s="740"/>
      <c r="AW152" s="740"/>
      <c r="AX152" s="740"/>
      <c r="AY152" s="740"/>
      <c r="AZ152" s="740"/>
      <c r="BA152" s="760"/>
      <c r="BB152" s="837" t="s">
        <v>3</v>
      </c>
      <c r="BC152" s="740"/>
      <c r="BD152" s="1014"/>
      <c r="BE152" s="1001">
        <v>0</v>
      </c>
    </row>
    <row r="153" spans="1:57" ht="15.75" x14ac:dyDescent="0.25">
      <c r="A153" s="793" t="s">
        <v>176</v>
      </c>
      <c r="B153" s="785"/>
      <c r="C153" s="806"/>
      <c r="D153" s="768"/>
      <c r="E153" s="768"/>
      <c r="F153" s="831"/>
      <c r="G153" s="831"/>
      <c r="H153" s="831"/>
      <c r="I153" s="831"/>
      <c r="J153" s="831"/>
      <c r="K153" s="831"/>
      <c r="L153" s="831"/>
      <c r="M153" s="831"/>
      <c r="N153" s="831"/>
      <c r="O153" s="831"/>
      <c r="P153" s="831"/>
      <c r="Q153" s="832"/>
      <c r="R153" s="832"/>
      <c r="S153" s="780"/>
      <c r="T153" s="737"/>
      <c r="U153" s="737"/>
      <c r="V153" s="737"/>
      <c r="W153" s="737"/>
      <c r="X153" s="737"/>
      <c r="Y153" s="737"/>
      <c r="Z153" s="737"/>
      <c r="AA153" s="737"/>
      <c r="AB153" s="737"/>
      <c r="AC153" s="737"/>
      <c r="AD153" s="737"/>
      <c r="AE153" s="737"/>
      <c r="AF153" s="737"/>
      <c r="AG153" s="737"/>
      <c r="AH153" s="737"/>
      <c r="AI153" s="737"/>
      <c r="AJ153" s="737"/>
      <c r="AK153" s="737"/>
      <c r="AL153" s="737"/>
      <c r="AM153" s="737"/>
      <c r="AN153" s="737"/>
      <c r="AO153" s="737"/>
      <c r="AP153" s="737"/>
      <c r="AQ153" s="737"/>
      <c r="AR153" s="737"/>
      <c r="AS153" s="737"/>
      <c r="AT153" s="737"/>
      <c r="AU153" s="737"/>
      <c r="AV153" s="737"/>
      <c r="AW153" s="737"/>
      <c r="AX153" s="737"/>
      <c r="AY153" s="737"/>
      <c r="AZ153" s="737"/>
      <c r="BA153" s="737"/>
      <c r="BB153" s="737"/>
      <c r="BC153" s="737"/>
      <c r="BD153" s="737"/>
      <c r="BE153" s="737"/>
    </row>
    <row r="154" spans="1:57" ht="15.75" x14ac:dyDescent="0.25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780"/>
      <c r="J154" s="750"/>
      <c r="K154" s="750"/>
      <c r="L154" s="763"/>
      <c r="M154" s="763"/>
      <c r="N154" s="763"/>
      <c r="O154" s="763"/>
      <c r="P154" s="763"/>
      <c r="Q154" s="763"/>
      <c r="R154" s="763"/>
      <c r="S154" s="737"/>
      <c r="T154" s="737"/>
      <c r="U154" s="737"/>
      <c r="V154" s="737"/>
      <c r="W154" s="737"/>
      <c r="X154" s="737"/>
      <c r="Y154" s="737"/>
      <c r="Z154" s="737"/>
      <c r="AA154" s="737"/>
      <c r="AB154" s="740"/>
      <c r="AC154" s="740"/>
      <c r="AD154" s="740"/>
      <c r="AE154" s="740"/>
      <c r="AF154" s="740"/>
      <c r="AG154" s="740"/>
      <c r="AH154" s="740"/>
      <c r="AI154" s="740"/>
      <c r="AJ154" s="740"/>
      <c r="AK154" s="740"/>
      <c r="AL154" s="740"/>
      <c r="AM154" s="740"/>
      <c r="AN154" s="740"/>
      <c r="AO154" s="740"/>
      <c r="AP154" s="740"/>
      <c r="AQ154" s="740"/>
      <c r="AR154" s="740"/>
      <c r="AS154" s="740"/>
      <c r="AT154" s="740"/>
      <c r="AU154" s="740"/>
      <c r="AV154" s="740"/>
      <c r="AW154" s="740"/>
      <c r="AX154" s="740"/>
      <c r="AY154" s="740"/>
      <c r="AZ154" s="740"/>
      <c r="BA154" s="737"/>
      <c r="BB154" s="737"/>
      <c r="BC154" s="737"/>
      <c r="BD154" s="737"/>
      <c r="BE154" s="740"/>
    </row>
    <row r="155" spans="1:57" ht="15.75" x14ac:dyDescent="0.25">
      <c r="A155" s="2807"/>
      <c r="B155" s="2808"/>
      <c r="C155" s="2809"/>
      <c r="D155" s="2831"/>
      <c r="E155" s="786" t="s">
        <v>178</v>
      </c>
      <c r="F155" s="752" t="s">
        <v>179</v>
      </c>
      <c r="G155" s="752" t="s">
        <v>92</v>
      </c>
      <c r="H155" s="771" t="s">
        <v>180</v>
      </c>
      <c r="I155" s="780"/>
      <c r="J155" s="750"/>
      <c r="K155" s="750"/>
      <c r="L155" s="763"/>
      <c r="M155" s="763"/>
      <c r="N155" s="763"/>
      <c r="O155" s="763"/>
      <c r="P155" s="763"/>
      <c r="Q155" s="763"/>
      <c r="R155" s="763"/>
      <c r="S155" s="737"/>
      <c r="T155" s="737"/>
      <c r="U155" s="737"/>
      <c r="V155" s="737"/>
      <c r="W155" s="737"/>
      <c r="X155" s="737"/>
      <c r="Y155" s="737"/>
      <c r="Z155" s="737"/>
      <c r="AA155" s="737"/>
      <c r="AB155" s="740"/>
      <c r="AC155" s="740"/>
      <c r="AD155" s="740"/>
      <c r="AE155" s="740"/>
      <c r="AF155" s="740"/>
      <c r="AG155" s="740"/>
      <c r="AH155" s="740"/>
      <c r="AI155" s="740"/>
      <c r="AJ155" s="740"/>
      <c r="AK155" s="740"/>
      <c r="AL155" s="740"/>
      <c r="AM155" s="740"/>
      <c r="AN155" s="740"/>
      <c r="AO155" s="740"/>
      <c r="AP155" s="740"/>
      <c r="AQ155" s="740"/>
      <c r="AR155" s="740"/>
      <c r="AS155" s="740"/>
      <c r="AT155" s="740"/>
      <c r="AU155" s="740"/>
      <c r="AV155" s="740"/>
      <c r="AW155" s="740"/>
      <c r="AX155" s="740"/>
      <c r="AY155" s="740"/>
      <c r="AZ155" s="740"/>
      <c r="BA155" s="737"/>
      <c r="BB155" s="737"/>
      <c r="BC155" s="737"/>
      <c r="BD155" s="737"/>
      <c r="BE155" s="740"/>
    </row>
    <row r="156" spans="1:57" ht="15.75" x14ac:dyDescent="0.25">
      <c r="A156" s="2832" t="s">
        <v>181</v>
      </c>
      <c r="B156" s="2833"/>
      <c r="C156" s="2834"/>
      <c r="D156" s="876">
        <v>0</v>
      </c>
      <c r="E156" s="882"/>
      <c r="F156" s="883"/>
      <c r="G156" s="883"/>
      <c r="H156" s="911"/>
      <c r="I156" s="1016" t="s">
        <v>3</v>
      </c>
      <c r="J156" s="750"/>
      <c r="K156" s="750"/>
      <c r="L156" s="763"/>
      <c r="M156" s="763"/>
      <c r="N156" s="763"/>
      <c r="O156" s="763"/>
      <c r="P156" s="763"/>
      <c r="Q156" s="763"/>
      <c r="R156" s="763"/>
      <c r="S156" s="737"/>
      <c r="T156" s="737"/>
      <c r="U156" s="737"/>
      <c r="V156" s="737"/>
      <c r="W156" s="737"/>
      <c r="X156" s="737"/>
      <c r="Y156" s="737"/>
      <c r="Z156" s="737"/>
      <c r="AA156" s="737"/>
      <c r="AB156" s="740"/>
      <c r="AC156" s="740"/>
      <c r="AD156" s="740"/>
      <c r="AE156" s="740"/>
      <c r="AF156" s="740"/>
      <c r="AG156" s="740"/>
      <c r="AH156" s="740"/>
      <c r="AI156" s="740"/>
      <c r="AJ156" s="740"/>
      <c r="AK156" s="740"/>
      <c r="AL156" s="740"/>
      <c r="AM156" s="740"/>
      <c r="AN156" s="740"/>
      <c r="AO156" s="740"/>
      <c r="AP156" s="740"/>
      <c r="AQ156" s="740"/>
      <c r="AR156" s="740"/>
      <c r="AS156" s="740"/>
      <c r="AT156" s="740"/>
      <c r="AU156" s="740"/>
      <c r="AV156" s="740"/>
      <c r="AW156" s="740"/>
      <c r="AX156" s="740"/>
      <c r="AY156" s="740"/>
      <c r="AZ156" s="740"/>
      <c r="BA156" s="837" t="s">
        <v>3</v>
      </c>
      <c r="BB156" s="737"/>
      <c r="BC156" s="737"/>
      <c r="BD156" s="1001">
        <v>0</v>
      </c>
      <c r="BE156" s="740"/>
    </row>
    <row r="157" spans="1:57" ht="15.75" x14ac:dyDescent="0.25">
      <c r="A157" s="2827" t="s">
        <v>182</v>
      </c>
      <c r="B157" s="2828"/>
      <c r="C157" s="2829"/>
      <c r="D157" s="878">
        <v>0</v>
      </c>
      <c r="E157" s="872"/>
      <c r="F157" s="873"/>
      <c r="G157" s="873"/>
      <c r="H157" s="875"/>
      <c r="I157" s="1016" t="s">
        <v>3</v>
      </c>
      <c r="J157" s="750"/>
      <c r="K157" s="750"/>
      <c r="L157" s="763"/>
      <c r="M157" s="763"/>
      <c r="N157" s="763"/>
      <c r="O157" s="763"/>
      <c r="P157" s="763"/>
      <c r="Q157" s="763"/>
      <c r="R157" s="763"/>
      <c r="S157" s="737"/>
      <c r="T157" s="737"/>
      <c r="U157" s="737"/>
      <c r="V157" s="737"/>
      <c r="W157" s="737"/>
      <c r="X157" s="737"/>
      <c r="Y157" s="737"/>
      <c r="Z157" s="737"/>
      <c r="AA157" s="737"/>
      <c r="AB157" s="740"/>
      <c r="AC157" s="740"/>
      <c r="AD157" s="740"/>
      <c r="AE157" s="740"/>
      <c r="AF157" s="740"/>
      <c r="AG157" s="740"/>
      <c r="AH157" s="740"/>
      <c r="AI157" s="740"/>
      <c r="AJ157" s="740"/>
      <c r="AK157" s="740"/>
      <c r="AL157" s="740"/>
      <c r="AM157" s="740"/>
      <c r="AN157" s="740"/>
      <c r="AO157" s="740"/>
      <c r="AP157" s="740"/>
      <c r="AQ157" s="740"/>
      <c r="AR157" s="740"/>
      <c r="AS157" s="740"/>
      <c r="AT157" s="740"/>
      <c r="AU157" s="740"/>
      <c r="AV157" s="740"/>
      <c r="AW157" s="740"/>
      <c r="AX157" s="740"/>
      <c r="AY157" s="740"/>
      <c r="AZ157" s="740"/>
      <c r="BA157" s="837" t="s">
        <v>3</v>
      </c>
      <c r="BB157" s="737"/>
      <c r="BC157" s="737"/>
      <c r="BD157" s="1001">
        <v>0</v>
      </c>
      <c r="BE157" s="740"/>
    </row>
    <row r="158" spans="1:57" ht="15.75" x14ac:dyDescent="0.25">
      <c r="A158" s="794" t="s">
        <v>183</v>
      </c>
      <c r="B158" s="806"/>
      <c r="C158" s="806"/>
      <c r="D158" s="754"/>
      <c r="E158" s="754"/>
      <c r="F158" s="754"/>
      <c r="G158" s="754"/>
      <c r="H158" s="754"/>
      <c r="I158" s="754"/>
      <c r="J158" s="754"/>
      <c r="K158" s="754"/>
      <c r="L158" s="754"/>
      <c r="M158" s="754"/>
      <c r="N158" s="754"/>
      <c r="O158" s="754"/>
      <c r="P158" s="754"/>
      <c r="Q158" s="754"/>
      <c r="R158" s="784"/>
      <c r="S158" s="737"/>
      <c r="T158" s="737"/>
      <c r="U158" s="737"/>
      <c r="V158" s="737"/>
      <c r="W158" s="737"/>
      <c r="X158" s="737"/>
      <c r="Y158" s="737"/>
      <c r="Z158" s="737"/>
      <c r="AA158" s="737"/>
      <c r="AB158" s="737"/>
      <c r="AC158" s="737"/>
      <c r="AD158" s="737"/>
      <c r="AE158" s="737"/>
      <c r="AF158" s="737"/>
      <c r="AG158" s="737"/>
      <c r="AH158" s="737"/>
      <c r="AI158" s="737"/>
      <c r="AJ158" s="737"/>
      <c r="AK158" s="737"/>
      <c r="AL158" s="737"/>
      <c r="AM158" s="737"/>
      <c r="AN158" s="737"/>
      <c r="AO158" s="737"/>
      <c r="AP158" s="737"/>
      <c r="AQ158" s="737"/>
      <c r="AR158" s="737"/>
      <c r="AS158" s="737"/>
      <c r="AT158" s="737"/>
      <c r="AU158" s="737"/>
      <c r="AV158" s="737"/>
      <c r="AW158" s="737"/>
      <c r="AX158" s="737"/>
      <c r="AY158" s="737"/>
      <c r="AZ158" s="737"/>
      <c r="BA158" s="737"/>
      <c r="BB158" s="737"/>
      <c r="BC158" s="737"/>
      <c r="BD158" s="737"/>
      <c r="BE158" s="737"/>
    </row>
    <row r="159" spans="1:57" x14ac:dyDescent="0.2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753"/>
      <c r="R159" s="753"/>
      <c r="S159" s="737"/>
      <c r="T159" s="737"/>
      <c r="U159" s="737"/>
      <c r="V159" s="737"/>
      <c r="W159" s="737"/>
      <c r="X159" s="737"/>
      <c r="Y159" s="737"/>
      <c r="Z159" s="737"/>
      <c r="AA159" s="737"/>
      <c r="AB159" s="740"/>
      <c r="AC159" s="740"/>
      <c r="AD159" s="740"/>
      <c r="AE159" s="740"/>
      <c r="AF159" s="740"/>
      <c r="AG159" s="740"/>
      <c r="AH159" s="740"/>
      <c r="AI159" s="740"/>
      <c r="AJ159" s="740"/>
      <c r="AK159" s="740"/>
      <c r="AL159" s="740"/>
      <c r="AM159" s="740"/>
      <c r="AN159" s="740"/>
      <c r="AO159" s="740"/>
      <c r="AP159" s="740"/>
      <c r="AQ159" s="740"/>
      <c r="AR159" s="740"/>
      <c r="AS159" s="740"/>
      <c r="AT159" s="740"/>
      <c r="AU159" s="740"/>
      <c r="AV159" s="740"/>
      <c r="AW159" s="740"/>
      <c r="AX159" s="740"/>
      <c r="AY159" s="740"/>
      <c r="AZ159" s="740"/>
      <c r="BA159" s="737"/>
      <c r="BB159" s="737"/>
      <c r="BC159" s="737"/>
      <c r="BD159" s="737"/>
      <c r="BE159" s="740"/>
    </row>
    <row r="160" spans="1:57" ht="21" x14ac:dyDescent="0.25">
      <c r="A160" s="2807"/>
      <c r="B160" s="2808"/>
      <c r="C160" s="2809"/>
      <c r="D160" s="2802"/>
      <c r="E160" s="786" t="s">
        <v>178</v>
      </c>
      <c r="F160" s="752" t="s">
        <v>21</v>
      </c>
      <c r="G160" s="752" t="s">
        <v>185</v>
      </c>
      <c r="H160" s="752" t="s">
        <v>91</v>
      </c>
      <c r="I160" s="752" t="s">
        <v>186</v>
      </c>
      <c r="J160" s="752" t="s">
        <v>92</v>
      </c>
      <c r="K160" s="752" t="s">
        <v>25</v>
      </c>
      <c r="L160" s="752" t="s">
        <v>26</v>
      </c>
      <c r="M160" s="771" t="s">
        <v>27</v>
      </c>
      <c r="N160" s="786" t="s">
        <v>1</v>
      </c>
      <c r="O160" s="759" t="s">
        <v>2</v>
      </c>
      <c r="P160" s="2830"/>
      <c r="Q160" s="753"/>
      <c r="R160" s="753"/>
      <c r="S160" s="737"/>
      <c r="T160" s="737"/>
      <c r="U160" s="737"/>
      <c r="V160" s="737"/>
      <c r="W160" s="737"/>
      <c r="X160" s="737"/>
      <c r="Y160" s="737"/>
      <c r="Z160" s="737"/>
      <c r="AA160" s="737"/>
      <c r="AB160" s="740"/>
      <c r="AC160" s="740"/>
      <c r="AD160" s="740"/>
      <c r="AE160" s="740"/>
      <c r="AF160" s="740"/>
      <c r="AG160" s="740"/>
      <c r="AH160" s="740"/>
      <c r="AI160" s="740"/>
      <c r="AJ160" s="740"/>
      <c r="AK160" s="740"/>
      <c r="AL160" s="740"/>
      <c r="AM160" s="740"/>
      <c r="AN160" s="740"/>
      <c r="AO160" s="740"/>
      <c r="AP160" s="740"/>
      <c r="AQ160" s="740"/>
      <c r="AR160" s="740"/>
      <c r="AS160" s="740"/>
      <c r="AT160" s="740"/>
      <c r="AU160" s="740"/>
      <c r="AV160" s="740"/>
      <c r="AW160" s="740"/>
      <c r="AX160" s="740"/>
      <c r="AY160" s="740"/>
      <c r="AZ160" s="740"/>
      <c r="BA160" s="737"/>
      <c r="BB160" s="737"/>
      <c r="BC160" s="737"/>
      <c r="BD160" s="737"/>
      <c r="BE160" s="740"/>
    </row>
    <row r="161" spans="1:57" ht="15.75" x14ac:dyDescent="0.25">
      <c r="A161" s="2799" t="s">
        <v>187</v>
      </c>
      <c r="B161" s="2810" t="s">
        <v>188</v>
      </c>
      <c r="C161" s="2812"/>
      <c r="D161" s="876">
        <v>0</v>
      </c>
      <c r="E161" s="882"/>
      <c r="F161" s="883"/>
      <c r="G161" s="883"/>
      <c r="H161" s="883"/>
      <c r="I161" s="883"/>
      <c r="J161" s="883"/>
      <c r="K161" s="883"/>
      <c r="L161" s="883"/>
      <c r="M161" s="911"/>
      <c r="N161" s="934"/>
      <c r="O161" s="862"/>
      <c r="P161" s="917"/>
      <c r="Q161" s="998" t="s">
        <v>6</v>
      </c>
      <c r="R161" s="763"/>
      <c r="S161" s="737"/>
      <c r="T161" s="737"/>
      <c r="U161" s="737"/>
      <c r="V161" s="744"/>
      <c r="W161" s="744"/>
      <c r="X161" s="744"/>
      <c r="Y161" s="744"/>
      <c r="Z161" s="744"/>
      <c r="AA161" s="744"/>
      <c r="AB161" s="740"/>
      <c r="AC161" s="740"/>
      <c r="AD161" s="740"/>
      <c r="AE161" s="740"/>
      <c r="AF161" s="740"/>
      <c r="AG161" s="740"/>
      <c r="AH161" s="740"/>
      <c r="AI161" s="740"/>
      <c r="AJ161" s="740"/>
      <c r="AK161" s="740"/>
      <c r="AL161" s="740"/>
      <c r="AM161" s="740"/>
      <c r="AN161" s="740"/>
      <c r="AO161" s="740"/>
      <c r="AP161" s="740"/>
      <c r="AQ161" s="740"/>
      <c r="AR161" s="740"/>
      <c r="AS161" s="740"/>
      <c r="AT161" s="740"/>
      <c r="AU161" s="740"/>
      <c r="AV161" s="740"/>
      <c r="AW161" s="740"/>
      <c r="AX161" s="740"/>
      <c r="AY161" s="740"/>
      <c r="AZ161" s="740"/>
      <c r="BA161" s="837" t="s">
        <v>3</v>
      </c>
      <c r="BB161" s="837" t="s">
        <v>3</v>
      </c>
      <c r="BC161" s="740"/>
      <c r="BD161" s="1001">
        <v>0</v>
      </c>
      <c r="BE161" s="1001">
        <v>0</v>
      </c>
    </row>
    <row r="162" spans="1:57" ht="15.75" x14ac:dyDescent="0.25">
      <c r="A162" s="2800"/>
      <c r="B162" s="2820" t="s">
        <v>189</v>
      </c>
      <c r="C162" s="2821"/>
      <c r="D162" s="878">
        <v>0</v>
      </c>
      <c r="E162" s="872"/>
      <c r="F162" s="873"/>
      <c r="G162" s="873"/>
      <c r="H162" s="873"/>
      <c r="I162" s="873"/>
      <c r="J162" s="873"/>
      <c r="K162" s="873"/>
      <c r="L162" s="873"/>
      <c r="M162" s="875"/>
      <c r="N162" s="977"/>
      <c r="O162" s="865"/>
      <c r="P162" s="918"/>
      <c r="Q162" s="998" t="s">
        <v>6</v>
      </c>
      <c r="R162" s="763"/>
      <c r="S162" s="737"/>
      <c r="T162" s="737"/>
      <c r="U162" s="737"/>
      <c r="V162" s="744"/>
      <c r="W162" s="744"/>
      <c r="X162" s="744"/>
      <c r="Y162" s="744"/>
      <c r="Z162" s="744"/>
      <c r="AA162" s="744"/>
      <c r="AB162" s="740"/>
      <c r="AC162" s="740"/>
      <c r="AD162" s="740"/>
      <c r="AE162" s="740"/>
      <c r="AF162" s="740"/>
      <c r="AG162" s="740"/>
      <c r="AH162" s="740"/>
      <c r="AI162" s="740"/>
      <c r="AJ162" s="740"/>
      <c r="AK162" s="740"/>
      <c r="AL162" s="740"/>
      <c r="AM162" s="740"/>
      <c r="AN162" s="740"/>
      <c r="AO162" s="740"/>
      <c r="AP162" s="740"/>
      <c r="AQ162" s="740"/>
      <c r="AR162" s="740"/>
      <c r="AS162" s="740"/>
      <c r="AT162" s="740"/>
      <c r="AU162" s="740"/>
      <c r="AV162" s="740"/>
      <c r="AW162" s="740"/>
      <c r="AX162" s="740"/>
      <c r="AY162" s="740"/>
      <c r="AZ162" s="740"/>
      <c r="BA162" s="837" t="s">
        <v>3</v>
      </c>
      <c r="BB162" s="837" t="s">
        <v>3</v>
      </c>
      <c r="BC162" s="740"/>
      <c r="BD162" s="1001">
        <v>0</v>
      </c>
      <c r="BE162" s="1001">
        <v>0</v>
      </c>
    </row>
    <row r="163" spans="1:57" ht="15.75" x14ac:dyDescent="0.25">
      <c r="A163" s="2799" t="s">
        <v>190</v>
      </c>
      <c r="B163" s="2822" t="s">
        <v>188</v>
      </c>
      <c r="C163" s="2823"/>
      <c r="D163" s="944">
        <v>0</v>
      </c>
      <c r="E163" s="941"/>
      <c r="F163" s="942"/>
      <c r="G163" s="942"/>
      <c r="H163" s="942"/>
      <c r="I163" s="942"/>
      <c r="J163" s="942"/>
      <c r="K163" s="942"/>
      <c r="L163" s="942"/>
      <c r="M163" s="925"/>
      <c r="N163" s="978"/>
      <c r="O163" s="868"/>
      <c r="P163" s="927"/>
      <c r="Q163" s="998" t="s">
        <v>6</v>
      </c>
      <c r="R163" s="763"/>
      <c r="S163" s="737"/>
      <c r="T163" s="737"/>
      <c r="U163" s="737"/>
      <c r="V163" s="744"/>
      <c r="W163" s="744"/>
      <c r="X163" s="744"/>
      <c r="Y163" s="744"/>
      <c r="Z163" s="744"/>
      <c r="AA163" s="744"/>
      <c r="AB163" s="740"/>
      <c r="AC163" s="740"/>
      <c r="AD163" s="740"/>
      <c r="AE163" s="740"/>
      <c r="AF163" s="740"/>
      <c r="AG163" s="740"/>
      <c r="AH163" s="740"/>
      <c r="AI163" s="740"/>
      <c r="AJ163" s="740"/>
      <c r="AK163" s="740"/>
      <c r="AL163" s="740"/>
      <c r="AM163" s="740"/>
      <c r="AN163" s="740"/>
      <c r="AO163" s="740"/>
      <c r="AP163" s="740"/>
      <c r="AQ163" s="740"/>
      <c r="AR163" s="740"/>
      <c r="AS163" s="740"/>
      <c r="AT163" s="740"/>
      <c r="AU163" s="740"/>
      <c r="AV163" s="740"/>
      <c r="AW163" s="740"/>
      <c r="AX163" s="740"/>
      <c r="AY163" s="740"/>
      <c r="AZ163" s="740"/>
      <c r="BA163" s="837" t="s">
        <v>3</v>
      </c>
      <c r="BB163" s="837" t="s">
        <v>3</v>
      </c>
      <c r="BC163" s="740"/>
      <c r="BD163" s="1001">
        <v>0</v>
      </c>
      <c r="BE163" s="1001">
        <v>0</v>
      </c>
    </row>
    <row r="164" spans="1:57" ht="15.75" x14ac:dyDescent="0.25">
      <c r="A164" s="2800"/>
      <c r="B164" s="2824" t="s">
        <v>189</v>
      </c>
      <c r="C164" s="2826"/>
      <c r="D164" s="892">
        <v>0</v>
      </c>
      <c r="E164" s="893"/>
      <c r="F164" s="894"/>
      <c r="G164" s="894"/>
      <c r="H164" s="894"/>
      <c r="I164" s="894"/>
      <c r="J164" s="894"/>
      <c r="K164" s="894"/>
      <c r="L164" s="894"/>
      <c r="M164" s="867"/>
      <c r="N164" s="936"/>
      <c r="O164" s="864"/>
      <c r="P164" s="896"/>
      <c r="Q164" s="998" t="s">
        <v>6</v>
      </c>
      <c r="R164" s="763"/>
      <c r="S164" s="737"/>
      <c r="T164" s="737"/>
      <c r="U164" s="737"/>
      <c r="V164" s="744"/>
      <c r="W164" s="744"/>
      <c r="X164" s="744"/>
      <c r="Y164" s="744"/>
      <c r="Z164" s="744"/>
      <c r="AA164" s="744"/>
      <c r="AB164" s="740"/>
      <c r="AC164" s="740"/>
      <c r="AD164" s="740"/>
      <c r="AE164" s="740"/>
      <c r="AF164" s="740"/>
      <c r="AG164" s="740"/>
      <c r="AH164" s="740"/>
      <c r="AI164" s="740"/>
      <c r="AJ164" s="740"/>
      <c r="AK164" s="740"/>
      <c r="AL164" s="740"/>
      <c r="AM164" s="740"/>
      <c r="AN164" s="740"/>
      <c r="AO164" s="740"/>
      <c r="AP164" s="740"/>
      <c r="AQ164" s="740"/>
      <c r="AR164" s="740"/>
      <c r="AS164" s="740"/>
      <c r="AT164" s="740"/>
      <c r="AU164" s="740"/>
      <c r="AV164" s="740"/>
      <c r="AW164" s="740"/>
      <c r="AX164" s="740"/>
      <c r="AY164" s="740"/>
      <c r="AZ164" s="740"/>
      <c r="BA164" s="837" t="s">
        <v>3</v>
      </c>
      <c r="BB164" s="837" t="s">
        <v>3</v>
      </c>
      <c r="BC164" s="740"/>
      <c r="BD164" s="1001">
        <v>0</v>
      </c>
      <c r="BE164" s="1001">
        <v>0</v>
      </c>
    </row>
    <row r="165" spans="1:57" ht="15.75" x14ac:dyDescent="0.25">
      <c r="A165" s="2799" t="s">
        <v>112</v>
      </c>
      <c r="B165" s="2810" t="s">
        <v>188</v>
      </c>
      <c r="C165" s="2812"/>
      <c r="D165" s="876">
        <v>0</v>
      </c>
      <c r="E165" s="939"/>
      <c r="F165" s="940"/>
      <c r="G165" s="940"/>
      <c r="H165" s="940"/>
      <c r="I165" s="940"/>
      <c r="J165" s="940"/>
      <c r="K165" s="940"/>
      <c r="L165" s="940"/>
      <c r="M165" s="924"/>
      <c r="N165" s="979"/>
      <c r="O165" s="862"/>
      <c r="P165" s="917"/>
      <c r="Q165" s="998" t="s">
        <v>6</v>
      </c>
      <c r="R165" s="763"/>
      <c r="S165" s="737"/>
      <c r="T165" s="737"/>
      <c r="U165" s="737"/>
      <c r="V165" s="744"/>
      <c r="W165" s="744"/>
      <c r="X165" s="744"/>
      <c r="Y165" s="744"/>
      <c r="Z165" s="744"/>
      <c r="AA165" s="744"/>
      <c r="AB165" s="740"/>
      <c r="AC165" s="740"/>
      <c r="AD165" s="740"/>
      <c r="AE165" s="740"/>
      <c r="AF165" s="740"/>
      <c r="AG165" s="740"/>
      <c r="AH165" s="740"/>
      <c r="AI165" s="740"/>
      <c r="AJ165" s="740"/>
      <c r="AK165" s="740"/>
      <c r="AL165" s="740"/>
      <c r="AM165" s="740"/>
      <c r="AN165" s="740"/>
      <c r="AO165" s="740"/>
      <c r="AP165" s="740"/>
      <c r="AQ165" s="740"/>
      <c r="AR165" s="740"/>
      <c r="AS165" s="740"/>
      <c r="AT165" s="740"/>
      <c r="AU165" s="740"/>
      <c r="AV165" s="740"/>
      <c r="AW165" s="740"/>
      <c r="AX165" s="740"/>
      <c r="AY165" s="740"/>
      <c r="AZ165" s="740"/>
      <c r="BA165" s="837" t="s">
        <v>3</v>
      </c>
      <c r="BB165" s="837" t="s">
        <v>3</v>
      </c>
      <c r="BC165" s="740"/>
      <c r="BD165" s="1001">
        <v>0</v>
      </c>
      <c r="BE165" s="1001">
        <v>0</v>
      </c>
    </row>
    <row r="166" spans="1:57" ht="15.75" x14ac:dyDescent="0.25">
      <c r="A166" s="2800"/>
      <c r="B166" s="2820" t="s">
        <v>189</v>
      </c>
      <c r="C166" s="2821"/>
      <c r="D166" s="878">
        <v>0</v>
      </c>
      <c r="E166" s="872"/>
      <c r="F166" s="873"/>
      <c r="G166" s="873"/>
      <c r="H166" s="873"/>
      <c r="I166" s="873"/>
      <c r="J166" s="873"/>
      <c r="K166" s="873"/>
      <c r="L166" s="873"/>
      <c r="M166" s="875"/>
      <c r="N166" s="977"/>
      <c r="O166" s="865"/>
      <c r="P166" s="918"/>
      <c r="Q166" s="998" t="s">
        <v>6</v>
      </c>
      <c r="R166" s="763"/>
      <c r="S166" s="737"/>
      <c r="T166" s="737"/>
      <c r="U166" s="737"/>
      <c r="V166" s="744"/>
      <c r="W166" s="744"/>
      <c r="X166" s="744"/>
      <c r="Y166" s="744"/>
      <c r="Z166" s="744"/>
      <c r="AA166" s="744"/>
      <c r="AB166" s="740"/>
      <c r="AC166" s="740"/>
      <c r="AD166" s="740"/>
      <c r="AE166" s="740"/>
      <c r="AF166" s="740"/>
      <c r="AG166" s="740"/>
      <c r="AH166" s="740"/>
      <c r="AI166" s="740"/>
      <c r="AJ166" s="740"/>
      <c r="AK166" s="740"/>
      <c r="AL166" s="740"/>
      <c r="AM166" s="740"/>
      <c r="AN166" s="740"/>
      <c r="AO166" s="740"/>
      <c r="AP166" s="740"/>
      <c r="AQ166" s="740"/>
      <c r="AR166" s="740"/>
      <c r="AS166" s="740"/>
      <c r="AT166" s="740"/>
      <c r="AU166" s="740"/>
      <c r="AV166" s="740"/>
      <c r="AW166" s="740"/>
      <c r="AX166" s="740"/>
      <c r="AY166" s="740"/>
      <c r="AZ166" s="740"/>
      <c r="BA166" s="837" t="s">
        <v>3</v>
      </c>
      <c r="BB166" s="837" t="s">
        <v>3</v>
      </c>
      <c r="BC166" s="740"/>
      <c r="BD166" s="1001">
        <v>0</v>
      </c>
      <c r="BE166" s="1001">
        <v>0</v>
      </c>
    </row>
    <row r="167" spans="1:57" ht="15.75" x14ac:dyDescent="0.25">
      <c r="A167" s="2799" t="s">
        <v>117</v>
      </c>
      <c r="B167" s="2822" t="s">
        <v>188</v>
      </c>
      <c r="C167" s="2823"/>
      <c r="D167" s="944">
        <v>0</v>
      </c>
      <c r="E167" s="941"/>
      <c r="F167" s="942"/>
      <c r="G167" s="942"/>
      <c r="H167" s="942"/>
      <c r="I167" s="942"/>
      <c r="J167" s="980"/>
      <c r="K167" s="980"/>
      <c r="L167" s="980"/>
      <c r="M167" s="981"/>
      <c r="N167" s="979"/>
      <c r="O167" s="868"/>
      <c r="P167" s="982"/>
      <c r="Q167" s="998" t="s">
        <v>3</v>
      </c>
      <c r="R167" s="763"/>
      <c r="S167" s="737"/>
      <c r="T167" s="737"/>
      <c r="U167" s="737"/>
      <c r="V167" s="744"/>
      <c r="W167" s="744"/>
      <c r="X167" s="744"/>
      <c r="Y167" s="744"/>
      <c r="Z167" s="744"/>
      <c r="AA167" s="744"/>
      <c r="AB167" s="740"/>
      <c r="AC167" s="740"/>
      <c r="AD167" s="740"/>
      <c r="AE167" s="740"/>
      <c r="AF167" s="740"/>
      <c r="AG167" s="740"/>
      <c r="AH167" s="740"/>
      <c r="AI167" s="740"/>
      <c r="AJ167" s="740"/>
      <c r="AK167" s="740"/>
      <c r="AL167" s="740"/>
      <c r="AM167" s="740"/>
      <c r="AN167" s="740"/>
      <c r="AO167" s="740"/>
      <c r="AP167" s="740"/>
      <c r="AQ167" s="740"/>
      <c r="AR167" s="740"/>
      <c r="AS167" s="740"/>
      <c r="AT167" s="740"/>
      <c r="AU167" s="740"/>
      <c r="AV167" s="740"/>
      <c r="AW167" s="740"/>
      <c r="AX167" s="740"/>
      <c r="AY167" s="740"/>
      <c r="AZ167" s="740"/>
      <c r="BA167" s="837" t="s">
        <v>3</v>
      </c>
      <c r="BB167" s="760"/>
      <c r="BC167" s="740"/>
      <c r="BD167" s="1001">
        <v>0</v>
      </c>
      <c r="BE167" s="1014"/>
    </row>
    <row r="168" spans="1:57" ht="15.75" x14ac:dyDescent="0.25">
      <c r="A168" s="2800"/>
      <c r="B168" s="2824" t="s">
        <v>189</v>
      </c>
      <c r="C168" s="2826"/>
      <c r="D168" s="892">
        <v>0</v>
      </c>
      <c r="E168" s="893"/>
      <c r="F168" s="894"/>
      <c r="G168" s="894"/>
      <c r="H168" s="894"/>
      <c r="I168" s="894"/>
      <c r="J168" s="937"/>
      <c r="K168" s="937"/>
      <c r="L168" s="937"/>
      <c r="M168" s="890"/>
      <c r="N168" s="977"/>
      <c r="O168" s="864"/>
      <c r="P168" s="983"/>
      <c r="Q168" s="998" t="s">
        <v>3</v>
      </c>
      <c r="R168" s="763"/>
      <c r="S168" s="737"/>
      <c r="T168" s="737"/>
      <c r="U168" s="737"/>
      <c r="V168" s="744"/>
      <c r="W168" s="744"/>
      <c r="X168" s="744"/>
      <c r="Y168" s="744"/>
      <c r="Z168" s="744"/>
      <c r="AA168" s="744"/>
      <c r="AB168" s="740"/>
      <c r="AC168" s="740"/>
      <c r="AD168" s="740"/>
      <c r="AE168" s="740"/>
      <c r="AF168" s="740"/>
      <c r="AG168" s="740"/>
      <c r="AH168" s="740"/>
      <c r="AI168" s="740"/>
      <c r="AJ168" s="740"/>
      <c r="AK168" s="740"/>
      <c r="AL168" s="740"/>
      <c r="AM168" s="740"/>
      <c r="AN168" s="740"/>
      <c r="AO168" s="740"/>
      <c r="AP168" s="740"/>
      <c r="AQ168" s="740"/>
      <c r="AR168" s="740"/>
      <c r="AS168" s="740"/>
      <c r="AT168" s="740"/>
      <c r="AU168" s="740"/>
      <c r="AV168" s="740"/>
      <c r="AW168" s="740"/>
      <c r="AX168" s="740"/>
      <c r="AY168" s="740"/>
      <c r="AZ168" s="740"/>
      <c r="BA168" s="837" t="s">
        <v>3</v>
      </c>
      <c r="BB168" s="760"/>
      <c r="BC168" s="740"/>
      <c r="BD168" s="1001">
        <v>0</v>
      </c>
      <c r="BE168" s="1014"/>
    </row>
    <row r="169" spans="1:57" ht="15.75" x14ac:dyDescent="0.25">
      <c r="A169" s="2799" t="s">
        <v>191</v>
      </c>
      <c r="B169" s="2810" t="s">
        <v>188</v>
      </c>
      <c r="C169" s="2812"/>
      <c r="D169" s="876">
        <v>0</v>
      </c>
      <c r="E169" s="882"/>
      <c r="F169" s="883"/>
      <c r="G169" s="883"/>
      <c r="H169" s="883"/>
      <c r="I169" s="883"/>
      <c r="J169" s="883"/>
      <c r="K169" s="883"/>
      <c r="L169" s="883"/>
      <c r="M169" s="911"/>
      <c r="N169" s="934"/>
      <c r="O169" s="862"/>
      <c r="P169" s="917"/>
      <c r="Q169" s="998" t="s">
        <v>6</v>
      </c>
      <c r="R169" s="763"/>
      <c r="S169" s="737"/>
      <c r="T169" s="737"/>
      <c r="U169" s="737"/>
      <c r="V169" s="744"/>
      <c r="W169" s="744"/>
      <c r="X169" s="744"/>
      <c r="Y169" s="744"/>
      <c r="Z169" s="744"/>
      <c r="AA169" s="744"/>
      <c r="AB169" s="740"/>
      <c r="AC169" s="740"/>
      <c r="AD169" s="740"/>
      <c r="AE169" s="740"/>
      <c r="AF169" s="740"/>
      <c r="AG169" s="740"/>
      <c r="AH169" s="740"/>
      <c r="AI169" s="740"/>
      <c r="AJ169" s="740"/>
      <c r="AK169" s="740"/>
      <c r="AL169" s="740"/>
      <c r="AM169" s="740"/>
      <c r="AN169" s="740"/>
      <c r="AO169" s="740"/>
      <c r="AP169" s="740"/>
      <c r="AQ169" s="740"/>
      <c r="AR169" s="740"/>
      <c r="AS169" s="740"/>
      <c r="AT169" s="740"/>
      <c r="AU169" s="740"/>
      <c r="AV169" s="740"/>
      <c r="AW169" s="740"/>
      <c r="AX169" s="740"/>
      <c r="AY169" s="740"/>
      <c r="AZ169" s="740"/>
      <c r="BA169" s="837" t="s">
        <v>3</v>
      </c>
      <c r="BB169" s="837" t="s">
        <v>3</v>
      </c>
      <c r="BC169" s="740"/>
      <c r="BD169" s="1001">
        <v>0</v>
      </c>
      <c r="BE169" s="1001">
        <v>0</v>
      </c>
    </row>
    <row r="170" spans="1:57" ht="15.75" x14ac:dyDescent="0.25">
      <c r="A170" s="2800"/>
      <c r="B170" s="2820" t="s">
        <v>189</v>
      </c>
      <c r="C170" s="2821"/>
      <c r="D170" s="878">
        <v>0</v>
      </c>
      <c r="E170" s="872"/>
      <c r="F170" s="873"/>
      <c r="G170" s="873"/>
      <c r="H170" s="873"/>
      <c r="I170" s="873"/>
      <c r="J170" s="873"/>
      <c r="K170" s="873"/>
      <c r="L170" s="873"/>
      <c r="M170" s="875"/>
      <c r="N170" s="977"/>
      <c r="O170" s="865"/>
      <c r="P170" s="918"/>
      <c r="Q170" s="998" t="s">
        <v>6</v>
      </c>
      <c r="R170" s="763"/>
      <c r="S170" s="737"/>
      <c r="T170" s="737"/>
      <c r="U170" s="737"/>
      <c r="V170" s="744"/>
      <c r="W170" s="744"/>
      <c r="X170" s="744"/>
      <c r="Y170" s="744"/>
      <c r="Z170" s="744"/>
      <c r="AA170" s="744"/>
      <c r="AB170" s="740"/>
      <c r="AC170" s="740"/>
      <c r="AD170" s="740"/>
      <c r="AE170" s="740"/>
      <c r="AF170" s="740"/>
      <c r="AG170" s="740"/>
      <c r="AH170" s="740"/>
      <c r="AI170" s="740"/>
      <c r="AJ170" s="740"/>
      <c r="AK170" s="740"/>
      <c r="AL170" s="740"/>
      <c r="AM170" s="740"/>
      <c r="AN170" s="740"/>
      <c r="AO170" s="740"/>
      <c r="AP170" s="740"/>
      <c r="AQ170" s="740"/>
      <c r="AR170" s="740"/>
      <c r="AS170" s="740"/>
      <c r="AT170" s="740"/>
      <c r="AU170" s="740"/>
      <c r="AV170" s="740"/>
      <c r="AW170" s="740"/>
      <c r="AX170" s="740"/>
      <c r="AY170" s="740"/>
      <c r="AZ170" s="740"/>
      <c r="BA170" s="837" t="s">
        <v>3</v>
      </c>
      <c r="BB170" s="837" t="s">
        <v>3</v>
      </c>
      <c r="BC170" s="740"/>
      <c r="BD170" s="1001">
        <v>0</v>
      </c>
      <c r="BE170" s="1001">
        <v>0</v>
      </c>
    </row>
    <row r="171" spans="1:57" ht="15.75" x14ac:dyDescent="0.25">
      <c r="A171" s="2799" t="s">
        <v>118</v>
      </c>
      <c r="B171" s="2822" t="s">
        <v>188</v>
      </c>
      <c r="C171" s="2823"/>
      <c r="D171" s="944">
        <v>0</v>
      </c>
      <c r="E171" s="941"/>
      <c r="F171" s="942"/>
      <c r="G171" s="942"/>
      <c r="H171" s="942"/>
      <c r="I171" s="942"/>
      <c r="J171" s="942"/>
      <c r="K171" s="942"/>
      <c r="L171" s="980"/>
      <c r="M171" s="981"/>
      <c r="N171" s="934"/>
      <c r="O171" s="868"/>
      <c r="P171" s="982"/>
      <c r="Q171" s="998" t="s">
        <v>3</v>
      </c>
      <c r="R171" s="763"/>
      <c r="S171" s="737"/>
      <c r="T171" s="737"/>
      <c r="U171" s="737"/>
      <c r="V171" s="744"/>
      <c r="W171" s="744"/>
      <c r="X171" s="744"/>
      <c r="Y171" s="744"/>
      <c r="Z171" s="744"/>
      <c r="AA171" s="744"/>
      <c r="AB171" s="740"/>
      <c r="AC171" s="740"/>
      <c r="AD171" s="740"/>
      <c r="AE171" s="740"/>
      <c r="AF171" s="740"/>
      <c r="AG171" s="740"/>
      <c r="AH171" s="740"/>
      <c r="AI171" s="740"/>
      <c r="AJ171" s="740"/>
      <c r="AK171" s="740"/>
      <c r="AL171" s="740"/>
      <c r="AM171" s="740"/>
      <c r="AN171" s="740"/>
      <c r="AO171" s="740"/>
      <c r="AP171" s="740"/>
      <c r="AQ171" s="740"/>
      <c r="AR171" s="740"/>
      <c r="AS171" s="740"/>
      <c r="AT171" s="740"/>
      <c r="AU171" s="740"/>
      <c r="AV171" s="740"/>
      <c r="AW171" s="740"/>
      <c r="AX171" s="740"/>
      <c r="AY171" s="740"/>
      <c r="AZ171" s="740"/>
      <c r="BA171" s="837" t="s">
        <v>3</v>
      </c>
      <c r="BB171" s="760"/>
      <c r="BC171" s="740"/>
      <c r="BD171" s="1001">
        <v>0</v>
      </c>
      <c r="BE171" s="1014"/>
    </row>
    <row r="172" spans="1:57" ht="15.75" x14ac:dyDescent="0.25">
      <c r="A172" s="2800"/>
      <c r="B172" s="2824" t="s">
        <v>189</v>
      </c>
      <c r="C172" s="2826"/>
      <c r="D172" s="892">
        <v>0</v>
      </c>
      <c r="E172" s="893"/>
      <c r="F172" s="894"/>
      <c r="G172" s="894"/>
      <c r="H172" s="894"/>
      <c r="I172" s="894"/>
      <c r="J172" s="894"/>
      <c r="K172" s="894"/>
      <c r="L172" s="937"/>
      <c r="M172" s="890"/>
      <c r="N172" s="977"/>
      <c r="O172" s="864"/>
      <c r="P172" s="983"/>
      <c r="Q172" s="998" t="s">
        <v>3</v>
      </c>
      <c r="R172" s="763"/>
      <c r="S172" s="737"/>
      <c r="T172" s="737"/>
      <c r="U172" s="737"/>
      <c r="V172" s="744"/>
      <c r="W172" s="744"/>
      <c r="X172" s="744"/>
      <c r="Y172" s="744"/>
      <c r="Z172" s="744"/>
      <c r="AA172" s="744"/>
      <c r="AB172" s="740"/>
      <c r="AC172" s="740"/>
      <c r="AD172" s="740"/>
      <c r="AE172" s="740"/>
      <c r="AF172" s="740"/>
      <c r="AG172" s="740"/>
      <c r="AH172" s="740"/>
      <c r="AI172" s="740"/>
      <c r="AJ172" s="740"/>
      <c r="AK172" s="740"/>
      <c r="AL172" s="740"/>
      <c r="AM172" s="740"/>
      <c r="AN172" s="740"/>
      <c r="AO172" s="740"/>
      <c r="AP172" s="740"/>
      <c r="AQ172" s="740"/>
      <c r="AR172" s="740"/>
      <c r="AS172" s="740"/>
      <c r="AT172" s="740"/>
      <c r="AU172" s="740"/>
      <c r="AV172" s="740"/>
      <c r="AW172" s="740"/>
      <c r="AX172" s="740"/>
      <c r="AY172" s="740"/>
      <c r="AZ172" s="740"/>
      <c r="BA172" s="837" t="s">
        <v>3</v>
      </c>
      <c r="BB172" s="760"/>
      <c r="BC172" s="740"/>
      <c r="BD172" s="1001">
        <v>0</v>
      </c>
      <c r="BE172" s="1014"/>
    </row>
    <row r="173" spans="1:57" ht="15.75" x14ac:dyDescent="0.25">
      <c r="A173" s="2799" t="s">
        <v>119</v>
      </c>
      <c r="B173" s="2810" t="s">
        <v>188</v>
      </c>
      <c r="C173" s="2812"/>
      <c r="D173" s="876">
        <v>0</v>
      </c>
      <c r="E173" s="939"/>
      <c r="F173" s="940"/>
      <c r="G173" s="940"/>
      <c r="H173" s="940"/>
      <c r="I173" s="940"/>
      <c r="J173" s="940"/>
      <c r="K173" s="940"/>
      <c r="L173" s="940"/>
      <c r="M173" s="924"/>
      <c r="N173" s="979"/>
      <c r="O173" s="862"/>
      <c r="P173" s="917"/>
      <c r="Q173" s="998" t="s">
        <v>6</v>
      </c>
      <c r="R173" s="763"/>
      <c r="S173" s="737"/>
      <c r="T173" s="737"/>
      <c r="U173" s="737"/>
      <c r="V173" s="744"/>
      <c r="W173" s="744"/>
      <c r="X173" s="744"/>
      <c r="Y173" s="744"/>
      <c r="Z173" s="744"/>
      <c r="AA173" s="744"/>
      <c r="AB173" s="740"/>
      <c r="AC173" s="740"/>
      <c r="AD173" s="740"/>
      <c r="AE173" s="740"/>
      <c r="AF173" s="740"/>
      <c r="AG173" s="740"/>
      <c r="AH173" s="740"/>
      <c r="AI173" s="740"/>
      <c r="AJ173" s="740"/>
      <c r="AK173" s="740"/>
      <c r="AL173" s="740"/>
      <c r="AM173" s="740"/>
      <c r="AN173" s="740"/>
      <c r="AO173" s="740"/>
      <c r="AP173" s="740"/>
      <c r="AQ173" s="740"/>
      <c r="AR173" s="740"/>
      <c r="AS173" s="740"/>
      <c r="AT173" s="740"/>
      <c r="AU173" s="740"/>
      <c r="AV173" s="740"/>
      <c r="AW173" s="740"/>
      <c r="AX173" s="740"/>
      <c r="AY173" s="740"/>
      <c r="AZ173" s="740"/>
      <c r="BA173" s="837" t="s">
        <v>3</v>
      </c>
      <c r="BB173" s="837" t="s">
        <v>3</v>
      </c>
      <c r="BC173" s="740"/>
      <c r="BD173" s="1001">
        <v>0</v>
      </c>
      <c r="BE173" s="1001">
        <v>0</v>
      </c>
    </row>
    <row r="174" spans="1:57" ht="15.75" x14ac:dyDescent="0.25">
      <c r="A174" s="2800"/>
      <c r="B174" s="2820" t="s">
        <v>189</v>
      </c>
      <c r="C174" s="2821"/>
      <c r="D174" s="878">
        <v>0</v>
      </c>
      <c r="E174" s="872"/>
      <c r="F174" s="873"/>
      <c r="G174" s="873"/>
      <c r="H174" s="873"/>
      <c r="I174" s="873"/>
      <c r="J174" s="873"/>
      <c r="K174" s="873"/>
      <c r="L174" s="873"/>
      <c r="M174" s="875"/>
      <c r="N174" s="977"/>
      <c r="O174" s="865"/>
      <c r="P174" s="918"/>
      <c r="Q174" s="998" t="s">
        <v>6</v>
      </c>
      <c r="R174" s="763"/>
      <c r="S174" s="737"/>
      <c r="T174" s="737"/>
      <c r="U174" s="737"/>
      <c r="V174" s="744"/>
      <c r="W174" s="744"/>
      <c r="X174" s="744"/>
      <c r="Y174" s="744"/>
      <c r="Z174" s="744"/>
      <c r="AA174" s="744"/>
      <c r="AB174" s="740"/>
      <c r="AC174" s="740"/>
      <c r="AD174" s="740"/>
      <c r="AE174" s="740"/>
      <c r="AF174" s="740"/>
      <c r="AG174" s="740"/>
      <c r="AH174" s="740"/>
      <c r="AI174" s="740"/>
      <c r="AJ174" s="740"/>
      <c r="AK174" s="740"/>
      <c r="AL174" s="740"/>
      <c r="AM174" s="740"/>
      <c r="AN174" s="740"/>
      <c r="AO174" s="740"/>
      <c r="AP174" s="740"/>
      <c r="AQ174" s="740"/>
      <c r="AR174" s="740"/>
      <c r="AS174" s="740"/>
      <c r="AT174" s="740"/>
      <c r="AU174" s="740"/>
      <c r="AV174" s="740"/>
      <c r="AW174" s="740"/>
      <c r="AX174" s="740"/>
      <c r="AY174" s="740"/>
      <c r="AZ174" s="740"/>
      <c r="BA174" s="837" t="s">
        <v>3</v>
      </c>
      <c r="BB174" s="837" t="s">
        <v>3</v>
      </c>
      <c r="BC174" s="740"/>
      <c r="BD174" s="1001">
        <v>0</v>
      </c>
      <c r="BE174" s="1001">
        <v>0</v>
      </c>
    </row>
    <row r="175" spans="1:57" ht="15.75" x14ac:dyDescent="0.25">
      <c r="A175" s="2799" t="s">
        <v>192</v>
      </c>
      <c r="B175" s="2822" t="s">
        <v>188</v>
      </c>
      <c r="C175" s="2823"/>
      <c r="D175" s="891">
        <v>0</v>
      </c>
      <c r="E175" s="972"/>
      <c r="F175" s="973"/>
      <c r="G175" s="973"/>
      <c r="H175" s="942"/>
      <c r="I175" s="942"/>
      <c r="J175" s="942"/>
      <c r="K175" s="942"/>
      <c r="L175" s="942"/>
      <c r="M175" s="925"/>
      <c r="N175" s="978"/>
      <c r="O175" s="868"/>
      <c r="P175" s="927"/>
      <c r="Q175" s="998" t="s">
        <v>6</v>
      </c>
      <c r="R175" s="763"/>
      <c r="S175" s="737"/>
      <c r="T175" s="737"/>
      <c r="U175" s="737"/>
      <c r="V175" s="744"/>
      <c r="W175" s="744"/>
      <c r="X175" s="744"/>
      <c r="Y175" s="744"/>
      <c r="Z175" s="744"/>
      <c r="AA175" s="744"/>
      <c r="AB175" s="740"/>
      <c r="AC175" s="740"/>
      <c r="AD175" s="740"/>
      <c r="AE175" s="740"/>
      <c r="AF175" s="740"/>
      <c r="AG175" s="740"/>
      <c r="AH175" s="740"/>
      <c r="AI175" s="740"/>
      <c r="AJ175" s="740"/>
      <c r="AK175" s="740"/>
      <c r="AL175" s="740"/>
      <c r="AM175" s="740"/>
      <c r="AN175" s="740"/>
      <c r="AO175" s="740"/>
      <c r="AP175" s="740"/>
      <c r="AQ175" s="740"/>
      <c r="AR175" s="740"/>
      <c r="AS175" s="740"/>
      <c r="AT175" s="740"/>
      <c r="AU175" s="740"/>
      <c r="AV175" s="740"/>
      <c r="AW175" s="740"/>
      <c r="AX175" s="740"/>
      <c r="AY175" s="740"/>
      <c r="AZ175" s="740"/>
      <c r="BA175" s="837" t="s">
        <v>3</v>
      </c>
      <c r="BB175" s="837" t="s">
        <v>3</v>
      </c>
      <c r="BC175" s="740"/>
      <c r="BD175" s="1001">
        <v>0</v>
      </c>
      <c r="BE175" s="1001">
        <v>0</v>
      </c>
    </row>
    <row r="176" spans="1:57" ht="15.75" x14ac:dyDescent="0.25">
      <c r="A176" s="2800"/>
      <c r="B176" s="2824" t="s">
        <v>189</v>
      </c>
      <c r="C176" s="2826"/>
      <c r="D176" s="892">
        <v>0</v>
      </c>
      <c r="E176" s="889"/>
      <c r="F176" s="937"/>
      <c r="G176" s="937"/>
      <c r="H176" s="894"/>
      <c r="I176" s="894"/>
      <c r="J176" s="894"/>
      <c r="K176" s="894"/>
      <c r="L176" s="894"/>
      <c r="M176" s="867"/>
      <c r="N176" s="936"/>
      <c r="O176" s="864"/>
      <c r="P176" s="896"/>
      <c r="Q176" s="998" t="s">
        <v>6</v>
      </c>
      <c r="R176" s="763"/>
      <c r="S176" s="737"/>
      <c r="T176" s="737"/>
      <c r="U176" s="737"/>
      <c r="V176" s="744"/>
      <c r="W176" s="744"/>
      <c r="X176" s="744"/>
      <c r="Y176" s="744"/>
      <c r="Z176" s="744"/>
      <c r="AA176" s="744"/>
      <c r="AB176" s="740"/>
      <c r="AC176" s="740"/>
      <c r="AD176" s="740"/>
      <c r="AE176" s="740"/>
      <c r="AF176" s="740"/>
      <c r="AG176" s="740"/>
      <c r="AH176" s="740"/>
      <c r="AI176" s="740"/>
      <c r="AJ176" s="740"/>
      <c r="AK176" s="740"/>
      <c r="AL176" s="740"/>
      <c r="AM176" s="740"/>
      <c r="AN176" s="740"/>
      <c r="AO176" s="740"/>
      <c r="AP176" s="740"/>
      <c r="AQ176" s="740"/>
      <c r="AR176" s="740"/>
      <c r="AS176" s="740"/>
      <c r="AT176" s="740"/>
      <c r="AU176" s="740"/>
      <c r="AV176" s="740"/>
      <c r="AW176" s="740"/>
      <c r="AX176" s="740"/>
      <c r="AY176" s="740"/>
      <c r="AZ176" s="740"/>
      <c r="BA176" s="837" t="s">
        <v>3</v>
      </c>
      <c r="BB176" s="837" t="s">
        <v>3</v>
      </c>
      <c r="BC176" s="740"/>
      <c r="BD176" s="1001">
        <v>0</v>
      </c>
      <c r="BE176" s="1001">
        <v>0</v>
      </c>
    </row>
    <row r="177" spans="1:57" ht="15.75" x14ac:dyDescent="0.25">
      <c r="A177" s="2799" t="s">
        <v>193</v>
      </c>
      <c r="B177" s="2810" t="s">
        <v>188</v>
      </c>
      <c r="C177" s="2812"/>
      <c r="D177" s="876">
        <v>0</v>
      </c>
      <c r="E177" s="943"/>
      <c r="F177" s="948"/>
      <c r="G177" s="948"/>
      <c r="H177" s="940"/>
      <c r="I177" s="940"/>
      <c r="J177" s="940"/>
      <c r="K177" s="940"/>
      <c r="L177" s="940"/>
      <c r="M177" s="924"/>
      <c r="N177" s="979"/>
      <c r="O177" s="862"/>
      <c r="P177" s="917"/>
      <c r="Q177" s="998" t="s">
        <v>6</v>
      </c>
      <c r="R177" s="763"/>
      <c r="S177" s="737"/>
      <c r="T177" s="737"/>
      <c r="U177" s="737"/>
      <c r="V177" s="744"/>
      <c r="W177" s="744"/>
      <c r="X177" s="744"/>
      <c r="Y177" s="744"/>
      <c r="Z177" s="744"/>
      <c r="AA177" s="744"/>
      <c r="AB177" s="740"/>
      <c r="AC177" s="740"/>
      <c r="AD177" s="740"/>
      <c r="AE177" s="740"/>
      <c r="AF177" s="740"/>
      <c r="AG177" s="740"/>
      <c r="AH177" s="740"/>
      <c r="AI177" s="740"/>
      <c r="AJ177" s="740"/>
      <c r="AK177" s="740"/>
      <c r="AL177" s="740"/>
      <c r="AM177" s="740"/>
      <c r="AN177" s="740"/>
      <c r="AO177" s="740"/>
      <c r="AP177" s="740"/>
      <c r="AQ177" s="740"/>
      <c r="AR177" s="740"/>
      <c r="AS177" s="740"/>
      <c r="AT177" s="740"/>
      <c r="AU177" s="740"/>
      <c r="AV177" s="740"/>
      <c r="AW177" s="740"/>
      <c r="AX177" s="740"/>
      <c r="AY177" s="740"/>
      <c r="AZ177" s="740"/>
      <c r="BA177" s="837" t="s">
        <v>3</v>
      </c>
      <c r="BB177" s="837" t="s">
        <v>3</v>
      </c>
      <c r="BC177" s="740"/>
      <c r="BD177" s="1001">
        <v>0</v>
      </c>
      <c r="BE177" s="1001">
        <v>0</v>
      </c>
    </row>
    <row r="178" spans="1:57" ht="15.75" x14ac:dyDescent="0.25">
      <c r="A178" s="2800"/>
      <c r="B178" s="2820" t="s">
        <v>189</v>
      </c>
      <c r="C178" s="2821"/>
      <c r="D178" s="878">
        <v>0</v>
      </c>
      <c r="E178" s="900"/>
      <c r="F178" s="901"/>
      <c r="G178" s="901"/>
      <c r="H178" s="873"/>
      <c r="I178" s="873"/>
      <c r="J178" s="873"/>
      <c r="K178" s="873"/>
      <c r="L178" s="873"/>
      <c r="M178" s="875"/>
      <c r="N178" s="977"/>
      <c r="O178" s="865"/>
      <c r="P178" s="918"/>
      <c r="Q178" s="998" t="s">
        <v>6</v>
      </c>
      <c r="R178" s="763"/>
      <c r="S178" s="737"/>
      <c r="T178" s="737"/>
      <c r="U178" s="737"/>
      <c r="V178" s="744"/>
      <c r="W178" s="744"/>
      <c r="X178" s="744"/>
      <c r="Y178" s="744"/>
      <c r="Z178" s="744"/>
      <c r="AA178" s="744"/>
      <c r="AB178" s="740"/>
      <c r="AC178" s="740"/>
      <c r="AD178" s="740"/>
      <c r="AE178" s="740"/>
      <c r="AF178" s="740"/>
      <c r="AG178" s="740"/>
      <c r="AH178" s="740"/>
      <c r="AI178" s="740"/>
      <c r="AJ178" s="740"/>
      <c r="AK178" s="740"/>
      <c r="AL178" s="740"/>
      <c r="AM178" s="740"/>
      <c r="AN178" s="740"/>
      <c r="AO178" s="740"/>
      <c r="AP178" s="740"/>
      <c r="AQ178" s="740"/>
      <c r="AR178" s="740"/>
      <c r="AS178" s="740"/>
      <c r="AT178" s="740"/>
      <c r="AU178" s="740"/>
      <c r="AV178" s="740"/>
      <c r="AW178" s="740"/>
      <c r="AX178" s="740"/>
      <c r="AY178" s="740"/>
      <c r="AZ178" s="740"/>
      <c r="BA178" s="837" t="s">
        <v>3</v>
      </c>
      <c r="BB178" s="837" t="s">
        <v>3</v>
      </c>
      <c r="BC178" s="740"/>
      <c r="BD178" s="1001">
        <v>0</v>
      </c>
      <c r="BE178" s="1001">
        <v>0</v>
      </c>
    </row>
    <row r="179" spans="1:57" ht="15.75" x14ac:dyDescent="0.25">
      <c r="A179" s="2799" t="s">
        <v>194</v>
      </c>
      <c r="B179" s="2822" t="s">
        <v>188</v>
      </c>
      <c r="C179" s="2823"/>
      <c r="D179" s="944">
        <v>0</v>
      </c>
      <c r="E179" s="941"/>
      <c r="F179" s="942"/>
      <c r="G179" s="942"/>
      <c r="H179" s="942"/>
      <c r="I179" s="942"/>
      <c r="J179" s="942"/>
      <c r="K179" s="942"/>
      <c r="L179" s="942"/>
      <c r="M179" s="925"/>
      <c r="N179" s="978"/>
      <c r="O179" s="868"/>
      <c r="P179" s="927"/>
      <c r="Q179" s="998" t="s">
        <v>6</v>
      </c>
      <c r="R179" s="763"/>
      <c r="S179" s="737"/>
      <c r="T179" s="737"/>
      <c r="U179" s="737"/>
      <c r="V179" s="744"/>
      <c r="W179" s="744"/>
      <c r="X179" s="744"/>
      <c r="Y179" s="744"/>
      <c r="Z179" s="744"/>
      <c r="AA179" s="744"/>
      <c r="AB179" s="740"/>
      <c r="AC179" s="740"/>
      <c r="AD179" s="740"/>
      <c r="AE179" s="740"/>
      <c r="AF179" s="740"/>
      <c r="AG179" s="740"/>
      <c r="AH179" s="740"/>
      <c r="AI179" s="740"/>
      <c r="AJ179" s="740"/>
      <c r="AK179" s="740"/>
      <c r="AL179" s="740"/>
      <c r="AM179" s="740"/>
      <c r="AN179" s="740"/>
      <c r="AO179" s="740"/>
      <c r="AP179" s="740"/>
      <c r="AQ179" s="740"/>
      <c r="AR179" s="740"/>
      <c r="AS179" s="740"/>
      <c r="AT179" s="740"/>
      <c r="AU179" s="740"/>
      <c r="AV179" s="740"/>
      <c r="AW179" s="740"/>
      <c r="AX179" s="740"/>
      <c r="AY179" s="740"/>
      <c r="AZ179" s="740"/>
      <c r="BA179" s="837" t="s">
        <v>3</v>
      </c>
      <c r="BB179" s="837" t="s">
        <v>3</v>
      </c>
      <c r="BC179" s="740"/>
      <c r="BD179" s="1001">
        <v>0</v>
      </c>
      <c r="BE179" s="1001">
        <v>0</v>
      </c>
    </row>
    <row r="180" spans="1:57" ht="15.75" x14ac:dyDescent="0.25">
      <c r="A180" s="2800"/>
      <c r="B180" s="2820" t="s">
        <v>189</v>
      </c>
      <c r="C180" s="2821"/>
      <c r="D180" s="878">
        <v>0</v>
      </c>
      <c r="E180" s="872"/>
      <c r="F180" s="873"/>
      <c r="G180" s="873"/>
      <c r="H180" s="873"/>
      <c r="I180" s="873"/>
      <c r="J180" s="873"/>
      <c r="K180" s="873"/>
      <c r="L180" s="873"/>
      <c r="M180" s="875"/>
      <c r="N180" s="977"/>
      <c r="O180" s="865"/>
      <c r="P180" s="918"/>
      <c r="Q180" s="998" t="s">
        <v>6</v>
      </c>
      <c r="R180" s="763"/>
      <c r="S180" s="737"/>
      <c r="T180" s="737"/>
      <c r="U180" s="737"/>
      <c r="V180" s="744"/>
      <c r="W180" s="744"/>
      <c r="X180" s="744"/>
      <c r="Y180" s="744"/>
      <c r="Z180" s="744"/>
      <c r="AA180" s="744"/>
      <c r="AB180" s="740"/>
      <c r="AC180" s="740"/>
      <c r="AD180" s="740"/>
      <c r="AE180" s="740"/>
      <c r="AF180" s="740"/>
      <c r="AG180" s="740"/>
      <c r="AH180" s="740"/>
      <c r="AI180" s="740"/>
      <c r="AJ180" s="740"/>
      <c r="AK180" s="740"/>
      <c r="AL180" s="740"/>
      <c r="AM180" s="740"/>
      <c r="AN180" s="740"/>
      <c r="AO180" s="740"/>
      <c r="AP180" s="740"/>
      <c r="AQ180" s="740"/>
      <c r="AR180" s="740"/>
      <c r="AS180" s="740"/>
      <c r="AT180" s="740"/>
      <c r="AU180" s="740"/>
      <c r="AV180" s="740"/>
      <c r="AW180" s="740"/>
      <c r="AX180" s="740"/>
      <c r="AY180" s="740"/>
      <c r="AZ180" s="740"/>
      <c r="BA180" s="837" t="s">
        <v>3</v>
      </c>
      <c r="BB180" s="837" t="s">
        <v>3</v>
      </c>
      <c r="BC180" s="740"/>
      <c r="BD180" s="1001">
        <v>0</v>
      </c>
      <c r="BE180" s="1001">
        <v>0</v>
      </c>
    </row>
    <row r="181" spans="1:57" ht="15.75" x14ac:dyDescent="0.25">
      <c r="A181" s="793" t="s">
        <v>195</v>
      </c>
      <c r="B181" s="791"/>
      <c r="C181" s="791"/>
      <c r="D181" s="763"/>
      <c r="E181" s="763"/>
      <c r="F181" s="763"/>
      <c r="G181" s="763"/>
      <c r="H181" s="763"/>
      <c r="I181" s="763"/>
      <c r="J181" s="763"/>
      <c r="K181" s="763"/>
      <c r="L181" s="763"/>
      <c r="M181" s="763"/>
      <c r="N181" s="763"/>
      <c r="O181" s="763"/>
      <c r="P181" s="763"/>
      <c r="Q181" s="763"/>
      <c r="R181" s="765"/>
      <c r="S181" s="737"/>
      <c r="T181" s="737"/>
      <c r="U181" s="737"/>
      <c r="V181" s="737"/>
      <c r="W181" s="737"/>
      <c r="X181" s="744"/>
      <c r="Y181" s="751"/>
      <c r="Z181" s="751"/>
      <c r="AA181" s="744"/>
      <c r="AB181" s="737"/>
      <c r="AC181" s="737"/>
      <c r="AD181" s="737"/>
      <c r="AE181" s="737"/>
      <c r="AF181" s="737"/>
      <c r="AG181" s="737"/>
      <c r="AH181" s="737"/>
      <c r="AI181" s="737"/>
      <c r="AJ181" s="737"/>
      <c r="AK181" s="737"/>
      <c r="AL181" s="737"/>
      <c r="AM181" s="737"/>
      <c r="AN181" s="737"/>
      <c r="AO181" s="737"/>
      <c r="AP181" s="737"/>
      <c r="AQ181" s="737"/>
      <c r="AR181" s="737"/>
      <c r="AS181" s="737"/>
      <c r="AT181" s="737"/>
      <c r="AU181" s="737"/>
      <c r="AV181" s="737"/>
      <c r="AW181" s="737"/>
      <c r="AX181" s="737"/>
      <c r="AY181" s="737"/>
      <c r="AZ181" s="737"/>
      <c r="BA181" s="744"/>
      <c r="BB181" s="737"/>
      <c r="BC181" s="737"/>
      <c r="BD181" s="737"/>
      <c r="BE181" s="737"/>
    </row>
    <row r="182" spans="1:57" x14ac:dyDescent="0.2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737"/>
      <c r="P182" s="772"/>
      <c r="Q182" s="765"/>
      <c r="R182" s="788"/>
      <c r="S182" s="737"/>
      <c r="T182" s="737"/>
      <c r="U182" s="737"/>
      <c r="V182" s="737"/>
      <c r="W182" s="744"/>
      <c r="X182" s="751"/>
      <c r="Y182" s="751"/>
      <c r="Z182" s="744"/>
      <c r="AA182" s="744"/>
      <c r="AB182" s="740"/>
      <c r="AC182" s="740"/>
      <c r="AD182" s="740"/>
      <c r="AE182" s="740"/>
      <c r="AF182" s="740"/>
      <c r="AG182" s="740"/>
      <c r="AH182" s="740"/>
      <c r="AI182" s="740"/>
      <c r="AJ182" s="740"/>
      <c r="AK182" s="740"/>
      <c r="AL182" s="740"/>
      <c r="AM182" s="740"/>
      <c r="AN182" s="740"/>
      <c r="AO182" s="740"/>
      <c r="AP182" s="740"/>
      <c r="AQ182" s="740"/>
      <c r="AR182" s="740"/>
      <c r="AS182" s="740"/>
      <c r="AT182" s="740"/>
      <c r="AU182" s="740"/>
      <c r="AV182" s="740"/>
      <c r="AW182" s="740"/>
      <c r="AX182" s="740"/>
      <c r="AY182" s="740"/>
      <c r="AZ182" s="740"/>
      <c r="BA182" s="737"/>
      <c r="BB182" s="737"/>
      <c r="BC182" s="737"/>
      <c r="BD182" s="737"/>
      <c r="BE182" s="740"/>
    </row>
    <row r="183" spans="1:57" ht="21" x14ac:dyDescent="0.25">
      <c r="A183" s="2807"/>
      <c r="B183" s="2808"/>
      <c r="C183" s="2809"/>
      <c r="D183" s="2802"/>
      <c r="E183" s="786" t="s">
        <v>178</v>
      </c>
      <c r="F183" s="752" t="s">
        <v>21</v>
      </c>
      <c r="G183" s="752" t="s">
        <v>185</v>
      </c>
      <c r="H183" s="752" t="s">
        <v>91</v>
      </c>
      <c r="I183" s="752" t="s">
        <v>186</v>
      </c>
      <c r="J183" s="752" t="s">
        <v>196</v>
      </c>
      <c r="K183" s="752" t="s">
        <v>25</v>
      </c>
      <c r="L183" s="752" t="s">
        <v>26</v>
      </c>
      <c r="M183" s="771" t="s">
        <v>27</v>
      </c>
      <c r="N183" s="2800"/>
      <c r="O183" s="772"/>
      <c r="P183" s="772"/>
      <c r="Q183" s="765"/>
      <c r="R183" s="788"/>
      <c r="S183" s="737"/>
      <c r="T183" s="737"/>
      <c r="U183" s="737"/>
      <c r="V183" s="737"/>
      <c r="W183" s="744"/>
      <c r="X183" s="751"/>
      <c r="Y183" s="751"/>
      <c r="Z183" s="744"/>
      <c r="AA183" s="744"/>
      <c r="AB183" s="740"/>
      <c r="AC183" s="740"/>
      <c r="AD183" s="740"/>
      <c r="AE183" s="740"/>
      <c r="AF183" s="740"/>
      <c r="AG183" s="740"/>
      <c r="AH183" s="740"/>
      <c r="AI183" s="740"/>
      <c r="AJ183" s="740"/>
      <c r="AK183" s="740"/>
      <c r="AL183" s="740"/>
      <c r="AM183" s="740"/>
      <c r="AN183" s="740"/>
      <c r="AO183" s="740"/>
      <c r="AP183" s="740"/>
      <c r="AQ183" s="740"/>
      <c r="AR183" s="740"/>
      <c r="AS183" s="740"/>
      <c r="AT183" s="740"/>
      <c r="AU183" s="740"/>
      <c r="AV183" s="740"/>
      <c r="AW183" s="740"/>
      <c r="AX183" s="740"/>
      <c r="AY183" s="740"/>
      <c r="AZ183" s="740"/>
      <c r="BA183" s="737"/>
      <c r="BB183" s="737"/>
      <c r="BC183" s="737"/>
      <c r="BD183" s="737"/>
      <c r="BE183" s="740"/>
    </row>
    <row r="184" spans="1:57" x14ac:dyDescent="0.25">
      <c r="A184" s="2810" t="s">
        <v>197</v>
      </c>
      <c r="B184" s="2811"/>
      <c r="C184" s="2812"/>
      <c r="D184" s="876">
        <v>0</v>
      </c>
      <c r="E184" s="941"/>
      <c r="F184" s="942"/>
      <c r="G184" s="942"/>
      <c r="H184" s="942"/>
      <c r="I184" s="942"/>
      <c r="J184" s="942"/>
      <c r="K184" s="884"/>
      <c r="L184" s="884"/>
      <c r="M184" s="925"/>
      <c r="N184" s="886"/>
      <c r="O184" s="998" t="s">
        <v>3</v>
      </c>
      <c r="P184" s="770"/>
      <c r="Q184" s="765"/>
      <c r="R184" s="788"/>
      <c r="S184" s="737"/>
      <c r="T184" s="737"/>
      <c r="U184" s="737"/>
      <c r="V184" s="737"/>
      <c r="W184" s="744"/>
      <c r="X184" s="751"/>
      <c r="Y184" s="751"/>
      <c r="Z184" s="744"/>
      <c r="AA184" s="744"/>
      <c r="AB184" s="740"/>
      <c r="AC184" s="740"/>
      <c r="AD184" s="740"/>
      <c r="AE184" s="740"/>
      <c r="AF184" s="740"/>
      <c r="AG184" s="740"/>
      <c r="AH184" s="740"/>
      <c r="AI184" s="740"/>
      <c r="AJ184" s="740"/>
      <c r="AK184" s="740"/>
      <c r="AL184" s="740"/>
      <c r="AM184" s="740"/>
      <c r="AN184" s="740"/>
      <c r="AO184" s="740"/>
      <c r="AP184" s="740"/>
      <c r="AQ184" s="740"/>
      <c r="AR184" s="740"/>
      <c r="AS184" s="740"/>
      <c r="AT184" s="740"/>
      <c r="AU184" s="740"/>
      <c r="AV184" s="740"/>
      <c r="AW184" s="740"/>
      <c r="AX184" s="740"/>
      <c r="AY184" s="740"/>
      <c r="AZ184" s="740"/>
      <c r="BA184" s="760"/>
      <c r="BB184" s="837" t="s">
        <v>3</v>
      </c>
      <c r="BC184" s="737"/>
      <c r="BD184" s="1014"/>
      <c r="BE184" s="1001">
        <v>0</v>
      </c>
    </row>
    <row r="185" spans="1:57" x14ac:dyDescent="0.25">
      <c r="A185" s="2813" t="s">
        <v>198</v>
      </c>
      <c r="B185" s="2814"/>
      <c r="C185" s="2815"/>
      <c r="D185" s="877">
        <v>0</v>
      </c>
      <c r="E185" s="869"/>
      <c r="F185" s="870"/>
      <c r="G185" s="870"/>
      <c r="H185" s="870"/>
      <c r="I185" s="870"/>
      <c r="J185" s="870"/>
      <c r="K185" s="870"/>
      <c r="L185" s="870"/>
      <c r="M185" s="866"/>
      <c r="N185" s="863"/>
      <c r="O185" s="998" t="s">
        <v>3</v>
      </c>
      <c r="P185" s="770"/>
      <c r="Q185" s="765"/>
      <c r="R185" s="788"/>
      <c r="S185" s="737"/>
      <c r="T185" s="737"/>
      <c r="U185" s="737"/>
      <c r="V185" s="737"/>
      <c r="W185" s="744"/>
      <c r="X185" s="751"/>
      <c r="Y185" s="751"/>
      <c r="Z185" s="744"/>
      <c r="AA185" s="744"/>
      <c r="AB185" s="740"/>
      <c r="AC185" s="740"/>
      <c r="AD185" s="740"/>
      <c r="AE185" s="740"/>
      <c r="AF185" s="740"/>
      <c r="AG185" s="740"/>
      <c r="AH185" s="740"/>
      <c r="AI185" s="740"/>
      <c r="AJ185" s="740"/>
      <c r="AK185" s="740"/>
      <c r="AL185" s="740"/>
      <c r="AM185" s="740"/>
      <c r="AN185" s="740"/>
      <c r="AO185" s="740"/>
      <c r="AP185" s="740"/>
      <c r="AQ185" s="740"/>
      <c r="AR185" s="740"/>
      <c r="AS185" s="740"/>
      <c r="AT185" s="740"/>
      <c r="AU185" s="740"/>
      <c r="AV185" s="740"/>
      <c r="AW185" s="740"/>
      <c r="AX185" s="740"/>
      <c r="AY185" s="740"/>
      <c r="AZ185" s="740"/>
      <c r="BA185" s="837" t="s">
        <v>3</v>
      </c>
      <c r="BB185" s="837" t="s">
        <v>3</v>
      </c>
      <c r="BC185" s="737"/>
      <c r="BD185" s="1001">
        <v>0</v>
      </c>
      <c r="BE185" s="1001">
        <v>0</v>
      </c>
    </row>
    <row r="186" spans="1:57" x14ac:dyDescent="0.25">
      <c r="A186" s="2813" t="s">
        <v>199</v>
      </c>
      <c r="B186" s="2814"/>
      <c r="C186" s="2815"/>
      <c r="D186" s="877">
        <v>0</v>
      </c>
      <c r="E186" s="869"/>
      <c r="F186" s="870"/>
      <c r="G186" s="870"/>
      <c r="H186" s="870"/>
      <c r="I186" s="870"/>
      <c r="J186" s="870"/>
      <c r="K186" s="870"/>
      <c r="L186" s="870"/>
      <c r="M186" s="866"/>
      <c r="N186" s="863"/>
      <c r="O186" s="998" t="s">
        <v>3</v>
      </c>
      <c r="P186" s="770"/>
      <c r="Q186" s="765"/>
      <c r="R186" s="788"/>
      <c r="S186" s="737"/>
      <c r="T186" s="737"/>
      <c r="U186" s="737"/>
      <c r="V186" s="737"/>
      <c r="W186" s="744"/>
      <c r="X186" s="751"/>
      <c r="Y186" s="751"/>
      <c r="Z186" s="744"/>
      <c r="AA186" s="744"/>
      <c r="AB186" s="740"/>
      <c r="AC186" s="740"/>
      <c r="AD186" s="740"/>
      <c r="AE186" s="740"/>
      <c r="AF186" s="740"/>
      <c r="AG186" s="740"/>
      <c r="AH186" s="740"/>
      <c r="AI186" s="740"/>
      <c r="AJ186" s="740"/>
      <c r="AK186" s="740"/>
      <c r="AL186" s="740"/>
      <c r="AM186" s="740"/>
      <c r="AN186" s="740"/>
      <c r="AO186" s="740"/>
      <c r="AP186" s="740"/>
      <c r="AQ186" s="740"/>
      <c r="AR186" s="740"/>
      <c r="AS186" s="740"/>
      <c r="AT186" s="740"/>
      <c r="AU186" s="740"/>
      <c r="AV186" s="740"/>
      <c r="AW186" s="740"/>
      <c r="AX186" s="740"/>
      <c r="AY186" s="740"/>
      <c r="AZ186" s="740"/>
      <c r="BA186" s="837" t="s">
        <v>3</v>
      </c>
      <c r="BB186" s="837" t="s">
        <v>3</v>
      </c>
      <c r="BC186" s="737"/>
      <c r="BD186" s="1001">
        <v>0</v>
      </c>
      <c r="BE186" s="1001">
        <v>0</v>
      </c>
    </row>
    <row r="187" spans="1:57" x14ac:dyDescent="0.25">
      <c r="A187" s="2813" t="s">
        <v>200</v>
      </c>
      <c r="B187" s="2814"/>
      <c r="C187" s="2815"/>
      <c r="D187" s="877">
        <v>0</v>
      </c>
      <c r="E187" s="869"/>
      <c r="F187" s="870"/>
      <c r="G187" s="870"/>
      <c r="H187" s="870"/>
      <c r="I187" s="870"/>
      <c r="J187" s="870"/>
      <c r="K187" s="870"/>
      <c r="L187" s="870"/>
      <c r="M187" s="866"/>
      <c r="N187" s="863"/>
      <c r="O187" s="998" t="s">
        <v>3</v>
      </c>
      <c r="P187" s="770"/>
      <c r="Q187" s="765"/>
      <c r="R187" s="788"/>
      <c r="S187" s="737"/>
      <c r="T187" s="737"/>
      <c r="U187" s="737"/>
      <c r="V187" s="737"/>
      <c r="W187" s="744"/>
      <c r="X187" s="751"/>
      <c r="Y187" s="751"/>
      <c r="Z187" s="744"/>
      <c r="AA187" s="744"/>
      <c r="AB187" s="740"/>
      <c r="AC187" s="740"/>
      <c r="AD187" s="740"/>
      <c r="AE187" s="740"/>
      <c r="AF187" s="740"/>
      <c r="AG187" s="740"/>
      <c r="AH187" s="740"/>
      <c r="AI187" s="740"/>
      <c r="AJ187" s="740"/>
      <c r="AK187" s="740"/>
      <c r="AL187" s="740"/>
      <c r="AM187" s="740"/>
      <c r="AN187" s="740"/>
      <c r="AO187" s="740"/>
      <c r="AP187" s="740"/>
      <c r="AQ187" s="740"/>
      <c r="AR187" s="740"/>
      <c r="AS187" s="740"/>
      <c r="AT187" s="740"/>
      <c r="AU187" s="740"/>
      <c r="AV187" s="740"/>
      <c r="AW187" s="740"/>
      <c r="AX187" s="740"/>
      <c r="AY187" s="740"/>
      <c r="AZ187" s="740"/>
      <c r="BA187" s="837" t="s">
        <v>3</v>
      </c>
      <c r="BB187" s="837" t="s">
        <v>3</v>
      </c>
      <c r="BC187" s="737"/>
      <c r="BD187" s="1001">
        <v>0</v>
      </c>
      <c r="BE187" s="1001">
        <v>0</v>
      </c>
    </row>
    <row r="188" spans="1:57" x14ac:dyDescent="0.25">
      <c r="A188" s="2824" t="s">
        <v>201</v>
      </c>
      <c r="B188" s="2825"/>
      <c r="C188" s="2826"/>
      <c r="D188" s="892">
        <v>0</v>
      </c>
      <c r="E188" s="893"/>
      <c r="F188" s="894"/>
      <c r="G188" s="894"/>
      <c r="H188" s="894"/>
      <c r="I188" s="894"/>
      <c r="J188" s="894"/>
      <c r="K188" s="894"/>
      <c r="L188" s="894"/>
      <c r="M188" s="867"/>
      <c r="N188" s="864"/>
      <c r="O188" s="998" t="s">
        <v>3</v>
      </c>
      <c r="P188" s="770"/>
      <c r="Q188" s="765"/>
      <c r="R188" s="788"/>
      <c r="S188" s="737"/>
      <c r="T188" s="737"/>
      <c r="U188" s="737"/>
      <c r="V188" s="737"/>
      <c r="W188" s="744"/>
      <c r="X188" s="751"/>
      <c r="Y188" s="751"/>
      <c r="Z188" s="744"/>
      <c r="AA188" s="744"/>
      <c r="AB188" s="740"/>
      <c r="AC188" s="740"/>
      <c r="AD188" s="740"/>
      <c r="AE188" s="740"/>
      <c r="AF188" s="740"/>
      <c r="AG188" s="740"/>
      <c r="AH188" s="740"/>
      <c r="AI188" s="740"/>
      <c r="AJ188" s="740"/>
      <c r="AK188" s="740"/>
      <c r="AL188" s="740"/>
      <c r="AM188" s="740"/>
      <c r="AN188" s="740"/>
      <c r="AO188" s="740"/>
      <c r="AP188" s="740"/>
      <c r="AQ188" s="740"/>
      <c r="AR188" s="740"/>
      <c r="AS188" s="740"/>
      <c r="AT188" s="740"/>
      <c r="AU188" s="740"/>
      <c r="AV188" s="740"/>
      <c r="AW188" s="740"/>
      <c r="AX188" s="740"/>
      <c r="AY188" s="740"/>
      <c r="AZ188" s="740"/>
      <c r="BA188" s="837" t="s">
        <v>3</v>
      </c>
      <c r="BB188" s="837" t="s">
        <v>3</v>
      </c>
      <c r="BC188" s="737"/>
      <c r="BD188" s="1001">
        <v>0</v>
      </c>
      <c r="BE188" s="1001">
        <v>0</v>
      </c>
    </row>
    <row r="189" spans="1:57" ht="15.75" x14ac:dyDescent="0.25">
      <c r="A189" s="2817" t="s">
        <v>202</v>
      </c>
      <c r="B189" s="2818"/>
      <c r="C189" s="2819"/>
      <c r="D189" s="921">
        <v>0</v>
      </c>
      <c r="E189" s="872"/>
      <c r="F189" s="873"/>
      <c r="G189" s="873"/>
      <c r="H189" s="873"/>
      <c r="I189" s="873"/>
      <c r="J189" s="873"/>
      <c r="K189" s="873"/>
      <c r="L189" s="873"/>
      <c r="M189" s="875"/>
      <c r="N189" s="865"/>
      <c r="O189" s="998" t="s">
        <v>3</v>
      </c>
      <c r="P189" s="833"/>
      <c r="Q189" s="834"/>
      <c r="R189" s="835"/>
      <c r="S189" s="1011"/>
      <c r="T189" s="1011"/>
      <c r="U189" s="1011"/>
      <c r="V189" s="1011"/>
      <c r="W189" s="1011"/>
      <c r="X189" s="1011"/>
      <c r="Y189" s="1011"/>
      <c r="Z189" s="1011"/>
      <c r="AA189" s="1011"/>
      <c r="AB189" s="1012"/>
      <c r="AC189" s="1012"/>
      <c r="AD189" s="1012"/>
      <c r="AE189" s="1012"/>
      <c r="AF189" s="1012"/>
      <c r="AG189" s="1012"/>
      <c r="AH189" s="1012"/>
      <c r="AI189" s="1012"/>
      <c r="AJ189" s="1012"/>
      <c r="AK189" s="1012"/>
      <c r="AL189" s="1012"/>
      <c r="AM189" s="1012"/>
      <c r="AN189" s="1012"/>
      <c r="AO189" s="1012"/>
      <c r="AP189" s="1012"/>
      <c r="AQ189" s="1012"/>
      <c r="AR189" s="1012"/>
      <c r="AS189" s="1012"/>
      <c r="AT189" s="1012"/>
      <c r="AU189" s="1012"/>
      <c r="AV189" s="1012"/>
      <c r="AW189" s="1012"/>
      <c r="AX189" s="1012"/>
      <c r="AY189" s="1012"/>
      <c r="AZ189" s="1012"/>
      <c r="BA189" s="837" t="s">
        <v>3</v>
      </c>
      <c r="BB189" s="837" t="s">
        <v>3</v>
      </c>
      <c r="BC189" s="1012"/>
      <c r="BD189" s="1001">
        <v>0</v>
      </c>
      <c r="BE189" s="1001">
        <v>0</v>
      </c>
    </row>
    <row r="190" spans="1:57" x14ac:dyDescent="0.25">
      <c r="A190" s="844" t="s">
        <v>203</v>
      </c>
      <c r="B190" s="845"/>
      <c r="C190" s="845"/>
      <c r="D190" s="845"/>
      <c r="E190" s="738"/>
      <c r="F190" s="738"/>
      <c r="G190" s="744"/>
      <c r="H190" s="744"/>
      <c r="I190" s="744"/>
      <c r="J190" s="744"/>
      <c r="K190" s="744"/>
      <c r="L190" s="744"/>
      <c r="M190" s="744"/>
      <c r="N190" s="744"/>
      <c r="O190" s="744"/>
      <c r="P190" s="744"/>
      <c r="Q190" s="744"/>
      <c r="R190" s="737"/>
      <c r="S190" s="737"/>
      <c r="T190" s="737"/>
      <c r="U190" s="737"/>
      <c r="V190" s="737"/>
      <c r="W190" s="737"/>
      <c r="X190" s="737"/>
      <c r="Y190" s="737"/>
      <c r="Z190" s="737"/>
      <c r="AA190" s="737"/>
      <c r="AB190" s="737"/>
      <c r="AC190" s="737"/>
      <c r="AD190" s="737"/>
      <c r="AE190" s="737"/>
      <c r="AF190" s="737"/>
      <c r="AG190" s="737"/>
      <c r="AH190" s="737"/>
      <c r="AI190" s="737"/>
      <c r="AJ190" s="737"/>
      <c r="AK190" s="737"/>
      <c r="AL190" s="737"/>
      <c r="AM190" s="737"/>
      <c r="AN190" s="737"/>
      <c r="AO190" s="737"/>
      <c r="AP190" s="737"/>
      <c r="AQ190" s="737"/>
      <c r="AR190" s="737"/>
      <c r="AS190" s="737"/>
      <c r="AT190" s="737"/>
      <c r="AU190" s="737"/>
      <c r="AV190" s="737"/>
      <c r="AW190" s="737"/>
      <c r="AX190" s="737"/>
      <c r="AY190" s="737"/>
      <c r="AZ190" s="737"/>
      <c r="BA190" s="737"/>
      <c r="BB190" s="737"/>
      <c r="BC190" s="737"/>
      <c r="BD190" s="737"/>
      <c r="BE190" s="737"/>
    </row>
    <row r="191" spans="1:57" x14ac:dyDescent="0.2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744"/>
      <c r="J191" s="744"/>
      <c r="K191" s="744"/>
      <c r="L191" s="744"/>
      <c r="M191" s="744"/>
      <c r="N191" s="744"/>
      <c r="O191" s="744"/>
      <c r="P191" s="744"/>
      <c r="Q191" s="744"/>
      <c r="R191" s="737"/>
      <c r="S191" s="737"/>
      <c r="T191" s="737"/>
      <c r="U191" s="737"/>
      <c r="V191" s="737"/>
      <c r="W191" s="737"/>
      <c r="X191" s="737"/>
      <c r="Y191" s="737"/>
      <c r="Z191" s="737"/>
      <c r="AA191" s="737"/>
      <c r="AB191" s="737"/>
      <c r="AC191" s="737"/>
      <c r="AD191" s="737"/>
      <c r="AE191" s="737"/>
      <c r="AF191" s="737"/>
      <c r="AG191" s="737"/>
      <c r="AH191" s="737"/>
      <c r="AI191" s="737"/>
      <c r="AJ191" s="737"/>
      <c r="AK191" s="737"/>
      <c r="AL191" s="737"/>
      <c r="AM191" s="737"/>
      <c r="AN191" s="737"/>
      <c r="AO191" s="737"/>
      <c r="AP191" s="737"/>
      <c r="AQ191" s="737"/>
      <c r="AR191" s="737"/>
      <c r="AS191" s="737"/>
      <c r="AT191" s="737"/>
      <c r="AU191" s="737"/>
      <c r="AV191" s="737"/>
      <c r="AW191" s="737"/>
      <c r="AX191" s="737"/>
      <c r="AY191" s="737"/>
      <c r="AZ191" s="737"/>
      <c r="BA191" s="737"/>
      <c r="BB191" s="737"/>
      <c r="BC191" s="737"/>
      <c r="BD191" s="737"/>
      <c r="BE191" s="737"/>
    </row>
    <row r="192" spans="1:57" x14ac:dyDescent="0.2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744"/>
      <c r="J192" s="744"/>
      <c r="K192" s="744"/>
      <c r="L192" s="744"/>
      <c r="M192" s="744"/>
      <c r="N192" s="744"/>
      <c r="O192" s="744"/>
      <c r="P192" s="744"/>
      <c r="Q192" s="744"/>
      <c r="R192" s="737"/>
      <c r="S192" s="737"/>
      <c r="T192" s="737"/>
      <c r="U192" s="737"/>
      <c r="V192" s="737"/>
      <c r="W192" s="737"/>
      <c r="X192" s="737"/>
      <c r="Y192" s="737"/>
      <c r="Z192" s="737"/>
      <c r="AA192" s="737"/>
      <c r="AB192" s="737"/>
      <c r="AC192" s="737"/>
      <c r="AD192" s="737"/>
      <c r="AE192" s="737"/>
      <c r="AF192" s="737"/>
      <c r="AG192" s="737"/>
      <c r="AH192" s="737"/>
      <c r="AI192" s="737"/>
      <c r="AJ192" s="737"/>
      <c r="AK192" s="737"/>
      <c r="AL192" s="737"/>
      <c r="AM192" s="737"/>
      <c r="AN192" s="737"/>
      <c r="AO192" s="737"/>
      <c r="AP192" s="737"/>
      <c r="AQ192" s="737"/>
      <c r="AR192" s="737"/>
      <c r="AS192" s="737"/>
      <c r="AT192" s="737"/>
      <c r="AU192" s="737"/>
      <c r="AV192" s="737"/>
      <c r="AW192" s="737"/>
      <c r="AX192" s="737"/>
      <c r="AY192" s="737"/>
      <c r="AZ192" s="737"/>
      <c r="BA192" s="737"/>
      <c r="BB192" s="737"/>
      <c r="BC192" s="737"/>
      <c r="BD192" s="737"/>
      <c r="BE192" s="737"/>
    </row>
    <row r="193" spans="1:56" x14ac:dyDescent="0.2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I193" s="737"/>
      <c r="J193" s="737"/>
      <c r="K193" s="737"/>
      <c r="L193" s="737"/>
      <c r="M193" s="737"/>
      <c r="N193" s="737"/>
      <c r="O193" s="737"/>
      <c r="P193" s="737"/>
      <c r="Q193" s="737"/>
      <c r="R193" s="744"/>
      <c r="S193" s="744"/>
      <c r="T193" s="737"/>
      <c r="U193" s="737"/>
      <c r="V193" s="737"/>
      <c r="W193" s="737"/>
      <c r="X193" s="737"/>
      <c r="Y193" s="737"/>
      <c r="Z193" s="737"/>
      <c r="AA193" s="737"/>
      <c r="AB193" s="737"/>
      <c r="AC193" s="737"/>
      <c r="AD193" s="737"/>
      <c r="AE193" s="737"/>
      <c r="AF193" s="737"/>
      <c r="AG193" s="737"/>
      <c r="AH193" s="737"/>
      <c r="AI193" s="737"/>
      <c r="AJ193" s="737"/>
      <c r="AK193" s="737"/>
      <c r="AL193" s="737"/>
      <c r="AM193" s="737"/>
      <c r="AN193" s="737"/>
      <c r="AO193" s="737"/>
      <c r="AP193" s="737"/>
      <c r="AQ193" s="737"/>
      <c r="AR193" s="737"/>
      <c r="AS193" s="737"/>
      <c r="AT193" s="737"/>
      <c r="AU193" s="737"/>
      <c r="AV193" s="737"/>
      <c r="AW193" s="737"/>
      <c r="AX193" s="737"/>
      <c r="AY193" s="737"/>
      <c r="AZ193" s="737"/>
      <c r="BA193" s="737"/>
      <c r="BB193" s="737"/>
      <c r="BC193" s="737"/>
      <c r="BD193" s="737"/>
    </row>
    <row r="194" spans="1:56" ht="21" x14ac:dyDescent="0.25">
      <c r="A194" s="2800"/>
      <c r="B194" s="2800"/>
      <c r="C194" s="749" t="s">
        <v>210</v>
      </c>
      <c r="D194" s="1017" t="s">
        <v>211</v>
      </c>
      <c r="E194" s="2796"/>
      <c r="F194" s="749" t="s">
        <v>210</v>
      </c>
      <c r="G194" s="771" t="s">
        <v>211</v>
      </c>
      <c r="H194" s="2800"/>
      <c r="I194" s="737"/>
      <c r="J194" s="737"/>
      <c r="K194" s="737"/>
      <c r="L194" s="737"/>
      <c r="M194" s="737"/>
      <c r="N194" s="737"/>
      <c r="O194" s="737"/>
      <c r="P194" s="737"/>
      <c r="Q194" s="737"/>
      <c r="R194" s="744"/>
      <c r="S194" s="744"/>
      <c r="T194" s="737"/>
      <c r="U194" s="737"/>
      <c r="V194" s="737"/>
      <c r="W194" s="737"/>
      <c r="X194" s="737"/>
      <c r="Y194" s="737"/>
      <c r="Z194" s="737"/>
      <c r="AA194" s="737"/>
      <c r="AB194" s="737"/>
      <c r="AC194" s="737"/>
      <c r="AD194" s="737"/>
      <c r="AE194" s="737"/>
      <c r="AF194" s="737"/>
      <c r="AG194" s="737"/>
      <c r="AH194" s="737"/>
      <c r="AI194" s="737"/>
      <c r="AJ194" s="737"/>
      <c r="AK194" s="737"/>
      <c r="AL194" s="737"/>
      <c r="AM194" s="737"/>
      <c r="AN194" s="737"/>
      <c r="AO194" s="737"/>
      <c r="AP194" s="737"/>
      <c r="AQ194" s="737"/>
      <c r="AR194" s="737"/>
      <c r="AS194" s="737"/>
      <c r="AT194" s="737"/>
      <c r="AU194" s="737"/>
      <c r="AV194" s="737"/>
      <c r="AW194" s="737"/>
      <c r="AX194" s="737"/>
      <c r="AY194" s="737"/>
      <c r="AZ194" s="737"/>
      <c r="BA194" s="737"/>
      <c r="BB194" s="737"/>
      <c r="BC194" s="737"/>
      <c r="BD194" s="737"/>
    </row>
    <row r="195" spans="1:56" x14ac:dyDescent="0.25">
      <c r="A195" s="856" t="s">
        <v>212</v>
      </c>
      <c r="B195" s="857">
        <v>0</v>
      </c>
      <c r="C195" s="858">
        <v>0</v>
      </c>
      <c r="D195" s="1018">
        <v>0</v>
      </c>
      <c r="E195" s="859">
        <v>0</v>
      </c>
      <c r="F195" s="858">
        <v>0</v>
      </c>
      <c r="G195" s="859">
        <v>0</v>
      </c>
      <c r="H195" s="857">
        <v>0</v>
      </c>
      <c r="I195" s="737"/>
      <c r="J195" s="737"/>
      <c r="K195" s="737"/>
      <c r="L195" s="737"/>
      <c r="M195" s="737"/>
      <c r="N195" s="737"/>
      <c r="O195" s="737"/>
      <c r="P195" s="737"/>
      <c r="Q195" s="737"/>
      <c r="R195" s="744"/>
      <c r="S195" s="744"/>
      <c r="T195" s="737"/>
      <c r="U195" s="737"/>
      <c r="V195" s="737"/>
      <c r="W195" s="737"/>
      <c r="X195" s="737"/>
      <c r="Y195" s="737"/>
      <c r="Z195" s="737"/>
      <c r="AA195" s="737"/>
      <c r="AB195" s="737"/>
      <c r="AC195" s="737"/>
      <c r="AD195" s="737"/>
      <c r="AE195" s="737"/>
      <c r="AF195" s="737"/>
      <c r="AG195" s="737"/>
      <c r="AH195" s="737"/>
      <c r="AI195" s="737"/>
      <c r="AJ195" s="737"/>
      <c r="AK195" s="737"/>
      <c r="AL195" s="737"/>
      <c r="AM195" s="737"/>
      <c r="AN195" s="737"/>
      <c r="AO195" s="737"/>
      <c r="AP195" s="737"/>
      <c r="AQ195" s="737"/>
      <c r="AR195" s="737"/>
      <c r="AS195" s="737"/>
      <c r="AT195" s="737"/>
      <c r="AU195" s="737"/>
      <c r="AV195" s="737"/>
      <c r="AW195" s="737"/>
      <c r="AX195" s="737"/>
      <c r="AY195" s="737"/>
      <c r="AZ195" s="737"/>
      <c r="BA195" s="737"/>
      <c r="BB195" s="737"/>
      <c r="BC195" s="737"/>
      <c r="BD195" s="737"/>
    </row>
    <row r="196" spans="1:56" x14ac:dyDescent="0.25">
      <c r="A196" s="846" t="s">
        <v>213</v>
      </c>
      <c r="B196" s="850"/>
      <c r="C196" s="850"/>
      <c r="D196" s="1019"/>
      <c r="E196" s="851"/>
      <c r="F196" s="850"/>
      <c r="G196" s="851"/>
      <c r="H196" s="1003"/>
      <c r="I196" s="737"/>
      <c r="J196" s="737"/>
      <c r="K196" s="737"/>
      <c r="L196" s="737"/>
      <c r="M196" s="737"/>
      <c r="N196" s="737"/>
      <c r="O196" s="737"/>
      <c r="P196" s="737"/>
      <c r="Q196" s="737"/>
      <c r="R196" s="744"/>
      <c r="S196" s="744"/>
      <c r="T196" s="737"/>
      <c r="U196" s="737"/>
      <c r="V196" s="737"/>
      <c r="W196" s="737"/>
      <c r="X196" s="737"/>
      <c r="Y196" s="737"/>
      <c r="Z196" s="737"/>
      <c r="AA196" s="737"/>
      <c r="AB196" s="737"/>
      <c r="AC196" s="737"/>
      <c r="AD196" s="737"/>
      <c r="AE196" s="737"/>
      <c r="AF196" s="737"/>
      <c r="AG196" s="737"/>
      <c r="AH196" s="737"/>
      <c r="AI196" s="737"/>
      <c r="AJ196" s="737"/>
      <c r="AK196" s="737"/>
      <c r="AL196" s="737"/>
      <c r="AM196" s="737"/>
      <c r="AN196" s="737"/>
      <c r="AO196" s="737"/>
      <c r="AP196" s="737"/>
      <c r="AQ196" s="737"/>
      <c r="AR196" s="737"/>
      <c r="AS196" s="737"/>
      <c r="AT196" s="737"/>
      <c r="AU196" s="737"/>
      <c r="AV196" s="737"/>
      <c r="AW196" s="737"/>
      <c r="AX196" s="737"/>
      <c r="AY196" s="737"/>
      <c r="AZ196" s="737"/>
      <c r="BA196" s="737"/>
      <c r="BB196" s="737"/>
      <c r="BC196" s="737"/>
      <c r="BD196" s="737"/>
    </row>
    <row r="197" spans="1:56" x14ac:dyDescent="0.25">
      <c r="A197" s="856" t="s">
        <v>214</v>
      </c>
      <c r="B197" s="857">
        <v>0</v>
      </c>
      <c r="C197" s="858">
        <v>0</v>
      </c>
      <c r="D197" s="1018">
        <v>0</v>
      </c>
      <c r="E197" s="859">
        <v>0</v>
      </c>
      <c r="F197" s="858">
        <v>0</v>
      </c>
      <c r="G197" s="859">
        <v>0</v>
      </c>
      <c r="H197" s="857">
        <v>0</v>
      </c>
      <c r="I197" s="737"/>
      <c r="J197" s="737"/>
      <c r="K197" s="737"/>
      <c r="L197" s="737"/>
      <c r="M197" s="737"/>
      <c r="N197" s="737"/>
      <c r="O197" s="737"/>
      <c r="P197" s="737"/>
      <c r="Q197" s="737"/>
      <c r="R197" s="744"/>
      <c r="S197" s="744"/>
      <c r="T197" s="737"/>
      <c r="U197" s="737"/>
      <c r="V197" s="737"/>
      <c r="W197" s="737"/>
      <c r="X197" s="737"/>
      <c r="Y197" s="737"/>
      <c r="Z197" s="737"/>
      <c r="AA197" s="737"/>
      <c r="AB197" s="737"/>
      <c r="AC197" s="737"/>
      <c r="AD197" s="737"/>
      <c r="AE197" s="737"/>
      <c r="AF197" s="737"/>
      <c r="AG197" s="737"/>
      <c r="AH197" s="737"/>
      <c r="AI197" s="737"/>
      <c r="AJ197" s="737"/>
      <c r="AK197" s="737"/>
      <c r="AL197" s="737"/>
      <c r="AM197" s="737"/>
      <c r="AN197" s="737"/>
      <c r="AO197" s="737"/>
      <c r="AP197" s="737"/>
      <c r="AQ197" s="737"/>
      <c r="AR197" s="737"/>
      <c r="AS197" s="737"/>
      <c r="AT197" s="737"/>
      <c r="AU197" s="737"/>
      <c r="AV197" s="737"/>
      <c r="AW197" s="737"/>
      <c r="AX197" s="737"/>
      <c r="AY197" s="737"/>
      <c r="AZ197" s="737"/>
      <c r="BA197" s="737"/>
      <c r="BB197" s="737"/>
      <c r="BC197" s="737"/>
      <c r="BD197" s="737"/>
    </row>
    <row r="198" spans="1:56" ht="22.5" x14ac:dyDescent="0.25">
      <c r="A198" s="847" t="s">
        <v>187</v>
      </c>
      <c r="B198" s="850"/>
      <c r="C198" s="850"/>
      <c r="D198" s="1019"/>
      <c r="E198" s="851"/>
      <c r="F198" s="850"/>
      <c r="G198" s="851"/>
      <c r="H198" s="1003"/>
      <c r="I198" s="737"/>
      <c r="J198" s="737"/>
      <c r="K198" s="737"/>
      <c r="L198" s="737"/>
      <c r="M198" s="737"/>
      <c r="N198" s="737"/>
      <c r="O198" s="737"/>
      <c r="P198" s="737"/>
      <c r="Q198" s="737"/>
      <c r="R198" s="744"/>
      <c r="S198" s="744"/>
      <c r="T198" s="737"/>
      <c r="U198" s="737"/>
      <c r="V198" s="737"/>
      <c r="W198" s="737"/>
      <c r="X198" s="737"/>
      <c r="Y198" s="737"/>
      <c r="Z198" s="737"/>
      <c r="AA198" s="737"/>
      <c r="AB198" s="737"/>
      <c r="AC198" s="737"/>
      <c r="AD198" s="737"/>
      <c r="AE198" s="737"/>
      <c r="AF198" s="737"/>
      <c r="AG198" s="737"/>
      <c r="AH198" s="737"/>
      <c r="AI198" s="737"/>
      <c r="AJ198" s="737"/>
      <c r="AK198" s="737"/>
      <c r="AL198" s="737"/>
      <c r="AM198" s="737"/>
      <c r="AN198" s="737"/>
      <c r="AO198" s="737"/>
      <c r="AP198" s="737"/>
      <c r="AQ198" s="737"/>
      <c r="AR198" s="737"/>
      <c r="AS198" s="737"/>
      <c r="AT198" s="737"/>
      <c r="AU198" s="737"/>
      <c r="AV198" s="737"/>
      <c r="AW198" s="737"/>
      <c r="AX198" s="737"/>
      <c r="AY198" s="737"/>
      <c r="AZ198" s="737"/>
      <c r="BA198" s="737"/>
      <c r="BB198" s="737"/>
      <c r="BC198" s="737"/>
      <c r="BD198" s="737"/>
    </row>
    <row r="199" spans="1:56" ht="43.5" x14ac:dyDescent="0.25">
      <c r="A199" s="848" t="s">
        <v>215</v>
      </c>
      <c r="B199" s="852"/>
      <c r="C199" s="852"/>
      <c r="D199" s="1020"/>
      <c r="E199" s="853"/>
      <c r="F199" s="852"/>
      <c r="G199" s="853"/>
      <c r="H199" s="1004"/>
      <c r="I199" s="737"/>
      <c r="J199" s="737"/>
      <c r="K199" s="737"/>
      <c r="L199" s="737"/>
      <c r="M199" s="737"/>
      <c r="N199" s="737"/>
      <c r="O199" s="737"/>
      <c r="P199" s="737"/>
      <c r="Q199" s="737"/>
      <c r="R199" s="744"/>
      <c r="S199" s="744"/>
      <c r="T199" s="737"/>
      <c r="U199" s="737"/>
      <c r="V199" s="737"/>
      <c r="W199" s="737"/>
      <c r="X199" s="737"/>
      <c r="Y199" s="737"/>
      <c r="Z199" s="737"/>
      <c r="AA199" s="737"/>
      <c r="AB199" s="737"/>
      <c r="AC199" s="737"/>
      <c r="AD199" s="737"/>
      <c r="AE199" s="737"/>
      <c r="AF199" s="737"/>
      <c r="AG199" s="737"/>
      <c r="AH199" s="737"/>
      <c r="AI199" s="737"/>
      <c r="AJ199" s="737"/>
      <c r="AK199" s="737"/>
      <c r="AL199" s="737"/>
      <c r="AM199" s="737"/>
      <c r="AN199" s="737"/>
      <c r="AO199" s="737"/>
      <c r="AP199" s="737"/>
      <c r="AQ199" s="737"/>
      <c r="AR199" s="737"/>
      <c r="AS199" s="737"/>
      <c r="AT199" s="737"/>
      <c r="AU199" s="737"/>
      <c r="AV199" s="737"/>
      <c r="AW199" s="737"/>
      <c r="AX199" s="737"/>
      <c r="AY199" s="737"/>
      <c r="AZ199" s="737"/>
      <c r="BA199" s="737"/>
      <c r="BB199" s="737"/>
      <c r="BC199" s="737"/>
      <c r="BD199" s="737"/>
    </row>
    <row r="200" spans="1:56" x14ac:dyDescent="0.25">
      <c r="A200" s="848" t="s">
        <v>112</v>
      </c>
      <c r="B200" s="852"/>
      <c r="C200" s="852"/>
      <c r="D200" s="1020"/>
      <c r="E200" s="853"/>
      <c r="F200" s="852"/>
      <c r="G200" s="853"/>
      <c r="H200" s="1004"/>
      <c r="I200" s="737"/>
      <c r="J200" s="737"/>
      <c r="K200" s="737"/>
      <c r="L200" s="737"/>
      <c r="M200" s="737"/>
      <c r="N200" s="737"/>
      <c r="O200" s="737"/>
      <c r="P200" s="737"/>
      <c r="Q200" s="737"/>
      <c r="R200" s="744"/>
      <c r="S200" s="744"/>
      <c r="T200" s="737"/>
      <c r="U200" s="737"/>
      <c r="V200" s="737"/>
      <c r="W200" s="737"/>
      <c r="X200" s="737"/>
      <c r="Y200" s="737"/>
      <c r="Z200" s="737"/>
      <c r="AA200" s="737"/>
      <c r="AB200" s="737"/>
      <c r="AC200" s="737"/>
      <c r="AD200" s="737"/>
      <c r="AE200" s="737"/>
      <c r="AF200" s="737"/>
      <c r="AG200" s="737"/>
      <c r="AH200" s="737"/>
      <c r="AI200" s="737"/>
      <c r="AJ200" s="737"/>
      <c r="AK200" s="737"/>
      <c r="AL200" s="737"/>
      <c r="AM200" s="737"/>
      <c r="AN200" s="737"/>
      <c r="AO200" s="737"/>
      <c r="AP200" s="737"/>
      <c r="AQ200" s="737"/>
      <c r="AR200" s="737"/>
      <c r="AS200" s="737"/>
      <c r="AT200" s="737"/>
      <c r="AU200" s="737"/>
      <c r="AV200" s="737"/>
      <c r="AW200" s="737"/>
      <c r="AX200" s="737"/>
      <c r="AY200" s="737"/>
      <c r="AZ200" s="737"/>
      <c r="BA200" s="737"/>
      <c r="BB200" s="737"/>
      <c r="BC200" s="737"/>
      <c r="BD200" s="737"/>
    </row>
    <row r="201" spans="1:56" ht="22.5" x14ac:dyDescent="0.25">
      <c r="A201" s="848" t="s">
        <v>117</v>
      </c>
      <c r="B201" s="852"/>
      <c r="C201" s="852"/>
      <c r="D201" s="1020"/>
      <c r="E201" s="853"/>
      <c r="F201" s="852"/>
      <c r="G201" s="853"/>
      <c r="H201" s="1004"/>
      <c r="I201" s="737"/>
      <c r="J201" s="737"/>
      <c r="K201" s="737"/>
      <c r="L201" s="737"/>
      <c r="M201" s="737"/>
      <c r="N201" s="737"/>
      <c r="O201" s="737"/>
      <c r="P201" s="737"/>
      <c r="Q201" s="737"/>
      <c r="R201" s="744"/>
      <c r="S201" s="744"/>
      <c r="T201" s="737"/>
      <c r="U201" s="737"/>
      <c r="V201" s="737"/>
      <c r="W201" s="737"/>
      <c r="X201" s="737"/>
      <c r="Y201" s="737"/>
      <c r="Z201" s="737"/>
      <c r="AA201" s="737"/>
      <c r="AB201" s="737"/>
      <c r="AC201" s="737"/>
      <c r="AD201" s="737"/>
      <c r="AE201" s="737"/>
      <c r="AF201" s="737"/>
      <c r="AG201" s="737"/>
      <c r="AH201" s="737"/>
      <c r="AI201" s="737"/>
      <c r="AJ201" s="737"/>
      <c r="AK201" s="737"/>
      <c r="AL201" s="737"/>
      <c r="AM201" s="737"/>
      <c r="AN201" s="737"/>
      <c r="AO201" s="737"/>
      <c r="AP201" s="737"/>
      <c r="AQ201" s="737"/>
      <c r="AR201" s="737"/>
      <c r="AS201" s="737"/>
      <c r="AT201" s="737"/>
      <c r="AU201" s="737"/>
      <c r="AV201" s="737"/>
      <c r="AW201" s="737"/>
      <c r="AX201" s="737"/>
      <c r="AY201" s="737"/>
      <c r="AZ201" s="737"/>
      <c r="BA201" s="737"/>
      <c r="BB201" s="737"/>
      <c r="BC201" s="737"/>
      <c r="BD201" s="737"/>
    </row>
    <row r="202" spans="1:56" x14ac:dyDescent="0.25">
      <c r="A202" s="848" t="s">
        <v>191</v>
      </c>
      <c r="B202" s="852"/>
      <c r="C202" s="852"/>
      <c r="D202" s="1020"/>
      <c r="E202" s="853"/>
      <c r="F202" s="852"/>
      <c r="G202" s="853"/>
      <c r="H202" s="1004"/>
      <c r="I202" s="737"/>
      <c r="J202" s="737"/>
      <c r="K202" s="737"/>
      <c r="L202" s="737"/>
      <c r="M202" s="737"/>
      <c r="N202" s="737"/>
      <c r="O202" s="737"/>
      <c r="P202" s="737"/>
      <c r="Q202" s="737"/>
      <c r="R202" s="744"/>
      <c r="S202" s="744"/>
      <c r="T202" s="737"/>
      <c r="U202" s="737"/>
      <c r="V202" s="737"/>
      <c r="W202" s="737"/>
      <c r="X202" s="737"/>
      <c r="Y202" s="737"/>
      <c r="Z202" s="737"/>
      <c r="AA202" s="737"/>
      <c r="AB202" s="737"/>
      <c r="AC202" s="737"/>
      <c r="AD202" s="737"/>
      <c r="AE202" s="737"/>
      <c r="AF202" s="737"/>
      <c r="AG202" s="737"/>
      <c r="AH202" s="737"/>
      <c r="AI202" s="737"/>
      <c r="AJ202" s="737"/>
      <c r="AK202" s="737"/>
      <c r="AL202" s="737"/>
      <c r="AM202" s="737"/>
      <c r="AN202" s="737"/>
      <c r="AO202" s="737"/>
      <c r="AP202" s="737"/>
      <c r="AQ202" s="737"/>
      <c r="AR202" s="737"/>
      <c r="AS202" s="737"/>
      <c r="AT202" s="737"/>
      <c r="AU202" s="737"/>
      <c r="AV202" s="737"/>
      <c r="AW202" s="737"/>
      <c r="AX202" s="737"/>
      <c r="AY202" s="737"/>
      <c r="AZ202" s="737"/>
      <c r="BA202" s="737"/>
      <c r="BB202" s="737"/>
      <c r="BC202" s="737"/>
      <c r="BD202" s="737"/>
    </row>
    <row r="203" spans="1:56" x14ac:dyDescent="0.25">
      <c r="A203" s="848" t="s">
        <v>118</v>
      </c>
      <c r="B203" s="852"/>
      <c r="C203" s="852"/>
      <c r="D203" s="1020"/>
      <c r="E203" s="853"/>
      <c r="F203" s="852"/>
      <c r="G203" s="853"/>
      <c r="H203" s="1004"/>
      <c r="I203" s="737"/>
      <c r="J203" s="737"/>
      <c r="K203" s="737"/>
      <c r="L203" s="737"/>
      <c r="M203" s="737"/>
      <c r="N203" s="737"/>
      <c r="O203" s="737"/>
      <c r="P203" s="737"/>
      <c r="Q203" s="737"/>
      <c r="R203" s="836"/>
      <c r="S203" s="788"/>
      <c r="T203" s="737"/>
      <c r="U203" s="737"/>
      <c r="V203" s="737"/>
      <c r="W203" s="737"/>
      <c r="X203" s="737"/>
      <c r="Y203" s="737"/>
      <c r="Z203" s="737"/>
      <c r="AA203" s="737"/>
      <c r="AB203" s="737"/>
      <c r="AC203" s="737"/>
      <c r="AD203" s="737"/>
      <c r="AE203" s="737"/>
      <c r="AF203" s="737"/>
      <c r="AG203" s="737"/>
      <c r="AH203" s="737"/>
      <c r="AI203" s="737"/>
      <c r="AJ203" s="737"/>
      <c r="AK203" s="737"/>
      <c r="AL203" s="737"/>
      <c r="AM203" s="737"/>
      <c r="AN203" s="737"/>
      <c r="AO203" s="737"/>
      <c r="AP203" s="737"/>
      <c r="AQ203" s="737"/>
      <c r="AR203" s="737"/>
      <c r="AS203" s="737"/>
      <c r="AT203" s="737"/>
      <c r="AU203" s="737"/>
      <c r="AV203" s="737"/>
      <c r="AW203" s="737"/>
      <c r="AX203" s="737"/>
      <c r="AY203" s="737"/>
      <c r="AZ203" s="737"/>
      <c r="BA203" s="737"/>
      <c r="BB203" s="737"/>
      <c r="BC203" s="737"/>
      <c r="BD203" s="737"/>
    </row>
    <row r="204" spans="1:56" ht="15.75" x14ac:dyDescent="0.25">
      <c r="A204" s="848" t="s">
        <v>119</v>
      </c>
      <c r="B204" s="852"/>
      <c r="C204" s="852"/>
      <c r="D204" s="1020"/>
      <c r="E204" s="853"/>
      <c r="F204" s="852"/>
      <c r="G204" s="853"/>
      <c r="H204" s="1004"/>
      <c r="I204" s="737"/>
      <c r="J204" s="737"/>
      <c r="K204" s="737"/>
      <c r="L204" s="737"/>
      <c r="M204" s="737"/>
      <c r="N204" s="737"/>
      <c r="O204" s="737"/>
      <c r="P204" s="737"/>
      <c r="Q204" s="737"/>
      <c r="R204" s="787"/>
      <c r="S204" s="763"/>
      <c r="T204" s="737"/>
      <c r="U204" s="737"/>
      <c r="V204" s="737"/>
      <c r="W204" s="737"/>
      <c r="X204" s="737"/>
      <c r="Y204" s="737"/>
      <c r="Z204" s="737"/>
      <c r="AA204" s="737"/>
      <c r="AB204" s="737"/>
      <c r="AC204" s="737"/>
      <c r="AD204" s="737"/>
      <c r="AE204" s="737"/>
      <c r="AF204" s="737"/>
      <c r="AG204" s="737"/>
      <c r="AH204" s="737"/>
      <c r="AI204" s="737"/>
      <c r="AJ204" s="737"/>
      <c r="AK204" s="737"/>
      <c r="AL204" s="737"/>
      <c r="AM204" s="737"/>
      <c r="AN204" s="737"/>
      <c r="AO204" s="737"/>
      <c r="AP204" s="737"/>
      <c r="AQ204" s="737"/>
      <c r="AR204" s="737"/>
      <c r="AS204" s="737"/>
      <c r="AT204" s="737"/>
      <c r="AU204" s="737"/>
      <c r="AV204" s="737"/>
      <c r="AW204" s="737"/>
      <c r="AX204" s="737"/>
      <c r="AY204" s="737"/>
      <c r="AZ204" s="737"/>
      <c r="BA204" s="737"/>
      <c r="BB204" s="737"/>
      <c r="BC204" s="737"/>
      <c r="BD204" s="737"/>
    </row>
    <row r="205" spans="1:56" ht="33" x14ac:dyDescent="0.25">
      <c r="A205" s="848" t="s">
        <v>192</v>
      </c>
      <c r="B205" s="852"/>
      <c r="C205" s="852"/>
      <c r="D205" s="1020"/>
      <c r="E205" s="853"/>
      <c r="F205" s="852"/>
      <c r="G205" s="853"/>
      <c r="H205" s="1004"/>
      <c r="I205" s="740"/>
      <c r="J205" s="740"/>
      <c r="K205" s="740"/>
      <c r="L205" s="740"/>
      <c r="M205" s="740"/>
      <c r="N205" s="740"/>
      <c r="O205" s="740"/>
      <c r="P205" s="740"/>
      <c r="Q205" s="737"/>
      <c r="R205" s="787"/>
      <c r="S205" s="763"/>
      <c r="T205" s="737"/>
      <c r="U205" s="737"/>
      <c r="V205" s="737"/>
      <c r="W205" s="737"/>
      <c r="X205" s="737"/>
      <c r="Y205" s="737"/>
      <c r="Z205" s="737"/>
      <c r="AA205" s="737"/>
      <c r="AB205" s="737"/>
      <c r="AC205" s="740"/>
      <c r="AD205" s="740"/>
      <c r="AE205" s="740"/>
      <c r="AF205" s="740"/>
      <c r="AG205" s="740"/>
      <c r="AH205" s="740"/>
      <c r="AI205" s="740"/>
      <c r="AJ205" s="740"/>
      <c r="AK205" s="740"/>
      <c r="AL205" s="740"/>
      <c r="AM205" s="740"/>
      <c r="AN205" s="740"/>
      <c r="AO205" s="740"/>
      <c r="AP205" s="740"/>
      <c r="AQ205" s="740"/>
      <c r="AR205" s="740"/>
      <c r="AS205" s="740"/>
      <c r="AT205" s="740"/>
      <c r="AU205" s="740"/>
      <c r="AV205" s="740"/>
      <c r="AW205" s="740"/>
      <c r="AX205" s="740"/>
      <c r="AY205" s="740"/>
      <c r="AZ205" s="740"/>
      <c r="BA205" s="740"/>
      <c r="BB205" s="737"/>
      <c r="BC205" s="737"/>
      <c r="BD205" s="737"/>
    </row>
    <row r="206" spans="1:56" ht="33" x14ac:dyDescent="0.25">
      <c r="A206" s="848" t="s">
        <v>193</v>
      </c>
      <c r="B206" s="852"/>
      <c r="C206" s="852"/>
      <c r="D206" s="1020"/>
      <c r="E206" s="853"/>
      <c r="F206" s="852"/>
      <c r="G206" s="853"/>
      <c r="H206" s="1004"/>
      <c r="I206" s="740"/>
      <c r="J206" s="740"/>
      <c r="K206" s="740"/>
      <c r="L206" s="740"/>
      <c r="M206" s="740"/>
      <c r="N206" s="740"/>
      <c r="O206" s="740"/>
      <c r="P206" s="740"/>
      <c r="Q206" s="737"/>
      <c r="R206" s="787"/>
      <c r="S206" s="763"/>
      <c r="T206" s="737"/>
      <c r="U206" s="737"/>
      <c r="V206" s="737"/>
      <c r="W206" s="737"/>
      <c r="X206" s="737"/>
      <c r="Y206" s="737"/>
      <c r="Z206" s="737"/>
      <c r="AA206" s="737"/>
      <c r="AB206" s="737"/>
      <c r="AC206" s="740"/>
      <c r="AD206" s="740"/>
      <c r="AE206" s="740"/>
      <c r="AF206" s="740"/>
      <c r="AG206" s="740"/>
      <c r="AH206" s="740"/>
      <c r="AI206" s="740"/>
      <c r="AJ206" s="740"/>
      <c r="AK206" s="740"/>
      <c r="AL206" s="740"/>
      <c r="AM206" s="740"/>
      <c r="AN206" s="740"/>
      <c r="AO206" s="740"/>
      <c r="AP206" s="740"/>
      <c r="AQ206" s="740"/>
      <c r="AR206" s="740"/>
      <c r="AS206" s="740"/>
      <c r="AT206" s="740"/>
      <c r="AU206" s="740"/>
      <c r="AV206" s="740"/>
      <c r="AW206" s="740"/>
      <c r="AX206" s="740"/>
      <c r="AY206" s="740"/>
      <c r="AZ206" s="740"/>
      <c r="BA206" s="740"/>
      <c r="BB206" s="737"/>
      <c r="BC206" s="737"/>
      <c r="BD206" s="737"/>
    </row>
    <row r="207" spans="1:56" ht="54" x14ac:dyDescent="0.25">
      <c r="A207" s="849" t="s">
        <v>194</v>
      </c>
      <c r="B207" s="854"/>
      <c r="C207" s="854"/>
      <c r="D207" s="1021"/>
      <c r="E207" s="855"/>
      <c r="F207" s="854"/>
      <c r="G207" s="855"/>
      <c r="H207" s="1005"/>
      <c r="I207" s="740"/>
      <c r="J207" s="740"/>
      <c r="K207" s="740"/>
      <c r="L207" s="740"/>
      <c r="M207" s="740"/>
      <c r="N207" s="740"/>
      <c r="O207" s="740"/>
      <c r="P207" s="740"/>
      <c r="Q207" s="737"/>
      <c r="R207" s="787"/>
      <c r="S207" s="763"/>
      <c r="T207" s="737"/>
      <c r="U207" s="737"/>
      <c r="V207" s="737"/>
      <c r="W207" s="737"/>
      <c r="X207" s="737"/>
      <c r="Y207" s="737"/>
      <c r="Z207" s="737"/>
      <c r="AA207" s="737"/>
      <c r="AB207" s="737"/>
      <c r="AC207" s="740"/>
      <c r="AD207" s="740"/>
      <c r="AE207" s="740"/>
      <c r="AF207" s="740"/>
      <c r="AG207" s="740"/>
      <c r="AH207" s="740"/>
      <c r="AI207" s="740"/>
      <c r="AJ207" s="740"/>
      <c r="AK207" s="740"/>
      <c r="AL207" s="740"/>
      <c r="AM207" s="740"/>
      <c r="AN207" s="740"/>
      <c r="AO207" s="740"/>
      <c r="AP207" s="740"/>
      <c r="AQ207" s="740"/>
      <c r="AR207" s="740"/>
      <c r="AS207" s="740"/>
      <c r="AT207" s="740"/>
      <c r="AU207" s="740"/>
      <c r="AV207" s="740"/>
      <c r="AW207" s="740"/>
      <c r="AX207" s="740"/>
      <c r="AY207" s="740"/>
      <c r="AZ207" s="740"/>
      <c r="BA207" s="740"/>
      <c r="BB207" s="737"/>
      <c r="BC207" s="737"/>
      <c r="BD207" s="737"/>
    </row>
    <row r="208" spans="1:56" x14ac:dyDescent="0.25">
      <c r="A208" s="773"/>
      <c r="B208" s="779"/>
      <c r="C208" s="779"/>
      <c r="D208" s="773"/>
      <c r="E208" s="773"/>
      <c r="F208" s="773"/>
      <c r="G208" s="773"/>
      <c r="H208" s="773"/>
      <c r="I208" s="773"/>
      <c r="J208" s="773"/>
      <c r="K208" s="773"/>
      <c r="L208" s="773"/>
      <c r="M208" s="773"/>
      <c r="N208" s="773"/>
      <c r="O208" s="773"/>
      <c r="P208" s="773"/>
      <c r="Q208" s="773"/>
      <c r="R208" s="1007"/>
      <c r="S208" s="773"/>
      <c r="T208" s="773"/>
      <c r="U208" s="773"/>
      <c r="V208" s="773"/>
      <c r="W208" s="773"/>
      <c r="X208" s="773"/>
      <c r="Y208" s="773"/>
      <c r="Z208" s="773"/>
      <c r="AA208" s="773"/>
      <c r="AB208" s="773"/>
      <c r="AC208" s="773"/>
      <c r="AD208" s="773"/>
      <c r="AE208" s="773"/>
      <c r="AF208" s="773"/>
      <c r="AG208" s="773"/>
      <c r="AH208" s="773"/>
      <c r="AI208" s="773"/>
      <c r="AJ208" s="773"/>
      <c r="AK208" s="773"/>
      <c r="AL208" s="773"/>
      <c r="AM208" s="773"/>
      <c r="AN208" s="773"/>
      <c r="AO208" s="773"/>
      <c r="AP208" s="773"/>
      <c r="AQ208" s="773"/>
      <c r="AR208" s="773"/>
      <c r="AS208" s="773"/>
      <c r="AT208" s="773"/>
      <c r="AU208" s="773"/>
      <c r="AV208" s="773"/>
      <c r="AW208" s="773"/>
      <c r="AX208" s="773"/>
      <c r="AY208" s="773"/>
      <c r="AZ208" s="773"/>
      <c r="BA208" s="773"/>
      <c r="BB208" s="773"/>
      <c r="BC208" s="773"/>
      <c r="BD208" s="773"/>
    </row>
    <row r="209" spans="2:18" x14ac:dyDescent="0.25">
      <c r="B209" s="779"/>
      <c r="C209" s="779"/>
      <c r="D209" s="773"/>
      <c r="E209" s="773"/>
      <c r="F209" s="773"/>
      <c r="G209" s="773"/>
      <c r="H209" s="773"/>
      <c r="I209" s="773"/>
      <c r="J209" s="773"/>
      <c r="K209" s="773"/>
      <c r="L209" s="773"/>
      <c r="M209" s="773"/>
      <c r="N209" s="773"/>
      <c r="O209" s="773"/>
      <c r="P209" s="773"/>
      <c r="Q209" s="773"/>
      <c r="R209" s="1007"/>
    </row>
    <row r="210" spans="2:18" x14ac:dyDescent="0.25">
      <c r="B210" s="779"/>
      <c r="C210" s="779"/>
      <c r="D210" s="773"/>
      <c r="E210" s="773"/>
      <c r="F210" s="773"/>
      <c r="G210" s="773"/>
      <c r="H210" s="773"/>
      <c r="I210" s="773"/>
      <c r="J210" s="773"/>
      <c r="K210" s="773"/>
      <c r="L210" s="773"/>
      <c r="M210" s="773"/>
      <c r="N210" s="773"/>
      <c r="O210" s="773"/>
      <c r="P210" s="773"/>
      <c r="Q210" s="773"/>
      <c r="R210" s="1007"/>
    </row>
    <row r="211" spans="2:18" x14ac:dyDescent="0.25">
      <c r="B211" s="779"/>
      <c r="C211" s="779"/>
      <c r="D211" s="773"/>
      <c r="E211" s="773"/>
      <c r="F211" s="773"/>
      <c r="G211" s="773"/>
      <c r="H211" s="773"/>
      <c r="I211" s="773"/>
      <c r="J211" s="773"/>
      <c r="K211" s="773"/>
      <c r="L211" s="773"/>
      <c r="M211" s="773"/>
      <c r="N211" s="773"/>
      <c r="O211" s="773"/>
      <c r="P211" s="773"/>
      <c r="Q211" s="773"/>
      <c r="R211" s="1007"/>
    </row>
    <row r="212" spans="2:18" x14ac:dyDescent="0.25">
      <c r="B212" s="779"/>
      <c r="C212" s="779"/>
      <c r="D212" s="773"/>
      <c r="E212" s="773"/>
      <c r="F212" s="773"/>
      <c r="G212" s="773"/>
      <c r="H212" s="773"/>
      <c r="I212" s="773"/>
      <c r="J212" s="773"/>
      <c r="K212" s="773"/>
      <c r="L212" s="773"/>
      <c r="M212" s="773"/>
      <c r="N212" s="773"/>
      <c r="O212" s="773"/>
      <c r="P212" s="773"/>
      <c r="Q212" s="773"/>
      <c r="R212" s="1007"/>
    </row>
    <row r="213" spans="2:18" x14ac:dyDescent="0.25">
      <c r="B213" s="779"/>
      <c r="C213" s="779"/>
      <c r="D213" s="773"/>
      <c r="E213" s="773"/>
      <c r="F213" s="773"/>
      <c r="G213" s="773"/>
      <c r="H213" s="773"/>
      <c r="I213" s="773"/>
      <c r="J213" s="773"/>
      <c r="K213" s="773"/>
      <c r="L213" s="773"/>
      <c r="M213" s="773"/>
      <c r="N213" s="773"/>
      <c r="O213" s="773"/>
      <c r="P213" s="773"/>
      <c r="Q213" s="773"/>
      <c r="R213" s="1007"/>
    </row>
    <row r="214" spans="2:18" x14ac:dyDescent="0.25">
      <c r="B214" s="779"/>
      <c r="C214" s="779"/>
      <c r="D214" s="773"/>
      <c r="E214" s="773"/>
      <c r="F214" s="773"/>
      <c r="G214" s="773"/>
      <c r="H214" s="773"/>
      <c r="I214" s="773"/>
      <c r="J214" s="773"/>
      <c r="K214" s="773"/>
      <c r="L214" s="773"/>
      <c r="M214" s="773"/>
      <c r="N214" s="773"/>
      <c r="O214" s="773"/>
      <c r="P214" s="773"/>
      <c r="Q214" s="773"/>
      <c r="R214" s="1007"/>
    </row>
    <row r="215" spans="2:18" x14ac:dyDescent="0.25">
      <c r="B215" s="779"/>
      <c r="C215" s="779"/>
      <c r="D215" s="773"/>
      <c r="E215" s="773"/>
      <c r="F215" s="773"/>
      <c r="G215" s="773"/>
      <c r="H215" s="773"/>
      <c r="I215" s="773"/>
      <c r="J215" s="773"/>
      <c r="K215" s="773"/>
      <c r="L215" s="773"/>
      <c r="M215" s="773"/>
      <c r="N215" s="773"/>
      <c r="O215" s="773"/>
      <c r="P215" s="773"/>
      <c r="Q215" s="773"/>
      <c r="R215" s="1007"/>
    </row>
    <row r="216" spans="2:18" x14ac:dyDescent="0.25">
      <c r="B216" s="779"/>
      <c r="C216" s="779"/>
      <c r="D216" s="773"/>
      <c r="E216" s="773"/>
      <c r="F216" s="773"/>
      <c r="G216" s="773"/>
      <c r="H216" s="773"/>
      <c r="I216" s="773"/>
      <c r="J216" s="773"/>
      <c r="K216" s="773"/>
      <c r="L216" s="773"/>
      <c r="M216" s="773"/>
      <c r="N216" s="773"/>
      <c r="O216" s="773"/>
      <c r="P216" s="773"/>
      <c r="Q216" s="773"/>
      <c r="R216" s="1007"/>
    </row>
    <row r="217" spans="2:18" x14ac:dyDescent="0.25">
      <c r="B217" s="779"/>
      <c r="C217" s="779"/>
      <c r="D217" s="773"/>
      <c r="E217" s="773"/>
      <c r="F217" s="773"/>
      <c r="G217" s="773"/>
      <c r="H217" s="773"/>
      <c r="I217" s="773"/>
      <c r="J217" s="773"/>
      <c r="K217" s="773"/>
      <c r="L217" s="773"/>
      <c r="M217" s="773"/>
      <c r="N217" s="773"/>
      <c r="O217" s="773"/>
      <c r="P217" s="773"/>
      <c r="Q217" s="773"/>
      <c r="R217" s="1007"/>
    </row>
    <row r="218" spans="2:18" x14ac:dyDescent="0.25">
      <c r="B218" s="779"/>
      <c r="C218" s="779"/>
      <c r="D218" s="773"/>
      <c r="E218" s="773"/>
      <c r="F218" s="773"/>
      <c r="G218" s="773"/>
      <c r="H218" s="773"/>
      <c r="I218" s="773"/>
      <c r="J218" s="773"/>
      <c r="K218" s="773"/>
      <c r="L218" s="773"/>
      <c r="M218" s="773"/>
      <c r="N218" s="773"/>
      <c r="O218" s="773"/>
      <c r="P218" s="773"/>
      <c r="Q218" s="773"/>
      <c r="R218" s="1007"/>
    </row>
    <row r="219" spans="2:18" x14ac:dyDescent="0.25">
      <c r="B219" s="779"/>
      <c r="C219" s="779"/>
      <c r="D219" s="773"/>
      <c r="E219" s="773"/>
      <c r="F219" s="773"/>
      <c r="G219" s="773"/>
      <c r="H219" s="773"/>
      <c r="I219" s="773"/>
      <c r="J219" s="773"/>
      <c r="K219" s="773"/>
      <c r="L219" s="773"/>
      <c r="M219" s="773"/>
      <c r="N219" s="773"/>
      <c r="O219" s="773"/>
      <c r="P219" s="773"/>
      <c r="Q219" s="773"/>
      <c r="R219" s="1007"/>
    </row>
    <row r="220" spans="2:18" x14ac:dyDescent="0.25">
      <c r="B220" s="779"/>
      <c r="C220" s="779"/>
      <c r="D220" s="773"/>
      <c r="E220" s="773"/>
      <c r="F220" s="773"/>
      <c r="G220" s="773"/>
      <c r="H220" s="773"/>
      <c r="I220" s="773"/>
      <c r="J220" s="773"/>
      <c r="K220" s="773"/>
      <c r="L220" s="773"/>
      <c r="M220" s="773"/>
      <c r="N220" s="773"/>
      <c r="O220" s="773"/>
      <c r="P220" s="773"/>
      <c r="Q220" s="773"/>
      <c r="R220" s="1007"/>
    </row>
    <row r="221" spans="2:18" x14ac:dyDescent="0.25">
      <c r="B221" s="779"/>
      <c r="C221" s="779"/>
      <c r="D221" s="773"/>
      <c r="E221" s="773"/>
      <c r="F221" s="773"/>
      <c r="G221" s="773"/>
      <c r="H221" s="773"/>
      <c r="I221" s="773"/>
      <c r="J221" s="773"/>
      <c r="K221" s="773"/>
      <c r="L221" s="773"/>
      <c r="M221" s="773"/>
      <c r="N221" s="773"/>
      <c r="O221" s="773"/>
      <c r="P221" s="773"/>
      <c r="Q221" s="773"/>
      <c r="R221" s="1007"/>
    </row>
    <row r="222" spans="2:18" x14ac:dyDescent="0.25">
      <c r="B222" s="779"/>
      <c r="C222" s="779"/>
      <c r="D222" s="773"/>
      <c r="E222" s="773"/>
      <c r="F222" s="773"/>
      <c r="G222" s="773"/>
      <c r="H222" s="773"/>
      <c r="I222" s="773"/>
      <c r="J222" s="773"/>
      <c r="K222" s="773"/>
      <c r="L222" s="773"/>
      <c r="M222" s="773"/>
      <c r="N222" s="773"/>
      <c r="O222" s="773"/>
      <c r="P222" s="773"/>
      <c r="Q222" s="773"/>
      <c r="R222" s="1007"/>
    </row>
    <row r="223" spans="2:18" x14ac:dyDescent="0.25">
      <c r="B223" s="779"/>
      <c r="C223" s="779"/>
      <c r="D223" s="773"/>
      <c r="E223" s="773"/>
      <c r="F223" s="773"/>
      <c r="G223" s="773"/>
      <c r="H223" s="773"/>
      <c r="I223" s="773"/>
      <c r="J223" s="773"/>
      <c r="K223" s="773"/>
      <c r="L223" s="773"/>
      <c r="M223" s="773"/>
      <c r="N223" s="773"/>
      <c r="O223" s="773"/>
      <c r="P223" s="773"/>
      <c r="Q223" s="773"/>
      <c r="R223" s="1007"/>
    </row>
    <row r="224" spans="2:18" x14ac:dyDescent="0.25">
      <c r="B224" s="779"/>
      <c r="C224" s="779"/>
      <c r="D224" s="773"/>
      <c r="E224" s="773"/>
      <c r="F224" s="773"/>
      <c r="G224" s="773"/>
      <c r="H224" s="773"/>
      <c r="I224" s="773"/>
      <c r="J224" s="773"/>
      <c r="K224" s="773"/>
      <c r="L224" s="773"/>
      <c r="M224" s="773"/>
      <c r="N224" s="773"/>
      <c r="O224" s="773"/>
      <c r="P224" s="773"/>
      <c r="Q224" s="773"/>
      <c r="R224" s="1007"/>
    </row>
    <row r="225" spans="1:18" x14ac:dyDescent="0.25">
      <c r="A225" s="773"/>
      <c r="B225" s="779"/>
      <c r="C225" s="779"/>
      <c r="D225" s="773"/>
      <c r="E225" s="773"/>
      <c r="F225" s="773"/>
      <c r="G225" s="773"/>
      <c r="H225" s="773"/>
      <c r="I225" s="773"/>
      <c r="J225" s="773"/>
      <c r="K225" s="773"/>
      <c r="L225" s="773"/>
      <c r="M225" s="773"/>
      <c r="N225" s="773"/>
      <c r="O225" s="773"/>
      <c r="P225" s="773"/>
      <c r="Q225" s="773"/>
      <c r="R225" s="1007"/>
    </row>
    <row r="226" spans="1:18" x14ac:dyDescent="0.25">
      <c r="A226" s="773"/>
      <c r="B226" s="779"/>
      <c r="C226" s="779"/>
      <c r="D226" s="773"/>
      <c r="E226" s="773"/>
      <c r="F226" s="773"/>
      <c r="G226" s="773"/>
      <c r="H226" s="773"/>
      <c r="I226" s="773"/>
      <c r="J226" s="773"/>
      <c r="K226" s="773"/>
      <c r="L226" s="773"/>
      <c r="M226" s="773"/>
      <c r="N226" s="773"/>
      <c r="O226" s="773"/>
      <c r="P226" s="773"/>
      <c r="Q226" s="773"/>
      <c r="R226" s="1007"/>
    </row>
    <row r="227" spans="1:18" x14ac:dyDescent="0.25">
      <c r="A227" s="773"/>
      <c r="B227" s="779"/>
      <c r="C227" s="779"/>
      <c r="D227" s="773"/>
      <c r="E227" s="773"/>
      <c r="F227" s="773"/>
      <c r="G227" s="773"/>
      <c r="H227" s="773"/>
      <c r="I227" s="773"/>
      <c r="J227" s="773"/>
      <c r="K227" s="773"/>
      <c r="L227" s="773"/>
      <c r="M227" s="773"/>
      <c r="N227" s="773"/>
      <c r="O227" s="773"/>
      <c r="P227" s="773"/>
      <c r="Q227" s="773"/>
      <c r="R227" s="1007"/>
    </row>
    <row r="228" spans="1:18" x14ac:dyDescent="0.25">
      <c r="A228" s="773"/>
      <c r="B228" s="779"/>
      <c r="C228" s="779"/>
      <c r="D228" s="773"/>
      <c r="E228" s="773"/>
      <c r="F228" s="773"/>
      <c r="G228" s="773"/>
      <c r="H228" s="773"/>
      <c r="I228" s="773"/>
      <c r="J228" s="773"/>
      <c r="K228" s="773"/>
      <c r="L228" s="773"/>
      <c r="M228" s="773"/>
      <c r="N228" s="773"/>
      <c r="O228" s="773"/>
      <c r="P228" s="773"/>
      <c r="Q228" s="773"/>
      <c r="R228" s="1007"/>
    </row>
    <row r="229" spans="1:18" x14ac:dyDescent="0.25">
      <c r="A229" s="773"/>
      <c r="B229" s="779"/>
      <c r="C229" s="779"/>
      <c r="D229" s="773"/>
      <c r="E229" s="773"/>
      <c r="F229" s="773"/>
      <c r="G229" s="773"/>
      <c r="H229" s="773"/>
      <c r="I229" s="773"/>
      <c r="J229" s="773"/>
      <c r="K229" s="773"/>
      <c r="L229" s="773"/>
      <c r="M229" s="773"/>
      <c r="N229" s="773"/>
      <c r="O229" s="773"/>
      <c r="P229" s="773"/>
      <c r="Q229" s="773"/>
      <c r="R229" s="1007"/>
    </row>
    <row r="230" spans="1:18" x14ac:dyDescent="0.25">
      <c r="A230" s="773"/>
      <c r="B230" s="779"/>
      <c r="C230" s="779"/>
      <c r="D230" s="773"/>
      <c r="E230" s="773"/>
      <c r="F230" s="773"/>
      <c r="G230" s="773"/>
      <c r="H230" s="773"/>
      <c r="I230" s="773"/>
      <c r="J230" s="773"/>
      <c r="K230" s="773"/>
      <c r="L230" s="773"/>
      <c r="M230" s="773"/>
      <c r="N230" s="773"/>
      <c r="O230" s="773"/>
      <c r="P230" s="773"/>
      <c r="Q230" s="773"/>
      <c r="R230" s="1007"/>
    </row>
    <row r="231" spans="1:18" x14ac:dyDescent="0.25">
      <c r="A231" s="773"/>
      <c r="B231" s="779"/>
      <c r="C231" s="779"/>
      <c r="D231" s="773"/>
      <c r="E231" s="773"/>
      <c r="F231" s="773"/>
      <c r="G231" s="773"/>
      <c r="H231" s="773"/>
      <c r="I231" s="773"/>
      <c r="J231" s="773"/>
      <c r="K231" s="773"/>
      <c r="L231" s="773"/>
      <c r="M231" s="773"/>
      <c r="N231" s="773"/>
      <c r="O231" s="773"/>
      <c r="P231" s="773"/>
      <c r="Q231" s="773"/>
      <c r="R231" s="1007"/>
    </row>
    <row r="232" spans="1:18" x14ac:dyDescent="0.25">
      <c r="A232" s="773"/>
      <c r="B232" s="779"/>
      <c r="C232" s="779"/>
      <c r="D232" s="773"/>
      <c r="E232" s="773"/>
      <c r="F232" s="773"/>
      <c r="G232" s="773"/>
      <c r="H232" s="773"/>
      <c r="I232" s="773"/>
      <c r="J232" s="773"/>
      <c r="K232" s="773"/>
      <c r="L232" s="773"/>
      <c r="M232" s="773"/>
      <c r="N232" s="773"/>
      <c r="O232" s="773"/>
      <c r="P232" s="773"/>
      <c r="Q232" s="773"/>
      <c r="R232" s="1007"/>
    </row>
    <row r="233" spans="1:18" x14ac:dyDescent="0.25">
      <c r="A233" s="773"/>
      <c r="B233" s="779"/>
      <c r="C233" s="779"/>
      <c r="D233" s="773"/>
      <c r="E233" s="773"/>
      <c r="F233" s="773"/>
      <c r="G233" s="773"/>
      <c r="H233" s="773"/>
      <c r="I233" s="773"/>
      <c r="J233" s="773"/>
      <c r="K233" s="773"/>
      <c r="L233" s="773"/>
      <c r="M233" s="773"/>
      <c r="N233" s="773"/>
      <c r="O233" s="773"/>
      <c r="P233" s="773"/>
      <c r="Q233" s="773"/>
      <c r="R233" s="1007"/>
    </row>
    <row r="234" spans="1:18" x14ac:dyDescent="0.25">
      <c r="A234" s="773"/>
      <c r="B234" s="779"/>
      <c r="C234" s="779"/>
      <c r="D234" s="773"/>
      <c r="E234" s="773"/>
      <c r="F234" s="773"/>
      <c r="G234" s="773"/>
      <c r="H234" s="773"/>
      <c r="I234" s="773"/>
      <c r="J234" s="773"/>
      <c r="K234" s="773"/>
      <c r="L234" s="773"/>
      <c r="M234" s="773"/>
      <c r="N234" s="773"/>
      <c r="O234" s="773"/>
      <c r="P234" s="773"/>
      <c r="Q234" s="773"/>
      <c r="R234" s="1007"/>
    </row>
    <row r="235" spans="1:18" x14ac:dyDescent="0.25">
      <c r="A235" s="1008"/>
      <c r="B235" s="779"/>
      <c r="C235" s="779"/>
      <c r="D235" s="773"/>
      <c r="E235" s="773"/>
      <c r="F235" s="773"/>
      <c r="G235" s="773"/>
      <c r="H235" s="773"/>
      <c r="I235" s="773"/>
      <c r="J235" s="773"/>
      <c r="K235" s="773"/>
      <c r="L235" s="773"/>
      <c r="M235" s="773"/>
      <c r="N235" s="773"/>
      <c r="O235" s="773"/>
      <c r="P235" s="773"/>
      <c r="Q235" s="773"/>
      <c r="R235" s="1007"/>
    </row>
    <row r="236" spans="1:18" x14ac:dyDescent="0.25">
      <c r="A236" s="773"/>
      <c r="B236" s="779"/>
      <c r="C236" s="779"/>
      <c r="D236" s="773"/>
      <c r="E236" s="773"/>
      <c r="F236" s="773"/>
      <c r="G236" s="773"/>
      <c r="H236" s="773"/>
      <c r="I236" s="773"/>
      <c r="J236" s="773"/>
      <c r="K236" s="773"/>
      <c r="L236" s="773"/>
      <c r="M236" s="773"/>
      <c r="N236" s="773"/>
      <c r="O236" s="773"/>
      <c r="P236" s="773"/>
      <c r="Q236" s="773"/>
      <c r="R236" s="1007"/>
    </row>
    <row r="237" spans="1:18" x14ac:dyDescent="0.25">
      <c r="A237" s="773"/>
      <c r="B237" s="779"/>
      <c r="C237" s="779"/>
      <c r="D237" s="773"/>
      <c r="E237" s="773"/>
      <c r="F237" s="773"/>
      <c r="G237" s="773"/>
      <c r="H237" s="773"/>
      <c r="I237" s="773"/>
      <c r="J237" s="773"/>
      <c r="K237" s="773"/>
      <c r="L237" s="773"/>
      <c r="M237" s="773"/>
      <c r="N237" s="773"/>
      <c r="O237" s="773"/>
      <c r="P237" s="773"/>
      <c r="Q237" s="773"/>
      <c r="R237" s="1007"/>
    </row>
    <row r="238" spans="1:18" x14ac:dyDescent="0.25">
      <c r="A238" s="773"/>
      <c r="B238" s="779"/>
      <c r="C238" s="779"/>
      <c r="D238" s="773"/>
      <c r="E238" s="773"/>
      <c r="F238" s="773"/>
      <c r="G238" s="773"/>
      <c r="H238" s="773"/>
      <c r="I238" s="773"/>
      <c r="J238" s="773"/>
      <c r="K238" s="773"/>
      <c r="L238" s="773"/>
      <c r="M238" s="773"/>
      <c r="N238" s="773"/>
      <c r="O238" s="773"/>
      <c r="P238" s="773"/>
      <c r="Q238" s="773"/>
      <c r="R238" s="1007"/>
    </row>
    <row r="301" spans="1:56" x14ac:dyDescent="0.25">
      <c r="A301" s="1013">
        <v>0</v>
      </c>
      <c r="B301" s="736"/>
      <c r="C301" s="736"/>
      <c r="D301" s="736"/>
      <c r="E301" s="736"/>
      <c r="F301" s="736"/>
      <c r="G301" s="736"/>
      <c r="H301" s="736"/>
      <c r="I301" s="736"/>
      <c r="J301" s="736"/>
      <c r="K301" s="736"/>
      <c r="L301" s="736"/>
      <c r="M301" s="736"/>
      <c r="N301" s="736"/>
      <c r="O301" s="736"/>
      <c r="P301" s="736"/>
      <c r="Q301" s="736"/>
      <c r="R301" s="736"/>
      <c r="S301" s="736"/>
      <c r="T301" s="736"/>
      <c r="U301" s="736"/>
      <c r="V301" s="736"/>
      <c r="W301" s="736"/>
      <c r="X301" s="736"/>
      <c r="Y301" s="736"/>
      <c r="Z301" s="736"/>
      <c r="AA301" s="736"/>
      <c r="AB301" s="736"/>
      <c r="AC301" s="736"/>
      <c r="AD301" s="736"/>
      <c r="AE301" s="736"/>
      <c r="AF301" s="736"/>
      <c r="AG301" s="736"/>
      <c r="AH301" s="736"/>
      <c r="AI301" s="736"/>
      <c r="AJ301" s="736"/>
      <c r="AK301" s="736"/>
      <c r="AL301" s="736"/>
      <c r="AM301" s="736"/>
      <c r="AN301" s="736"/>
      <c r="AO301" s="736"/>
      <c r="AP301" s="736"/>
      <c r="AQ301" s="736"/>
      <c r="AR301" s="736"/>
      <c r="AS301" s="736"/>
      <c r="AT301" s="736"/>
      <c r="AU301" s="736"/>
      <c r="AV301" s="736"/>
      <c r="AW301" s="736"/>
      <c r="AX301" s="736"/>
      <c r="AY301" s="736"/>
      <c r="AZ301" s="736"/>
      <c r="BA301" s="736"/>
      <c r="BB301" s="736"/>
      <c r="BC301" s="736"/>
      <c r="BD301" s="1013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J17" sqref="J17"/>
    </sheetView>
  </sheetViews>
  <sheetFormatPr baseColWidth="10" defaultRowHeight="15" x14ac:dyDescent="0.25"/>
  <sheetData>
    <row r="1" spans="1:57" x14ac:dyDescent="0.25">
      <c r="A1" s="1290" t="s">
        <v>0</v>
      </c>
      <c r="B1" s="1089"/>
      <c r="C1" s="1089"/>
      <c r="D1" s="1036"/>
      <c r="E1" s="1036"/>
      <c r="F1" s="1036"/>
      <c r="G1" s="1036"/>
      <c r="H1" s="1036"/>
      <c r="I1" s="1036"/>
      <c r="J1" s="1036"/>
      <c r="K1" s="1036"/>
      <c r="L1" s="1037"/>
      <c r="M1" s="1037"/>
      <c r="N1" s="1037"/>
      <c r="O1" s="1037"/>
      <c r="P1" s="1037"/>
      <c r="Q1" s="1037"/>
      <c r="R1" s="1090"/>
      <c r="S1" s="1037"/>
      <c r="T1" s="1037"/>
      <c r="U1" s="1037"/>
      <c r="V1" s="1037"/>
      <c r="W1" s="1037"/>
      <c r="X1" s="1037"/>
      <c r="Y1" s="1037"/>
      <c r="Z1" s="1037"/>
      <c r="AA1" s="1037"/>
      <c r="AB1" s="1037"/>
      <c r="AC1" s="1037"/>
      <c r="AD1" s="1037"/>
      <c r="AE1" s="1037"/>
      <c r="AF1" s="1037"/>
      <c r="AG1" s="1037"/>
      <c r="AH1" s="1037"/>
      <c r="AI1" s="1037"/>
      <c r="AJ1" s="1037"/>
      <c r="AK1" s="1037"/>
      <c r="AL1" s="1037"/>
      <c r="AM1" s="1037"/>
      <c r="AN1" s="1037"/>
      <c r="AO1" s="1037"/>
      <c r="AP1" s="1037"/>
      <c r="AQ1" s="1037"/>
      <c r="AR1" s="1037"/>
      <c r="AS1" s="1037"/>
      <c r="AT1" s="1037"/>
      <c r="AU1" s="1037"/>
      <c r="AV1" s="1037"/>
      <c r="AW1" s="1037"/>
      <c r="AX1" s="1037"/>
      <c r="AY1" s="1037"/>
      <c r="AZ1" s="1037"/>
      <c r="BA1" s="1037"/>
      <c r="BB1" s="1037"/>
      <c r="BC1" s="1037"/>
      <c r="BD1" s="1037"/>
      <c r="BE1" s="1037"/>
    </row>
    <row r="2" spans="1:57" x14ac:dyDescent="0.25">
      <c r="A2" s="1290" t="s">
        <v>7</v>
      </c>
      <c r="B2" s="1089"/>
      <c r="C2" s="1089"/>
      <c r="D2" s="1036"/>
      <c r="E2" s="1036"/>
      <c r="F2" s="1036"/>
      <c r="G2" s="1036"/>
      <c r="H2" s="1036"/>
      <c r="I2" s="1036"/>
      <c r="J2" s="1036"/>
      <c r="K2" s="1036"/>
      <c r="L2" s="1037"/>
      <c r="M2" s="1037"/>
      <c r="N2" s="1037"/>
      <c r="O2" s="1037"/>
      <c r="P2" s="1037"/>
      <c r="Q2" s="1037"/>
      <c r="R2" s="1090"/>
      <c r="S2" s="1037"/>
      <c r="T2" s="1037"/>
      <c r="U2" s="1037"/>
      <c r="V2" s="1037"/>
      <c r="W2" s="1037"/>
      <c r="X2" s="1037"/>
      <c r="Y2" s="1037"/>
      <c r="Z2" s="1037"/>
      <c r="AA2" s="1037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037"/>
      <c r="AS2" s="1037"/>
      <c r="AT2" s="1037"/>
      <c r="AU2" s="1037"/>
      <c r="AV2" s="1037"/>
      <c r="AW2" s="1037"/>
      <c r="AX2" s="1037"/>
      <c r="AY2" s="1037"/>
      <c r="AZ2" s="1037"/>
      <c r="BA2" s="1037"/>
      <c r="BB2" s="1037"/>
      <c r="BC2" s="1037"/>
      <c r="BD2" s="1037"/>
      <c r="BE2" s="1037"/>
    </row>
    <row r="3" spans="1:57" x14ac:dyDescent="0.25">
      <c r="A3" s="1290" t="s">
        <v>8</v>
      </c>
      <c r="B3" s="1089"/>
      <c r="C3" s="1089"/>
      <c r="D3" s="1038"/>
      <c r="E3" s="1036"/>
      <c r="F3" s="1036"/>
      <c r="G3" s="1036"/>
      <c r="H3" s="1036"/>
      <c r="I3" s="1036"/>
      <c r="J3" s="1036"/>
      <c r="K3" s="1036"/>
      <c r="L3" s="1037"/>
      <c r="M3" s="1037"/>
      <c r="N3" s="1037"/>
      <c r="O3" s="1037"/>
      <c r="P3" s="1037"/>
      <c r="Q3" s="1037"/>
      <c r="R3" s="1090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  <c r="AH3" s="1037"/>
      <c r="AI3" s="1037"/>
      <c r="AJ3" s="1037"/>
      <c r="AK3" s="1037"/>
      <c r="AL3" s="1037"/>
      <c r="AM3" s="1037"/>
      <c r="AN3" s="1037"/>
      <c r="AO3" s="1037"/>
      <c r="AP3" s="1037"/>
      <c r="AQ3" s="1037"/>
      <c r="AR3" s="1037"/>
      <c r="AS3" s="1037"/>
      <c r="AT3" s="1037"/>
      <c r="AU3" s="1037"/>
      <c r="AV3" s="1037"/>
      <c r="AW3" s="1037"/>
      <c r="AX3" s="1037"/>
      <c r="AY3" s="1037"/>
      <c r="AZ3" s="1037"/>
      <c r="BA3" s="1037"/>
      <c r="BB3" s="1037"/>
      <c r="BC3" s="1037"/>
      <c r="BD3" s="1037"/>
      <c r="BE3" s="1037"/>
    </row>
    <row r="4" spans="1:57" x14ac:dyDescent="0.25">
      <c r="A4" s="1290" t="s">
        <v>9</v>
      </c>
      <c r="B4" s="1089"/>
      <c r="C4" s="1089"/>
      <c r="D4" s="1036"/>
      <c r="E4" s="1036"/>
      <c r="F4" s="1036"/>
      <c r="G4" s="1036"/>
      <c r="H4" s="1036"/>
      <c r="I4" s="1036"/>
      <c r="J4" s="1036"/>
      <c r="K4" s="1036"/>
      <c r="L4" s="1037"/>
      <c r="M4" s="1037"/>
      <c r="N4" s="1037"/>
      <c r="O4" s="1037"/>
      <c r="P4" s="1295"/>
      <c r="Q4" s="1037"/>
      <c r="R4" s="1090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</row>
    <row r="5" spans="1:57" x14ac:dyDescent="0.25">
      <c r="A5" s="1035" t="s">
        <v>10</v>
      </c>
      <c r="B5" s="1089"/>
      <c r="C5" s="1089"/>
      <c r="D5" s="1036"/>
      <c r="E5" s="1036"/>
      <c r="F5" s="1036"/>
      <c r="G5" s="1036"/>
      <c r="H5" s="1036"/>
      <c r="I5" s="1036"/>
      <c r="J5" s="1036"/>
      <c r="K5" s="1036"/>
      <c r="L5" s="1037"/>
      <c r="M5" s="1037"/>
      <c r="N5" s="1037"/>
      <c r="O5" s="1037"/>
      <c r="P5" s="1037"/>
      <c r="Q5" s="1037"/>
      <c r="R5" s="1090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7"/>
      <c r="AR5" s="1037"/>
      <c r="AS5" s="1037"/>
      <c r="AT5" s="1037"/>
      <c r="AU5" s="1037"/>
      <c r="AV5" s="1037"/>
      <c r="AW5" s="1037"/>
      <c r="AX5" s="1037"/>
      <c r="AY5" s="1037"/>
      <c r="AZ5" s="1037"/>
      <c r="BA5" s="1037"/>
      <c r="BB5" s="1037"/>
      <c r="BC5" s="1037"/>
      <c r="BD5" s="1037"/>
      <c r="BE5" s="1037"/>
    </row>
    <row r="6" spans="1:57" ht="15.75" x14ac:dyDescent="0.25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1054"/>
      <c r="R6" s="1091"/>
      <c r="S6" s="1032"/>
      <c r="T6" s="1030"/>
      <c r="U6" s="1030"/>
      <c r="V6" s="1030"/>
      <c r="W6" s="1030"/>
      <c r="X6" s="1030"/>
      <c r="Y6" s="1030"/>
      <c r="Z6" s="1030"/>
      <c r="AA6" s="1030"/>
      <c r="AB6" s="1030"/>
      <c r="AC6" s="1030"/>
      <c r="AD6" s="1030"/>
      <c r="AE6" s="1030"/>
      <c r="AF6" s="1030"/>
      <c r="AG6" s="1030"/>
      <c r="AH6" s="1030"/>
      <c r="AI6" s="1030"/>
      <c r="AJ6" s="1030"/>
      <c r="AK6" s="1030"/>
      <c r="AL6" s="1030"/>
      <c r="AM6" s="1030"/>
      <c r="AN6" s="1030"/>
      <c r="AO6" s="1030"/>
      <c r="AP6" s="1030"/>
      <c r="AQ6" s="1030"/>
      <c r="AR6" s="1030"/>
      <c r="AS6" s="1030"/>
      <c r="AT6" s="1030"/>
      <c r="AU6" s="1030"/>
      <c r="AV6" s="1030"/>
      <c r="AW6" s="1030"/>
      <c r="AX6" s="1030"/>
      <c r="AY6" s="1030"/>
      <c r="AZ6" s="1030"/>
      <c r="BA6" s="1030"/>
      <c r="BB6" s="1030"/>
      <c r="BC6" s="1030"/>
      <c r="BD6" s="1030"/>
      <c r="BE6" s="1030"/>
    </row>
    <row r="7" spans="1:57" x14ac:dyDescent="0.25">
      <c r="A7" s="1085" t="s">
        <v>12</v>
      </c>
      <c r="B7" s="1092"/>
      <c r="C7" s="1092"/>
      <c r="D7" s="1093"/>
      <c r="E7" s="1093"/>
      <c r="F7" s="1093"/>
      <c r="G7" s="1094"/>
      <c r="H7" s="1093"/>
      <c r="I7" s="1093"/>
      <c r="J7" s="1093"/>
      <c r="K7" s="1093"/>
      <c r="L7" s="1093"/>
      <c r="M7" s="1093"/>
      <c r="N7" s="1093"/>
      <c r="O7" s="1093"/>
      <c r="P7" s="1095"/>
      <c r="Q7" s="1095"/>
      <c r="R7" s="1096"/>
      <c r="S7" s="1302"/>
      <c r="T7" s="1030"/>
      <c r="U7" s="1030"/>
      <c r="V7" s="1030"/>
      <c r="W7" s="1030"/>
      <c r="X7" s="1030"/>
      <c r="Y7" s="1030"/>
      <c r="Z7" s="1030"/>
      <c r="AA7" s="1030"/>
      <c r="AB7" s="1030"/>
      <c r="AC7" s="1030"/>
      <c r="AD7" s="1030"/>
      <c r="AE7" s="1030"/>
      <c r="AF7" s="1030"/>
      <c r="AG7" s="1030"/>
      <c r="AH7" s="1030"/>
      <c r="AI7" s="1030"/>
      <c r="AJ7" s="1030"/>
      <c r="AK7" s="1030"/>
      <c r="AL7" s="1030"/>
      <c r="AM7" s="1030"/>
      <c r="AN7" s="1030"/>
      <c r="AO7" s="1030"/>
      <c r="AP7" s="1030"/>
      <c r="AQ7" s="1030"/>
      <c r="AR7" s="1030"/>
      <c r="AS7" s="1030"/>
      <c r="AT7" s="1030"/>
      <c r="AU7" s="1030"/>
      <c r="AV7" s="1030"/>
      <c r="AW7" s="1030"/>
      <c r="AX7" s="1030"/>
      <c r="AY7" s="1030"/>
      <c r="AZ7" s="1030"/>
      <c r="BA7" s="1030"/>
      <c r="BB7" s="1030"/>
      <c r="BC7" s="1030"/>
      <c r="BD7" s="1030"/>
      <c r="BE7" s="1030"/>
    </row>
    <row r="8" spans="1:57" x14ac:dyDescent="0.2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1065"/>
      <c r="T8" s="1030"/>
      <c r="U8" s="1030"/>
      <c r="V8" s="1030"/>
      <c r="W8" s="1030"/>
      <c r="X8" s="1030"/>
      <c r="Y8" s="1030"/>
      <c r="Z8" s="1030"/>
      <c r="AA8" s="1030"/>
      <c r="AB8" s="1030"/>
      <c r="AC8" s="1030"/>
      <c r="AD8" s="1030"/>
      <c r="AE8" s="1030"/>
      <c r="AF8" s="1030"/>
      <c r="AG8" s="1030"/>
      <c r="AH8" s="1033"/>
      <c r="AI8" s="1033"/>
      <c r="AJ8" s="1033"/>
      <c r="AK8" s="1033"/>
      <c r="AL8" s="1033"/>
      <c r="AM8" s="1033"/>
      <c r="AN8" s="1033"/>
      <c r="AO8" s="1033"/>
      <c r="AP8" s="1033"/>
      <c r="AQ8" s="1033"/>
      <c r="AR8" s="1033"/>
      <c r="AS8" s="1033"/>
      <c r="AT8" s="1033"/>
      <c r="AU8" s="1033"/>
      <c r="AV8" s="1033"/>
      <c r="AW8" s="1033"/>
      <c r="AX8" s="1033"/>
      <c r="AY8" s="1033"/>
      <c r="AZ8" s="1033"/>
      <c r="BA8" s="1033"/>
      <c r="BB8" s="1033"/>
      <c r="BC8" s="1033"/>
      <c r="BD8" s="1033"/>
      <c r="BE8" s="1033"/>
    </row>
    <row r="9" spans="1:57" ht="21" x14ac:dyDescent="0.25">
      <c r="A9" s="2807"/>
      <c r="B9" s="2808"/>
      <c r="C9" s="2809"/>
      <c r="D9" s="2831"/>
      <c r="E9" s="1079" t="s">
        <v>17</v>
      </c>
      <c r="F9" s="1045" t="s">
        <v>18</v>
      </c>
      <c r="G9" s="1045" t="s">
        <v>19</v>
      </c>
      <c r="H9" s="1045" t="s">
        <v>20</v>
      </c>
      <c r="I9" s="1045" t="s">
        <v>21</v>
      </c>
      <c r="J9" s="1045" t="s">
        <v>22</v>
      </c>
      <c r="K9" s="1045" t="s">
        <v>23</v>
      </c>
      <c r="L9" s="1045" t="s">
        <v>24</v>
      </c>
      <c r="M9" s="1045" t="s">
        <v>25</v>
      </c>
      <c r="N9" s="1045" t="s">
        <v>26</v>
      </c>
      <c r="O9" s="1064" t="s">
        <v>27</v>
      </c>
      <c r="P9" s="1042" t="s">
        <v>1</v>
      </c>
      <c r="Q9" s="1097" t="s">
        <v>2</v>
      </c>
      <c r="R9" s="2796"/>
      <c r="S9" s="1065"/>
      <c r="T9" s="1030"/>
      <c r="U9" s="1030"/>
      <c r="V9" s="1030"/>
      <c r="W9" s="1030"/>
      <c r="X9" s="1030"/>
      <c r="Y9" s="1030"/>
      <c r="Z9" s="1030"/>
      <c r="AA9" s="1030"/>
      <c r="AB9" s="1030"/>
      <c r="AC9" s="1030"/>
      <c r="AD9" s="1030"/>
      <c r="AE9" s="1030"/>
      <c r="AF9" s="1030"/>
      <c r="AG9" s="1030"/>
      <c r="AH9" s="1033"/>
      <c r="AI9" s="1033"/>
      <c r="AJ9" s="1033"/>
      <c r="AK9" s="1033"/>
      <c r="AL9" s="1033"/>
      <c r="AM9" s="1033"/>
      <c r="AN9" s="1033"/>
      <c r="AO9" s="1033"/>
      <c r="AP9" s="1033"/>
      <c r="AQ9" s="1033"/>
      <c r="AR9" s="1033"/>
      <c r="AS9" s="1033"/>
      <c r="AT9" s="1033"/>
      <c r="AU9" s="1033"/>
      <c r="AV9" s="1033"/>
      <c r="AW9" s="1033"/>
      <c r="AX9" s="1033"/>
      <c r="AY9" s="1033"/>
      <c r="AZ9" s="1033"/>
      <c r="BA9" s="1033"/>
      <c r="BB9" s="1033"/>
      <c r="BC9" s="1033"/>
      <c r="BD9" s="1033"/>
      <c r="BE9" s="1033"/>
    </row>
    <row r="10" spans="1:57" ht="15.75" x14ac:dyDescent="0.25">
      <c r="A10" s="1085" t="s">
        <v>28</v>
      </c>
      <c r="B10" s="1078"/>
      <c r="C10" s="1078"/>
      <c r="D10" s="1098"/>
      <c r="E10" s="1098"/>
      <c r="F10" s="1098"/>
      <c r="G10" s="1098"/>
      <c r="H10" s="1098"/>
      <c r="I10" s="1098"/>
      <c r="J10" s="1098"/>
      <c r="K10" s="1098"/>
      <c r="L10" s="1098"/>
      <c r="M10" s="1098"/>
      <c r="N10" s="1098"/>
      <c r="O10" s="1098"/>
      <c r="P10" s="1098"/>
      <c r="Q10" s="1098"/>
      <c r="R10" s="1098"/>
      <c r="S10" s="1077"/>
      <c r="T10" s="1056"/>
      <c r="U10" s="1030"/>
      <c r="V10" s="1030"/>
      <c r="W10" s="1030"/>
      <c r="X10" s="1030"/>
      <c r="Y10" s="1030"/>
      <c r="Z10" s="1030"/>
      <c r="AA10" s="1030"/>
      <c r="AB10" s="1030"/>
      <c r="AC10" s="1030"/>
      <c r="AD10" s="1030"/>
      <c r="AE10" s="1030"/>
      <c r="AF10" s="1030"/>
      <c r="AG10" s="1030"/>
      <c r="AH10" s="1030"/>
      <c r="AI10" s="1030"/>
      <c r="AJ10" s="1030"/>
      <c r="AK10" s="1030"/>
      <c r="AL10" s="1030"/>
      <c r="AM10" s="1030"/>
      <c r="AN10" s="1030"/>
      <c r="AO10" s="1030"/>
      <c r="AP10" s="1030"/>
      <c r="AQ10" s="1030"/>
      <c r="AR10" s="1030"/>
      <c r="AS10" s="1030"/>
      <c r="AT10" s="1030"/>
      <c r="AU10" s="1030"/>
      <c r="AV10" s="1030"/>
      <c r="AW10" s="1030"/>
      <c r="AX10" s="1030"/>
      <c r="AY10" s="1030"/>
      <c r="AZ10" s="1030"/>
      <c r="BA10" s="1030"/>
      <c r="BB10" s="1030"/>
      <c r="BC10" s="1030"/>
      <c r="BD10" s="1030"/>
      <c r="BE10" s="1030"/>
    </row>
    <row r="11" spans="1:57" x14ac:dyDescent="0.25">
      <c r="A11" s="2905" t="s">
        <v>29</v>
      </c>
      <c r="B11" s="2872" t="s">
        <v>30</v>
      </c>
      <c r="C11" s="2874"/>
      <c r="D11" s="1169">
        <v>0</v>
      </c>
      <c r="E11" s="1232"/>
      <c r="F11" s="1249"/>
      <c r="G11" s="1249"/>
      <c r="H11" s="1233"/>
      <c r="I11" s="1233"/>
      <c r="J11" s="1233"/>
      <c r="K11" s="1233"/>
      <c r="L11" s="1233"/>
      <c r="M11" s="1233"/>
      <c r="N11" s="1216"/>
      <c r="O11" s="1217"/>
      <c r="P11" s="1249"/>
      <c r="Q11" s="1217"/>
      <c r="R11" s="1225"/>
      <c r="S11" s="1291" t="s">
        <v>6</v>
      </c>
      <c r="T11" s="1081"/>
      <c r="U11" s="1030"/>
      <c r="V11" s="1030"/>
      <c r="W11" s="1030"/>
      <c r="X11" s="1030"/>
      <c r="Y11" s="1033"/>
      <c r="Z11" s="1033"/>
      <c r="AA11" s="1044"/>
      <c r="AB11" s="1033"/>
      <c r="AC11" s="1033"/>
      <c r="AD11" s="1033"/>
      <c r="AE11" s="1033"/>
      <c r="AF11" s="1033"/>
      <c r="AG11" s="1033"/>
      <c r="AH11" s="1033"/>
      <c r="AI11" s="1033"/>
      <c r="AJ11" s="1033"/>
      <c r="AK11" s="1033"/>
      <c r="AL11" s="1033"/>
      <c r="AM11" s="1033"/>
      <c r="AN11" s="1033"/>
      <c r="AO11" s="1033"/>
      <c r="AP11" s="1033"/>
      <c r="AQ11" s="1033"/>
      <c r="AR11" s="1033"/>
      <c r="AS11" s="1033"/>
      <c r="AT11" s="1033"/>
      <c r="AU11" s="1033"/>
      <c r="AV11" s="1033"/>
      <c r="AW11" s="1033"/>
      <c r="AX11" s="1033"/>
      <c r="AY11" s="1033"/>
      <c r="AZ11" s="1033"/>
      <c r="BA11" s="1130" t="s">
        <v>3</v>
      </c>
      <c r="BB11" s="1130" t="s">
        <v>3</v>
      </c>
      <c r="BC11" s="1033"/>
      <c r="BD11" s="1294">
        <v>0</v>
      </c>
      <c r="BE11" s="1294">
        <v>0</v>
      </c>
    </row>
    <row r="12" spans="1:57" x14ac:dyDescent="0.25">
      <c r="A12" s="2906"/>
      <c r="B12" s="2820" t="s">
        <v>31</v>
      </c>
      <c r="C12" s="2821"/>
      <c r="D12" s="1171">
        <v>0</v>
      </c>
      <c r="E12" s="1165"/>
      <c r="F12" s="1215"/>
      <c r="G12" s="1215"/>
      <c r="H12" s="1166"/>
      <c r="I12" s="1166"/>
      <c r="J12" s="1166"/>
      <c r="K12" s="1166"/>
      <c r="L12" s="1166"/>
      <c r="M12" s="1166"/>
      <c r="N12" s="1167"/>
      <c r="O12" s="1168"/>
      <c r="P12" s="1215"/>
      <c r="Q12" s="1168"/>
      <c r="R12" s="1158"/>
      <c r="S12" s="1291" t="s">
        <v>6</v>
      </c>
      <c r="T12" s="1081"/>
      <c r="U12" s="1030"/>
      <c r="V12" s="1030"/>
      <c r="W12" s="1030"/>
      <c r="X12" s="1030"/>
      <c r="Y12" s="1037"/>
      <c r="Z12" s="1037"/>
      <c r="AA12" s="1044"/>
      <c r="AB12" s="1037"/>
      <c r="AC12" s="1037"/>
      <c r="AD12" s="1033"/>
      <c r="AE12" s="1033"/>
      <c r="AF12" s="1033"/>
      <c r="AG12" s="1033"/>
      <c r="AH12" s="1033"/>
      <c r="AI12" s="1033"/>
      <c r="AJ12" s="1033"/>
      <c r="AK12" s="1033"/>
      <c r="AL12" s="1033"/>
      <c r="AM12" s="1033"/>
      <c r="AN12" s="1033"/>
      <c r="AO12" s="1033"/>
      <c r="AP12" s="1033"/>
      <c r="AQ12" s="1033"/>
      <c r="AR12" s="1033"/>
      <c r="AS12" s="1033"/>
      <c r="AT12" s="1033"/>
      <c r="AU12" s="1033"/>
      <c r="AV12" s="1033"/>
      <c r="AW12" s="1033"/>
      <c r="AX12" s="1033"/>
      <c r="AY12" s="1033"/>
      <c r="AZ12" s="1033"/>
      <c r="BA12" s="1130" t="s">
        <v>3</v>
      </c>
      <c r="BB12" s="1130" t="s">
        <v>3</v>
      </c>
      <c r="BC12" s="1033"/>
      <c r="BD12" s="1294">
        <v>0</v>
      </c>
      <c r="BE12" s="1294">
        <v>0</v>
      </c>
    </row>
    <row r="13" spans="1:57" ht="15.75" x14ac:dyDescent="0.25">
      <c r="A13" s="1086" t="s">
        <v>32</v>
      </c>
      <c r="B13" s="1099"/>
      <c r="C13" s="1099"/>
      <c r="D13" s="1061"/>
      <c r="E13" s="1061"/>
      <c r="F13" s="1061"/>
      <c r="G13" s="1061"/>
      <c r="H13" s="1061"/>
      <c r="I13" s="1061"/>
      <c r="J13" s="1061"/>
      <c r="K13" s="1061"/>
      <c r="L13" s="1061"/>
      <c r="M13" s="1061"/>
      <c r="N13" s="1061"/>
      <c r="O13" s="1061"/>
      <c r="P13" s="1061"/>
      <c r="Q13" s="1077"/>
      <c r="R13" s="1056"/>
      <c r="S13" s="1030"/>
      <c r="T13" s="1030"/>
      <c r="U13" s="1030"/>
      <c r="V13" s="1030"/>
      <c r="W13" s="1030"/>
      <c r="X13" s="1030"/>
      <c r="Y13" s="1030"/>
      <c r="Z13" s="1030"/>
      <c r="AA13" s="1030"/>
      <c r="AB13" s="1030"/>
      <c r="AC13" s="1030"/>
      <c r="AD13" s="1030"/>
      <c r="AE13" s="1030"/>
      <c r="AF13" s="1030"/>
      <c r="AG13" s="1030"/>
      <c r="AH13" s="1030"/>
      <c r="AI13" s="1030"/>
      <c r="AJ13" s="1030"/>
      <c r="AK13" s="1030"/>
      <c r="AL13" s="1030"/>
      <c r="AM13" s="1030"/>
      <c r="AN13" s="1030"/>
      <c r="AO13" s="1030"/>
      <c r="AP13" s="1030"/>
      <c r="AQ13" s="1030"/>
      <c r="AR13" s="1030"/>
      <c r="AS13" s="1030"/>
      <c r="AT13" s="1030"/>
      <c r="AU13" s="1030"/>
      <c r="AV13" s="1030"/>
      <c r="AW13" s="1030"/>
      <c r="AX13" s="1030"/>
      <c r="AY13" s="1030"/>
      <c r="AZ13" s="1030"/>
      <c r="BA13" s="1030"/>
      <c r="BB13" s="1030"/>
      <c r="BC13" s="1030"/>
      <c r="BD13" s="1030"/>
      <c r="BE13" s="1030"/>
    </row>
    <row r="14" spans="1:57" ht="94.5" x14ac:dyDescent="0.25">
      <c r="A14" s="2858" t="s">
        <v>13</v>
      </c>
      <c r="B14" s="2907"/>
      <c r="C14" s="2907"/>
      <c r="D14" s="1100" t="s">
        <v>4</v>
      </c>
      <c r="E14" s="1079" t="s">
        <v>33</v>
      </c>
      <c r="F14" s="1045" t="s">
        <v>34</v>
      </c>
      <c r="G14" s="1045" t="s">
        <v>35</v>
      </c>
      <c r="H14" s="1045" t="s">
        <v>22</v>
      </c>
      <c r="I14" s="1045" t="s">
        <v>23</v>
      </c>
      <c r="J14" s="1045" t="s">
        <v>24</v>
      </c>
      <c r="K14" s="1045" t="s">
        <v>25</v>
      </c>
      <c r="L14" s="1045" t="s">
        <v>26</v>
      </c>
      <c r="M14" s="1064" t="s">
        <v>27</v>
      </c>
      <c r="N14" s="1042" t="s">
        <v>1</v>
      </c>
      <c r="O14" s="1097" t="s">
        <v>2</v>
      </c>
      <c r="P14" s="1052" t="s">
        <v>36</v>
      </c>
      <c r="Q14" s="1065"/>
      <c r="R14" s="1030"/>
      <c r="S14" s="1030"/>
      <c r="T14" s="1030"/>
      <c r="U14" s="1030"/>
      <c r="V14" s="1030"/>
      <c r="W14" s="1030"/>
      <c r="X14" s="1030"/>
      <c r="Y14" s="1030"/>
      <c r="Z14" s="1030"/>
      <c r="AA14" s="1030"/>
      <c r="AB14" s="1033"/>
      <c r="AC14" s="1033"/>
      <c r="AD14" s="1033"/>
      <c r="AE14" s="1033"/>
      <c r="AF14" s="1033"/>
      <c r="AG14" s="1033"/>
      <c r="AH14" s="1033"/>
      <c r="AI14" s="1033"/>
      <c r="AJ14" s="1033"/>
      <c r="AK14" s="1033"/>
      <c r="AL14" s="1033"/>
      <c r="AM14" s="1033"/>
      <c r="AN14" s="1033"/>
      <c r="AO14" s="1033"/>
      <c r="AP14" s="1033"/>
      <c r="AQ14" s="1033"/>
      <c r="AR14" s="1033"/>
      <c r="AS14" s="1033"/>
      <c r="AT14" s="1033"/>
      <c r="AU14" s="1033"/>
      <c r="AV14" s="1033"/>
      <c r="AW14" s="1033"/>
      <c r="AX14" s="1033"/>
      <c r="AY14" s="1033"/>
      <c r="AZ14" s="1033"/>
      <c r="BA14" s="1030"/>
      <c r="BB14" s="1030"/>
      <c r="BC14" s="1033"/>
      <c r="BD14" s="1030"/>
      <c r="BE14" s="1030"/>
    </row>
    <row r="15" spans="1:57" x14ac:dyDescent="0.25">
      <c r="A15" s="2905" t="s">
        <v>37</v>
      </c>
      <c r="B15" s="2872" t="s">
        <v>30</v>
      </c>
      <c r="C15" s="2874"/>
      <c r="D15" s="1169">
        <v>0</v>
      </c>
      <c r="E15" s="1232"/>
      <c r="F15" s="1233"/>
      <c r="G15" s="1233"/>
      <c r="H15" s="1233"/>
      <c r="I15" s="1233"/>
      <c r="J15" s="1233"/>
      <c r="K15" s="1233"/>
      <c r="L15" s="1216"/>
      <c r="M15" s="1217"/>
      <c r="N15" s="1249"/>
      <c r="O15" s="1217"/>
      <c r="P15" s="1226"/>
      <c r="Q15" s="1291" t="s">
        <v>6</v>
      </c>
      <c r="R15" s="1081"/>
      <c r="S15" s="1030"/>
      <c r="T15" s="1030"/>
      <c r="U15" s="1030"/>
      <c r="V15" s="1030"/>
      <c r="W15" s="1033"/>
      <c r="X15" s="1033"/>
      <c r="Y15" s="1044"/>
      <c r="Z15" s="1033"/>
      <c r="AA15" s="1033"/>
      <c r="AB15" s="1033"/>
      <c r="AC15" s="1033"/>
      <c r="AD15" s="1033"/>
      <c r="AE15" s="1033"/>
      <c r="AF15" s="1033"/>
      <c r="AG15" s="1033"/>
      <c r="AH15" s="1033"/>
      <c r="AI15" s="1033"/>
      <c r="AJ15" s="1033"/>
      <c r="AK15" s="1033"/>
      <c r="AL15" s="1033"/>
      <c r="AM15" s="1033"/>
      <c r="AN15" s="1033"/>
      <c r="AO15" s="1033"/>
      <c r="AP15" s="1033"/>
      <c r="AQ15" s="1033"/>
      <c r="AR15" s="1033"/>
      <c r="AS15" s="1033"/>
      <c r="AT15" s="1033"/>
      <c r="AU15" s="1033"/>
      <c r="AV15" s="1033"/>
      <c r="AW15" s="1033"/>
      <c r="AX15" s="1033"/>
      <c r="AY15" s="1033"/>
      <c r="AZ15" s="1033"/>
      <c r="BA15" s="1130" t="s">
        <v>3</v>
      </c>
      <c r="BB15" s="1130" t="s">
        <v>3</v>
      </c>
      <c r="BC15" s="1033"/>
      <c r="BD15" s="1294">
        <v>0</v>
      </c>
      <c r="BE15" s="1294">
        <v>0</v>
      </c>
    </row>
    <row r="16" spans="1:57" x14ac:dyDescent="0.25">
      <c r="A16" s="2906"/>
      <c r="B16" s="2820" t="s">
        <v>38</v>
      </c>
      <c r="C16" s="2821"/>
      <c r="D16" s="1171">
        <v>0</v>
      </c>
      <c r="E16" s="1165"/>
      <c r="F16" s="1166"/>
      <c r="G16" s="1166"/>
      <c r="H16" s="1166"/>
      <c r="I16" s="1166"/>
      <c r="J16" s="1166"/>
      <c r="K16" s="1166"/>
      <c r="L16" s="1167"/>
      <c r="M16" s="1168"/>
      <c r="N16" s="1215"/>
      <c r="O16" s="1168"/>
      <c r="P16" s="1158"/>
      <c r="Q16" s="1291" t="s">
        <v>6</v>
      </c>
      <c r="R16" s="1081"/>
      <c r="S16" s="1030"/>
      <c r="T16" s="1030"/>
      <c r="U16" s="1030"/>
      <c r="V16" s="1030"/>
      <c r="W16" s="1033"/>
      <c r="X16" s="1033"/>
      <c r="Y16" s="1044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33"/>
      <c r="AP16" s="1033"/>
      <c r="AQ16" s="1033"/>
      <c r="AR16" s="1033"/>
      <c r="AS16" s="1033"/>
      <c r="AT16" s="1033"/>
      <c r="AU16" s="1033"/>
      <c r="AV16" s="1033"/>
      <c r="AW16" s="1033"/>
      <c r="AX16" s="1033"/>
      <c r="AY16" s="1033"/>
      <c r="AZ16" s="1033"/>
      <c r="BA16" s="1130" t="s">
        <v>3</v>
      </c>
      <c r="BB16" s="1130" t="s">
        <v>3</v>
      </c>
      <c r="BC16" s="1033"/>
      <c r="BD16" s="1294">
        <v>0</v>
      </c>
      <c r="BE16" s="1294">
        <v>0</v>
      </c>
    </row>
    <row r="17" spans="1:58" ht="15.75" x14ac:dyDescent="0.25">
      <c r="A17" s="1086" t="s">
        <v>39</v>
      </c>
      <c r="B17" s="1099"/>
      <c r="C17" s="1099"/>
      <c r="D17" s="1061"/>
      <c r="E17" s="1061"/>
      <c r="F17" s="1061"/>
      <c r="G17" s="1061"/>
      <c r="H17" s="1061"/>
      <c r="I17" s="1061"/>
      <c r="J17" s="1061"/>
      <c r="K17" s="1061"/>
      <c r="L17" s="1061"/>
      <c r="M17" s="1061"/>
      <c r="N17" s="1061"/>
      <c r="O17" s="1061"/>
      <c r="P17" s="1061"/>
      <c r="Q17" s="1077"/>
      <c r="R17" s="1056"/>
      <c r="S17" s="1030"/>
      <c r="T17" s="1030"/>
      <c r="U17" s="1030"/>
      <c r="V17" s="1030"/>
      <c r="W17" s="1030"/>
      <c r="X17" s="1030"/>
      <c r="Y17" s="1030"/>
      <c r="Z17" s="1030"/>
      <c r="AA17" s="1030"/>
      <c r="AB17" s="1030"/>
      <c r="AC17" s="1030"/>
      <c r="AD17" s="1030"/>
      <c r="AE17" s="1030"/>
      <c r="AF17" s="1030"/>
      <c r="AG17" s="1030"/>
      <c r="AH17" s="1030"/>
      <c r="AI17" s="1030"/>
      <c r="AJ17" s="1030"/>
      <c r="AK17" s="1030"/>
      <c r="AL17" s="1030"/>
      <c r="AM17" s="1030"/>
      <c r="AN17" s="1030"/>
      <c r="AO17" s="1030"/>
      <c r="AP17" s="1030"/>
      <c r="AQ17" s="1030"/>
      <c r="AR17" s="1030"/>
      <c r="AS17" s="1030"/>
      <c r="AT17" s="1030"/>
      <c r="AU17" s="1030"/>
      <c r="AV17" s="1030"/>
      <c r="AW17" s="1030"/>
      <c r="AX17" s="1030"/>
      <c r="AY17" s="1030"/>
      <c r="AZ17" s="1030"/>
      <c r="BA17" s="1030"/>
      <c r="BB17" s="1030"/>
      <c r="BC17" s="1030"/>
      <c r="BD17" s="1030"/>
      <c r="BE17" s="1030"/>
      <c r="BF17" s="1030"/>
    </row>
    <row r="18" spans="1:58" ht="21" x14ac:dyDescent="0.25">
      <c r="A18" s="2858" t="s">
        <v>13</v>
      </c>
      <c r="B18" s="2907"/>
      <c r="C18" s="2907"/>
      <c r="D18" s="1100" t="s">
        <v>4</v>
      </c>
      <c r="E18" s="1079" t="s">
        <v>17</v>
      </c>
      <c r="F18" s="1045" t="s">
        <v>19</v>
      </c>
      <c r="G18" s="1045" t="s">
        <v>21</v>
      </c>
      <c r="H18" s="1045" t="s">
        <v>22</v>
      </c>
      <c r="I18" s="1045" t="s">
        <v>23</v>
      </c>
      <c r="J18" s="1045" t="s">
        <v>24</v>
      </c>
      <c r="K18" s="1045" t="s">
        <v>25</v>
      </c>
      <c r="L18" s="1045" t="s">
        <v>26</v>
      </c>
      <c r="M18" s="1064" t="s">
        <v>27</v>
      </c>
      <c r="N18" s="1042" t="s">
        <v>1</v>
      </c>
      <c r="O18" s="1097" t="s">
        <v>2</v>
      </c>
      <c r="P18" s="1065"/>
      <c r="Q18" s="1030"/>
      <c r="R18" s="1056"/>
      <c r="S18" s="1030"/>
      <c r="T18" s="1030"/>
      <c r="U18" s="1030"/>
      <c r="V18" s="1030"/>
      <c r="W18" s="1030"/>
      <c r="X18" s="1030"/>
      <c r="Y18" s="1030"/>
      <c r="Z18" s="1030"/>
      <c r="AA18" s="1030"/>
      <c r="AB18" s="1033"/>
      <c r="AC18" s="1033"/>
      <c r="AD18" s="1033"/>
      <c r="AE18" s="1033"/>
      <c r="AF18" s="1033"/>
      <c r="AG18" s="1033"/>
      <c r="AH18" s="1033"/>
      <c r="AI18" s="1033"/>
      <c r="AJ18" s="1033"/>
      <c r="AK18" s="1033"/>
      <c r="AL18" s="1033"/>
      <c r="AM18" s="1033"/>
      <c r="AN18" s="1033"/>
      <c r="AO18" s="1033"/>
      <c r="AP18" s="1033"/>
      <c r="AQ18" s="1033"/>
      <c r="AR18" s="1033"/>
      <c r="AS18" s="1033"/>
      <c r="AT18" s="1033"/>
      <c r="AU18" s="1033"/>
      <c r="AV18" s="1033"/>
      <c r="AW18" s="1033"/>
      <c r="AX18" s="1033"/>
      <c r="AY18" s="1033"/>
      <c r="AZ18" s="1033"/>
      <c r="BA18" s="1030"/>
      <c r="BB18" s="1030"/>
      <c r="BC18" s="1030"/>
      <c r="BD18" s="1033"/>
      <c r="BE18" s="1033"/>
      <c r="BF18" s="1033"/>
    </row>
    <row r="19" spans="1:58" ht="15.75" x14ac:dyDescent="0.25">
      <c r="A19" s="2863" t="s">
        <v>40</v>
      </c>
      <c r="B19" s="2864"/>
      <c r="C19" s="2865"/>
      <c r="D19" s="1169">
        <v>0</v>
      </c>
      <c r="E19" s="1175"/>
      <c r="F19" s="1176"/>
      <c r="G19" s="1176"/>
      <c r="H19" s="1176"/>
      <c r="I19" s="1176"/>
      <c r="J19" s="1176"/>
      <c r="K19" s="1176"/>
      <c r="L19" s="1191"/>
      <c r="M19" s="1204"/>
      <c r="N19" s="1175"/>
      <c r="O19" s="1204"/>
      <c r="P19" s="1291" t="s">
        <v>3</v>
      </c>
      <c r="Q19" s="1081"/>
      <c r="R19" s="1056"/>
      <c r="S19" s="1030"/>
      <c r="T19" s="1030"/>
      <c r="U19" s="1030"/>
      <c r="V19" s="1037"/>
      <c r="W19" s="1037"/>
      <c r="X19" s="1044"/>
      <c r="Y19" s="1037"/>
      <c r="Z19" s="1037"/>
      <c r="AA19" s="1030"/>
      <c r="AB19" s="1033"/>
      <c r="AC19" s="1033"/>
      <c r="AD19" s="1033"/>
      <c r="AE19" s="1033"/>
      <c r="AF19" s="1033"/>
      <c r="AG19" s="1033"/>
      <c r="AH19" s="1033"/>
      <c r="AI19" s="1033"/>
      <c r="AJ19" s="1033"/>
      <c r="AK19" s="1033"/>
      <c r="AL19" s="1033"/>
      <c r="AM19" s="1033"/>
      <c r="AN19" s="1033"/>
      <c r="AO19" s="1033"/>
      <c r="AP19" s="1033"/>
      <c r="AQ19" s="1033"/>
      <c r="AR19" s="1033"/>
      <c r="AS19" s="1033"/>
      <c r="AT19" s="1033"/>
      <c r="AU19" s="1033"/>
      <c r="AV19" s="1033"/>
      <c r="AW19" s="1033"/>
      <c r="AX19" s="1033"/>
      <c r="AY19" s="1033"/>
      <c r="AZ19" s="1033"/>
      <c r="BA19" s="1130" t="s">
        <v>3</v>
      </c>
      <c r="BB19" s="1033"/>
      <c r="BC19" s="1033"/>
      <c r="BD19" s="1294">
        <v>0</v>
      </c>
      <c r="BE19" s="1033"/>
      <c r="BF19" s="1033"/>
    </row>
    <row r="20" spans="1:58" ht="15.75" x14ac:dyDescent="0.25">
      <c r="A20" s="2901" t="s">
        <v>41</v>
      </c>
      <c r="B20" s="2902"/>
      <c r="C20" s="2903"/>
      <c r="D20" s="1171">
        <v>0</v>
      </c>
      <c r="E20" s="1165"/>
      <c r="F20" s="1166"/>
      <c r="G20" s="1166"/>
      <c r="H20" s="1166"/>
      <c r="I20" s="1166"/>
      <c r="J20" s="1166"/>
      <c r="K20" s="1166"/>
      <c r="L20" s="1167"/>
      <c r="M20" s="1168"/>
      <c r="N20" s="1165"/>
      <c r="O20" s="1168"/>
      <c r="P20" s="1291" t="s">
        <v>3</v>
      </c>
      <c r="Q20" s="1081"/>
      <c r="R20" s="1056"/>
      <c r="S20" s="1030"/>
      <c r="T20" s="1030"/>
      <c r="U20" s="1030"/>
      <c r="V20" s="1037"/>
      <c r="W20" s="1037"/>
      <c r="X20" s="1044"/>
      <c r="Y20" s="1037"/>
      <c r="Z20" s="1037"/>
      <c r="AA20" s="1030"/>
      <c r="AB20" s="1033"/>
      <c r="AC20" s="1033"/>
      <c r="AD20" s="1033"/>
      <c r="AE20" s="1033"/>
      <c r="AF20" s="1033"/>
      <c r="AG20" s="1033"/>
      <c r="AH20" s="1033"/>
      <c r="AI20" s="1033"/>
      <c r="AJ20" s="1033"/>
      <c r="AK20" s="1033"/>
      <c r="AL20" s="1033"/>
      <c r="AM20" s="1033"/>
      <c r="AN20" s="1033"/>
      <c r="AO20" s="1033"/>
      <c r="AP20" s="1033"/>
      <c r="AQ20" s="1033"/>
      <c r="AR20" s="1033"/>
      <c r="AS20" s="1033"/>
      <c r="AT20" s="1033"/>
      <c r="AU20" s="1033"/>
      <c r="AV20" s="1033"/>
      <c r="AW20" s="1033"/>
      <c r="AX20" s="1033"/>
      <c r="AY20" s="1033"/>
      <c r="AZ20" s="1033"/>
      <c r="BA20" s="1130" t="s">
        <v>3</v>
      </c>
      <c r="BB20" s="1033"/>
      <c r="BC20" s="1033"/>
      <c r="BD20" s="1294">
        <v>0</v>
      </c>
      <c r="BE20" s="1033"/>
      <c r="BF20" s="1033"/>
    </row>
    <row r="21" spans="1:58" x14ac:dyDescent="0.25">
      <c r="A21" s="1086" t="s">
        <v>42</v>
      </c>
      <c r="B21" s="1101"/>
      <c r="C21" s="1101"/>
      <c r="D21" s="1102"/>
      <c r="E21" s="1102"/>
      <c r="F21" s="1102"/>
      <c r="G21" s="1102"/>
      <c r="H21" s="1102"/>
      <c r="I21" s="1102"/>
      <c r="J21" s="1102"/>
      <c r="K21" s="1102"/>
      <c r="L21" s="1102"/>
      <c r="M21" s="1102"/>
      <c r="N21" s="1102"/>
      <c r="O21" s="1102"/>
      <c r="P21" s="1103"/>
      <c r="Q21" s="1103"/>
      <c r="R21" s="1103"/>
      <c r="S21" s="1303"/>
      <c r="T21" s="1030"/>
      <c r="U21" s="1030"/>
      <c r="V21" s="1030"/>
      <c r="W21" s="1030"/>
      <c r="X21" s="1030"/>
      <c r="Y21" s="1030"/>
      <c r="Z21" s="1030"/>
      <c r="AA21" s="1030"/>
      <c r="AB21" s="1030"/>
      <c r="AC21" s="1030"/>
      <c r="AD21" s="1030"/>
      <c r="AE21" s="1030"/>
      <c r="AF21" s="1030"/>
      <c r="AG21" s="1030"/>
      <c r="AH21" s="1030"/>
      <c r="AI21" s="1030"/>
      <c r="AJ21" s="1030"/>
      <c r="AK21" s="1030"/>
      <c r="AL21" s="1030"/>
      <c r="AM21" s="1030"/>
      <c r="AN21" s="1030"/>
      <c r="AO21" s="1030"/>
      <c r="AP21" s="1030"/>
      <c r="AQ21" s="1030"/>
      <c r="AR21" s="1030"/>
      <c r="AS21" s="1030"/>
      <c r="AT21" s="1030"/>
      <c r="AU21" s="1030"/>
      <c r="AV21" s="1030"/>
      <c r="AW21" s="1030"/>
      <c r="AX21" s="1030"/>
      <c r="AY21" s="1030"/>
      <c r="AZ21" s="1030"/>
      <c r="BA21" s="1030"/>
      <c r="BB21" s="1030"/>
      <c r="BC21" s="1030"/>
      <c r="BD21" s="1030"/>
      <c r="BE21" s="1030"/>
      <c r="BF21" s="1030"/>
    </row>
    <row r="22" spans="1:58" x14ac:dyDescent="0.2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1065"/>
      <c r="T22" s="1073"/>
      <c r="U22" s="1030"/>
      <c r="V22" s="1030"/>
      <c r="W22" s="1030"/>
      <c r="X22" s="1030"/>
      <c r="Y22" s="1030"/>
      <c r="Z22" s="1030"/>
      <c r="AA22" s="1030"/>
      <c r="AB22" s="1033"/>
      <c r="AC22" s="1033"/>
      <c r="AD22" s="1033"/>
      <c r="AE22" s="1033"/>
      <c r="AF22" s="1033"/>
      <c r="AG22" s="1030"/>
      <c r="AH22" s="1033"/>
      <c r="AI22" s="1033"/>
      <c r="AJ22" s="1033"/>
      <c r="AK22" s="1033"/>
      <c r="AL22" s="1033"/>
      <c r="AM22" s="1033"/>
      <c r="AN22" s="1033"/>
      <c r="AO22" s="1033"/>
      <c r="AP22" s="1033"/>
      <c r="AQ22" s="1033"/>
      <c r="AR22" s="1033"/>
      <c r="AS22" s="1033"/>
      <c r="AT22" s="1033"/>
      <c r="AU22" s="1033"/>
      <c r="AV22" s="1033"/>
      <c r="AW22" s="1033"/>
      <c r="AX22" s="1033"/>
      <c r="AY22" s="1033"/>
      <c r="AZ22" s="1033"/>
      <c r="BA22" s="1030"/>
      <c r="BB22" s="1030"/>
      <c r="BC22" s="1033"/>
      <c r="BD22" s="1030"/>
      <c r="BE22" s="1030"/>
      <c r="BF22" s="1033"/>
    </row>
    <row r="23" spans="1:58" ht="21" x14ac:dyDescent="0.25">
      <c r="A23" s="2807"/>
      <c r="B23" s="2808"/>
      <c r="C23" s="2809"/>
      <c r="D23" s="2897"/>
      <c r="E23" s="1079" t="s">
        <v>17</v>
      </c>
      <c r="F23" s="1045" t="s">
        <v>18</v>
      </c>
      <c r="G23" s="1045" t="s">
        <v>19</v>
      </c>
      <c r="H23" s="1045" t="s">
        <v>20</v>
      </c>
      <c r="I23" s="1045" t="s">
        <v>21</v>
      </c>
      <c r="J23" s="1045" t="s">
        <v>22</v>
      </c>
      <c r="K23" s="1045" t="s">
        <v>23</v>
      </c>
      <c r="L23" s="1045" t="s">
        <v>24</v>
      </c>
      <c r="M23" s="1045" t="s">
        <v>25</v>
      </c>
      <c r="N23" s="1045" t="s">
        <v>26</v>
      </c>
      <c r="O23" s="1064" t="s">
        <v>27</v>
      </c>
      <c r="P23" s="2831"/>
      <c r="Q23" s="2800"/>
      <c r="R23" s="2800"/>
      <c r="S23" s="1065"/>
      <c r="T23" s="1104"/>
      <c r="U23" s="1030"/>
      <c r="V23" s="1030"/>
      <c r="W23" s="1030"/>
      <c r="X23" s="1030"/>
      <c r="Y23" s="1030"/>
      <c r="Z23" s="1030"/>
      <c r="AA23" s="1030"/>
      <c r="AB23" s="1033"/>
      <c r="AC23" s="1033"/>
      <c r="AD23" s="1033"/>
      <c r="AE23" s="1033"/>
      <c r="AF23" s="1033"/>
      <c r="AG23" s="1030"/>
      <c r="AH23" s="1033"/>
      <c r="AI23" s="1033"/>
      <c r="AJ23" s="1033"/>
      <c r="AK23" s="1033"/>
      <c r="AL23" s="1033"/>
      <c r="AM23" s="1033"/>
      <c r="AN23" s="1033"/>
      <c r="AO23" s="1033"/>
      <c r="AP23" s="1033"/>
      <c r="AQ23" s="1033"/>
      <c r="AR23" s="1033"/>
      <c r="AS23" s="1033"/>
      <c r="AT23" s="1033"/>
      <c r="AU23" s="1033"/>
      <c r="AV23" s="1033"/>
      <c r="AW23" s="1033"/>
      <c r="AX23" s="1033"/>
      <c r="AY23" s="1033"/>
      <c r="AZ23" s="1033"/>
      <c r="BA23" s="1030"/>
      <c r="BB23" s="1030"/>
      <c r="BC23" s="1033"/>
      <c r="BD23" s="1030"/>
      <c r="BE23" s="1030"/>
      <c r="BF23" s="1033"/>
    </row>
    <row r="24" spans="1:58" x14ac:dyDescent="0.25">
      <c r="A24" s="1066" t="s">
        <v>47</v>
      </c>
      <c r="B24" s="1106"/>
      <c r="C24" s="1106"/>
      <c r="D24" s="1107"/>
      <c r="E24" s="1108"/>
      <c r="F24" s="1108"/>
      <c r="G24" s="1108"/>
      <c r="H24" s="1108"/>
      <c r="I24" s="1108"/>
      <c r="J24" s="1108"/>
      <c r="K24" s="1108"/>
      <c r="L24" s="1108"/>
      <c r="M24" s="1108"/>
      <c r="N24" s="1108"/>
      <c r="O24" s="1108"/>
      <c r="P24" s="1107"/>
      <c r="Q24" s="1108"/>
      <c r="R24" s="1108"/>
      <c r="S24" s="1065"/>
      <c r="T24" s="1104"/>
      <c r="U24" s="1030"/>
      <c r="V24" s="1030"/>
      <c r="W24" s="1030"/>
      <c r="X24" s="1030"/>
      <c r="Y24" s="1030"/>
      <c r="Z24" s="1030"/>
      <c r="AA24" s="1030"/>
      <c r="AB24" s="1033"/>
      <c r="AC24" s="1033"/>
      <c r="AD24" s="1033"/>
      <c r="AE24" s="1033"/>
      <c r="AF24" s="1033"/>
      <c r="AG24" s="1030"/>
      <c r="AH24" s="1033"/>
      <c r="AI24" s="1033"/>
      <c r="AJ24" s="1033"/>
      <c r="AK24" s="1033"/>
      <c r="AL24" s="1033"/>
      <c r="AM24" s="1033"/>
      <c r="AN24" s="1033"/>
      <c r="AO24" s="1033"/>
      <c r="AP24" s="1033"/>
      <c r="AQ24" s="1033"/>
      <c r="AR24" s="1033"/>
      <c r="AS24" s="1033"/>
      <c r="AT24" s="1033"/>
      <c r="AU24" s="1033"/>
      <c r="AV24" s="1033"/>
      <c r="AW24" s="1033"/>
      <c r="AX24" s="1033"/>
      <c r="AY24" s="1033"/>
      <c r="AZ24" s="1033"/>
      <c r="BA24" s="1030"/>
      <c r="BB24" s="1030"/>
      <c r="BC24" s="1033"/>
      <c r="BD24" s="1030"/>
      <c r="BE24" s="1030"/>
      <c r="BF24" s="1033"/>
    </row>
    <row r="25" spans="1:58" x14ac:dyDescent="0.25">
      <c r="A25" s="2832" t="s">
        <v>48</v>
      </c>
      <c r="B25" s="2833"/>
      <c r="C25" s="2834"/>
      <c r="D25" s="1169">
        <v>0</v>
      </c>
      <c r="E25" s="1212"/>
      <c r="F25" s="1212"/>
      <c r="G25" s="1212"/>
      <c r="H25" s="1176"/>
      <c r="I25" s="1176"/>
      <c r="J25" s="1176"/>
      <c r="K25" s="1176"/>
      <c r="L25" s="1176"/>
      <c r="M25" s="1176"/>
      <c r="N25" s="1176"/>
      <c r="O25" s="1191"/>
      <c r="P25" s="1179"/>
      <c r="Q25" s="1191"/>
      <c r="R25" s="1251"/>
      <c r="S25" s="1291" t="s">
        <v>3</v>
      </c>
      <c r="T25" s="1030"/>
      <c r="U25" s="1030"/>
      <c r="V25" s="1030"/>
      <c r="W25" s="1030"/>
      <c r="X25" s="1030"/>
      <c r="Y25" s="1037"/>
      <c r="Z25" s="1037"/>
      <c r="AA25" s="1044"/>
      <c r="AB25" s="1033"/>
      <c r="AC25" s="1033"/>
      <c r="AD25" s="1033"/>
      <c r="AE25" s="1033"/>
      <c r="AF25" s="1033"/>
      <c r="AG25" s="1030"/>
      <c r="AH25" s="1033"/>
      <c r="AI25" s="1033"/>
      <c r="AJ25" s="1033"/>
      <c r="AK25" s="1033"/>
      <c r="AL25" s="1033"/>
      <c r="AM25" s="1033"/>
      <c r="AN25" s="1033"/>
      <c r="AO25" s="1033"/>
      <c r="AP25" s="1033"/>
      <c r="AQ25" s="1033"/>
      <c r="AR25" s="1033"/>
      <c r="AS25" s="1033"/>
      <c r="AT25" s="1033"/>
      <c r="AU25" s="1033"/>
      <c r="AV25" s="1033"/>
      <c r="AW25" s="1033"/>
      <c r="AX25" s="1033"/>
      <c r="AY25" s="1033"/>
      <c r="AZ25" s="1033"/>
      <c r="BA25" s="1130" t="s">
        <v>3</v>
      </c>
      <c r="BB25" s="1033"/>
      <c r="BC25" s="1033"/>
      <c r="BD25" s="1299">
        <v>0</v>
      </c>
      <c r="BE25" s="1030"/>
      <c r="BF25" s="1033"/>
    </row>
    <row r="26" spans="1:58" x14ac:dyDescent="0.25">
      <c r="A26" s="2890" t="s">
        <v>49</v>
      </c>
      <c r="B26" s="2891"/>
      <c r="C26" s="2892"/>
      <c r="D26" s="1170">
        <v>0</v>
      </c>
      <c r="E26" s="1172"/>
      <c r="F26" s="1250"/>
      <c r="G26" s="1250"/>
      <c r="H26" s="1173"/>
      <c r="I26" s="1173"/>
      <c r="J26" s="1163"/>
      <c r="K26" s="1163"/>
      <c r="L26" s="1163"/>
      <c r="M26" s="1163"/>
      <c r="N26" s="1163"/>
      <c r="O26" s="1164"/>
      <c r="P26" s="1192"/>
      <c r="Q26" s="1164"/>
      <c r="R26" s="1252"/>
      <c r="S26" s="1291" t="s">
        <v>3</v>
      </c>
      <c r="T26" s="1030"/>
      <c r="U26" s="1030"/>
      <c r="V26" s="1030"/>
      <c r="W26" s="1030"/>
      <c r="X26" s="1030"/>
      <c r="Y26" s="1037"/>
      <c r="Z26" s="1044"/>
      <c r="AA26" s="1044"/>
      <c r="AB26" s="1033"/>
      <c r="AC26" s="1033"/>
      <c r="AD26" s="1033"/>
      <c r="AE26" s="1033"/>
      <c r="AF26" s="1033"/>
      <c r="AG26" s="1030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33"/>
      <c r="AV26" s="1033"/>
      <c r="AW26" s="1033"/>
      <c r="AX26" s="1033"/>
      <c r="AY26" s="1033"/>
      <c r="AZ26" s="1033"/>
      <c r="BA26" s="1130" t="s">
        <v>3</v>
      </c>
      <c r="BB26" s="1033"/>
      <c r="BC26" s="1033"/>
      <c r="BD26" s="1299">
        <v>0</v>
      </c>
      <c r="BE26" s="1030"/>
      <c r="BF26" s="1033"/>
    </row>
    <row r="27" spans="1:58" x14ac:dyDescent="0.25">
      <c r="A27" s="2893" t="s">
        <v>50</v>
      </c>
      <c r="B27" s="2894"/>
      <c r="C27" s="2895"/>
      <c r="D27" s="1185">
        <v>0</v>
      </c>
      <c r="E27" s="1250"/>
      <c r="F27" s="1250"/>
      <c r="G27" s="1250"/>
      <c r="H27" s="1163"/>
      <c r="I27" s="1163"/>
      <c r="J27" s="1163"/>
      <c r="K27" s="1163"/>
      <c r="L27" s="1163"/>
      <c r="M27" s="1163"/>
      <c r="N27" s="1163"/>
      <c r="O27" s="1163"/>
      <c r="P27" s="1196"/>
      <c r="Q27" s="1157"/>
      <c r="R27" s="1253"/>
      <c r="S27" s="1291" t="s">
        <v>3</v>
      </c>
      <c r="T27" s="1030"/>
      <c r="U27" s="1030"/>
      <c r="V27" s="1030"/>
      <c r="W27" s="1030"/>
      <c r="X27" s="1030"/>
      <c r="Y27" s="1037"/>
      <c r="Z27" s="1044"/>
      <c r="AA27" s="1044"/>
      <c r="AB27" s="1033"/>
      <c r="AC27" s="1033"/>
      <c r="AD27" s="1033"/>
      <c r="AE27" s="1033"/>
      <c r="AF27" s="1033"/>
      <c r="AG27" s="1030"/>
      <c r="AH27" s="1033"/>
      <c r="AI27" s="1033"/>
      <c r="AJ27" s="1033"/>
      <c r="AK27" s="1033"/>
      <c r="AL27" s="1033"/>
      <c r="AM27" s="1033"/>
      <c r="AN27" s="1033"/>
      <c r="AO27" s="1033"/>
      <c r="AP27" s="1033"/>
      <c r="AQ27" s="1033"/>
      <c r="AR27" s="1033"/>
      <c r="AS27" s="1033"/>
      <c r="AT27" s="1033"/>
      <c r="AU27" s="1033"/>
      <c r="AV27" s="1033"/>
      <c r="AW27" s="1033"/>
      <c r="AX27" s="1033"/>
      <c r="AY27" s="1033"/>
      <c r="AZ27" s="1033"/>
      <c r="BA27" s="1130" t="s">
        <v>3</v>
      </c>
      <c r="BB27" s="1033"/>
      <c r="BC27" s="1033"/>
      <c r="BD27" s="1299">
        <v>0</v>
      </c>
      <c r="BE27" s="1030"/>
      <c r="BF27" s="1033"/>
    </row>
    <row r="28" spans="1:58" x14ac:dyDescent="0.25">
      <c r="A28" s="2797" t="s">
        <v>51</v>
      </c>
      <c r="B28" s="2803"/>
      <c r="C28" s="2803"/>
      <c r="D28" s="1197">
        <v>0</v>
      </c>
      <c r="E28" s="1261">
        <v>0</v>
      </c>
      <c r="F28" s="1261">
        <v>0</v>
      </c>
      <c r="G28" s="1261">
        <v>0</v>
      </c>
      <c r="H28" s="1199">
        <v>0</v>
      </c>
      <c r="I28" s="1199">
        <v>0</v>
      </c>
      <c r="J28" s="1199">
        <v>0</v>
      </c>
      <c r="K28" s="1199">
        <v>0</v>
      </c>
      <c r="L28" s="1199">
        <v>0</v>
      </c>
      <c r="M28" s="1199">
        <v>0</v>
      </c>
      <c r="N28" s="1200">
        <v>0</v>
      </c>
      <c r="O28" s="1200">
        <v>0</v>
      </c>
      <c r="P28" s="1197">
        <v>0</v>
      </c>
      <c r="Q28" s="1197">
        <v>0</v>
      </c>
      <c r="R28" s="1197">
        <v>0</v>
      </c>
      <c r="S28" s="1291" t="s">
        <v>3</v>
      </c>
      <c r="T28" s="1030"/>
      <c r="U28" s="1030"/>
      <c r="V28" s="1030"/>
      <c r="W28" s="1030"/>
      <c r="X28" s="1030"/>
      <c r="Y28" s="1037"/>
      <c r="Z28" s="1044"/>
      <c r="AA28" s="1044"/>
      <c r="AB28" s="1033"/>
      <c r="AC28" s="1033"/>
      <c r="AD28" s="1033"/>
      <c r="AE28" s="1033"/>
      <c r="AF28" s="1033"/>
      <c r="AG28" s="1030"/>
      <c r="AH28" s="1033"/>
      <c r="AI28" s="1033"/>
      <c r="AJ28" s="1033"/>
      <c r="AK28" s="1033"/>
      <c r="AL28" s="1033"/>
      <c r="AM28" s="1033"/>
      <c r="AN28" s="1033"/>
      <c r="AO28" s="1033"/>
      <c r="AP28" s="1033"/>
      <c r="AQ28" s="1033"/>
      <c r="AR28" s="1033"/>
      <c r="AS28" s="1033"/>
      <c r="AT28" s="1033"/>
      <c r="AU28" s="1033"/>
      <c r="AV28" s="1033"/>
      <c r="AW28" s="1033"/>
      <c r="AX28" s="1033"/>
      <c r="AY28" s="1033"/>
      <c r="AZ28" s="1033"/>
      <c r="BA28" s="1130" t="s">
        <v>3</v>
      </c>
      <c r="BB28" s="1033"/>
      <c r="BC28" s="1033"/>
      <c r="BD28" s="1299">
        <v>0</v>
      </c>
      <c r="BE28" s="1030"/>
      <c r="BF28" s="1033"/>
    </row>
    <row r="29" spans="1:58" x14ac:dyDescent="0.25">
      <c r="A29" s="1066" t="s">
        <v>52</v>
      </c>
      <c r="B29" s="1072"/>
      <c r="C29" s="1072"/>
      <c r="D29" s="1109"/>
      <c r="E29" s="1109"/>
      <c r="F29" s="1109"/>
      <c r="G29" s="1109"/>
      <c r="H29" s="1109"/>
      <c r="I29" s="1109"/>
      <c r="J29" s="1109"/>
      <c r="K29" s="1109"/>
      <c r="L29" s="1109"/>
      <c r="M29" s="1109"/>
      <c r="N29" s="1109"/>
      <c r="O29" s="1109"/>
      <c r="P29" s="1109"/>
      <c r="Q29" s="1109"/>
      <c r="R29" s="1109"/>
      <c r="S29" s="1065"/>
      <c r="T29" s="1104"/>
      <c r="U29" s="1030"/>
      <c r="V29" s="1030"/>
      <c r="W29" s="1030"/>
      <c r="X29" s="1030"/>
      <c r="Y29" s="1030"/>
      <c r="Z29" s="1030"/>
      <c r="AA29" s="1030"/>
      <c r="AB29" s="1033"/>
      <c r="AC29" s="1033"/>
      <c r="AD29" s="1033"/>
      <c r="AE29" s="1033"/>
      <c r="AF29" s="1033"/>
      <c r="AG29" s="1030"/>
      <c r="AH29" s="1033"/>
      <c r="AI29" s="1033"/>
      <c r="AJ29" s="1033"/>
      <c r="AK29" s="1033"/>
      <c r="AL29" s="1033"/>
      <c r="AM29" s="1033"/>
      <c r="AN29" s="1033"/>
      <c r="AO29" s="1033"/>
      <c r="AP29" s="1033"/>
      <c r="AQ29" s="1033"/>
      <c r="AR29" s="1033"/>
      <c r="AS29" s="1033"/>
      <c r="AT29" s="1033"/>
      <c r="AU29" s="1033"/>
      <c r="AV29" s="1033"/>
      <c r="AW29" s="1033"/>
      <c r="AX29" s="1033"/>
      <c r="AY29" s="1033"/>
      <c r="AZ29" s="1033"/>
      <c r="BA29" s="1030"/>
      <c r="BB29" s="1030"/>
      <c r="BC29" s="1030"/>
      <c r="BD29" s="1030"/>
      <c r="BE29" s="1030"/>
      <c r="BF29" s="1033"/>
    </row>
    <row r="30" spans="1:58" x14ac:dyDescent="0.25">
      <c r="A30" s="2810" t="s">
        <v>53</v>
      </c>
      <c r="B30" s="2811"/>
      <c r="C30" s="2812"/>
      <c r="D30" s="1169">
        <v>0</v>
      </c>
      <c r="E30" s="1175"/>
      <c r="F30" s="1212"/>
      <c r="G30" s="1212"/>
      <c r="H30" s="1212"/>
      <c r="I30" s="1212"/>
      <c r="J30" s="1212"/>
      <c r="K30" s="1176"/>
      <c r="L30" s="1212"/>
      <c r="M30" s="1176"/>
      <c r="N30" s="1191"/>
      <c r="O30" s="1191"/>
      <c r="P30" s="1155"/>
      <c r="Q30" s="1210"/>
      <c r="R30" s="1251"/>
      <c r="S30" s="1291" t="s">
        <v>6</v>
      </c>
      <c r="T30" s="1030"/>
      <c r="U30" s="1030"/>
      <c r="V30" s="1030"/>
      <c r="W30" s="1030"/>
      <c r="X30" s="1030"/>
      <c r="Y30" s="1044"/>
      <c r="Z30" s="1044"/>
      <c r="AA30" s="1037"/>
      <c r="AB30" s="1033"/>
      <c r="AC30" s="1033"/>
      <c r="AD30" s="1033"/>
      <c r="AE30" s="1033"/>
      <c r="AF30" s="1033"/>
      <c r="AG30" s="1030"/>
      <c r="AH30" s="1033"/>
      <c r="AI30" s="1033"/>
      <c r="AJ30" s="1033"/>
      <c r="AK30" s="1033"/>
      <c r="AL30" s="1033"/>
      <c r="AM30" s="1033"/>
      <c r="AN30" s="1033"/>
      <c r="AO30" s="1033"/>
      <c r="AP30" s="1033"/>
      <c r="AQ30" s="1033"/>
      <c r="AR30" s="1033"/>
      <c r="AS30" s="1033"/>
      <c r="AT30" s="1033"/>
      <c r="AU30" s="1033"/>
      <c r="AV30" s="1033"/>
      <c r="AW30" s="1033"/>
      <c r="AX30" s="1033"/>
      <c r="AY30" s="1033"/>
      <c r="AZ30" s="1033"/>
      <c r="BA30" s="1067" t="s">
        <v>3</v>
      </c>
      <c r="BB30" s="1067" t="s">
        <v>3</v>
      </c>
      <c r="BC30" s="1130" t="s">
        <v>3</v>
      </c>
      <c r="BD30" s="1299">
        <v>0</v>
      </c>
      <c r="BE30" s="1299">
        <v>0</v>
      </c>
      <c r="BF30" s="1299" t="s">
        <v>3</v>
      </c>
    </row>
    <row r="31" spans="1:58" x14ac:dyDescent="0.25">
      <c r="A31" s="2813" t="s">
        <v>54</v>
      </c>
      <c r="B31" s="2814"/>
      <c r="C31" s="2815"/>
      <c r="D31" s="1170">
        <v>0</v>
      </c>
      <c r="E31" s="1162"/>
      <c r="F31" s="1213"/>
      <c r="G31" s="1213"/>
      <c r="H31" s="1213"/>
      <c r="I31" s="1213"/>
      <c r="J31" s="1213"/>
      <c r="K31" s="1163"/>
      <c r="L31" s="1250"/>
      <c r="M31" s="1173"/>
      <c r="N31" s="1173"/>
      <c r="O31" s="1164"/>
      <c r="P31" s="1156"/>
      <c r="Q31" s="1181"/>
      <c r="R31" s="1252"/>
      <c r="S31" s="1291" t="s">
        <v>6</v>
      </c>
      <c r="T31" s="1030"/>
      <c r="U31" s="1030"/>
      <c r="V31" s="1030"/>
      <c r="W31" s="1030"/>
      <c r="X31" s="1030"/>
      <c r="Y31" s="1044"/>
      <c r="Z31" s="1044"/>
      <c r="AA31" s="1044"/>
      <c r="AB31" s="1033"/>
      <c r="AC31" s="1033"/>
      <c r="AD31" s="1033"/>
      <c r="AE31" s="1033"/>
      <c r="AF31" s="1033"/>
      <c r="AG31" s="1030"/>
      <c r="AH31" s="1033"/>
      <c r="AI31" s="1033"/>
      <c r="AJ31" s="1033"/>
      <c r="AK31" s="1033"/>
      <c r="AL31" s="1033"/>
      <c r="AM31" s="1033"/>
      <c r="AN31" s="1033"/>
      <c r="AO31" s="1033"/>
      <c r="AP31" s="1033"/>
      <c r="AQ31" s="1033"/>
      <c r="AR31" s="1033"/>
      <c r="AS31" s="1033"/>
      <c r="AT31" s="1033"/>
      <c r="AU31" s="1033"/>
      <c r="AV31" s="1033"/>
      <c r="AW31" s="1033"/>
      <c r="AX31" s="1033"/>
      <c r="AY31" s="1033"/>
      <c r="AZ31" s="1033"/>
      <c r="BA31" s="1067" t="s">
        <v>3</v>
      </c>
      <c r="BB31" s="1067" t="s">
        <v>3</v>
      </c>
      <c r="BC31" s="1053"/>
      <c r="BD31" s="1053"/>
      <c r="BE31" s="1299">
        <v>0</v>
      </c>
      <c r="BF31" s="1299" t="s">
        <v>3</v>
      </c>
    </row>
    <row r="32" spans="1:58" x14ac:dyDescent="0.25">
      <c r="A32" s="2813" t="s">
        <v>55</v>
      </c>
      <c r="B32" s="2814"/>
      <c r="C32" s="2815"/>
      <c r="D32" s="1170">
        <v>0</v>
      </c>
      <c r="E32" s="1162"/>
      <c r="F32" s="1213"/>
      <c r="G32" s="1213"/>
      <c r="H32" s="1213"/>
      <c r="I32" s="1213"/>
      <c r="J32" s="1213"/>
      <c r="K32" s="1163"/>
      <c r="L32" s="1213"/>
      <c r="M32" s="1163"/>
      <c r="N32" s="1164"/>
      <c r="O32" s="1164"/>
      <c r="P32" s="1156"/>
      <c r="Q32" s="1180"/>
      <c r="R32" s="1252"/>
      <c r="S32" s="1291" t="s">
        <v>6</v>
      </c>
      <c r="T32" s="1030"/>
      <c r="U32" s="1030"/>
      <c r="V32" s="1030"/>
      <c r="W32" s="1030"/>
      <c r="X32" s="1030"/>
      <c r="Y32" s="1044"/>
      <c r="Z32" s="1044"/>
      <c r="AA32" s="1037"/>
      <c r="AB32" s="1033"/>
      <c r="AC32" s="1033"/>
      <c r="AD32" s="1033"/>
      <c r="AE32" s="1033"/>
      <c r="AF32" s="1033"/>
      <c r="AG32" s="1030"/>
      <c r="AH32" s="1033"/>
      <c r="AI32" s="1033"/>
      <c r="AJ32" s="1033"/>
      <c r="AK32" s="1033"/>
      <c r="AL32" s="1033"/>
      <c r="AM32" s="1033"/>
      <c r="AN32" s="1033"/>
      <c r="AO32" s="1033"/>
      <c r="AP32" s="1033"/>
      <c r="AQ32" s="1033"/>
      <c r="AR32" s="1033"/>
      <c r="AS32" s="1033"/>
      <c r="AT32" s="1033"/>
      <c r="AU32" s="1033"/>
      <c r="AV32" s="1033"/>
      <c r="AW32" s="1033"/>
      <c r="AX32" s="1033"/>
      <c r="AY32" s="1033"/>
      <c r="AZ32" s="1033"/>
      <c r="BA32" s="1067" t="s">
        <v>3</v>
      </c>
      <c r="BB32" s="1067" t="s">
        <v>3</v>
      </c>
      <c r="BC32" s="1130" t="s">
        <v>3</v>
      </c>
      <c r="BD32" s="1299">
        <v>0</v>
      </c>
      <c r="BE32" s="1299">
        <v>0</v>
      </c>
      <c r="BF32" s="1299" t="s">
        <v>3</v>
      </c>
    </row>
    <row r="33" spans="1:58" x14ac:dyDescent="0.25">
      <c r="A33" s="2813" t="s">
        <v>56</v>
      </c>
      <c r="B33" s="2814"/>
      <c r="C33" s="2815"/>
      <c r="D33" s="1170">
        <v>0</v>
      </c>
      <c r="E33" s="1162"/>
      <c r="F33" s="1213"/>
      <c r="G33" s="1213"/>
      <c r="H33" s="1213"/>
      <c r="I33" s="1173"/>
      <c r="J33" s="1173"/>
      <c r="K33" s="1173"/>
      <c r="L33" s="1173"/>
      <c r="M33" s="1173"/>
      <c r="N33" s="1173"/>
      <c r="O33" s="1173"/>
      <c r="P33" s="1156"/>
      <c r="Q33" s="1181"/>
      <c r="R33" s="1252"/>
      <c r="S33" s="1291" t="s">
        <v>6</v>
      </c>
      <c r="T33" s="1030"/>
      <c r="U33" s="1030"/>
      <c r="V33" s="1030"/>
      <c r="W33" s="1030"/>
      <c r="X33" s="1030"/>
      <c r="Y33" s="1044"/>
      <c r="Z33" s="1044"/>
      <c r="AA33" s="1037"/>
      <c r="AB33" s="1033"/>
      <c r="AC33" s="1033"/>
      <c r="AD33" s="1033"/>
      <c r="AE33" s="1033"/>
      <c r="AF33" s="1033"/>
      <c r="AG33" s="1030"/>
      <c r="AH33" s="1033"/>
      <c r="AI33" s="1033"/>
      <c r="AJ33" s="1033"/>
      <c r="AK33" s="1033"/>
      <c r="AL33" s="1033"/>
      <c r="AM33" s="1033"/>
      <c r="AN33" s="1033"/>
      <c r="AO33" s="1033"/>
      <c r="AP33" s="1033"/>
      <c r="AQ33" s="1033"/>
      <c r="AR33" s="1033"/>
      <c r="AS33" s="1033"/>
      <c r="AT33" s="1033"/>
      <c r="AU33" s="1033"/>
      <c r="AV33" s="1033"/>
      <c r="AW33" s="1033"/>
      <c r="AX33" s="1033"/>
      <c r="AY33" s="1033"/>
      <c r="AZ33" s="1033"/>
      <c r="BA33" s="1067" t="s">
        <v>3</v>
      </c>
      <c r="BB33" s="1067" t="s">
        <v>3</v>
      </c>
      <c r="BC33" s="1053"/>
      <c r="BD33" s="1053"/>
      <c r="BE33" s="1299">
        <v>0</v>
      </c>
      <c r="BF33" s="1299" t="s">
        <v>3</v>
      </c>
    </row>
    <row r="34" spans="1:58" x14ac:dyDescent="0.25">
      <c r="A34" s="2813" t="s">
        <v>57</v>
      </c>
      <c r="B34" s="2814"/>
      <c r="C34" s="2815"/>
      <c r="D34" s="1170">
        <v>0</v>
      </c>
      <c r="E34" s="1162"/>
      <c r="F34" s="1213"/>
      <c r="G34" s="1213"/>
      <c r="H34" s="1213"/>
      <c r="I34" s="1213"/>
      <c r="J34" s="1213"/>
      <c r="K34" s="1163"/>
      <c r="L34" s="1213"/>
      <c r="M34" s="1163"/>
      <c r="N34" s="1164"/>
      <c r="O34" s="1164"/>
      <c r="P34" s="1156"/>
      <c r="Q34" s="1180"/>
      <c r="R34" s="1252"/>
      <c r="S34" s="1291" t="s">
        <v>6</v>
      </c>
      <c r="T34" s="1030"/>
      <c r="U34" s="1030"/>
      <c r="V34" s="1030"/>
      <c r="W34" s="1030"/>
      <c r="X34" s="1030"/>
      <c r="Y34" s="1044"/>
      <c r="Z34" s="1044"/>
      <c r="AA34" s="1037"/>
      <c r="AB34" s="1033"/>
      <c r="AC34" s="1033"/>
      <c r="AD34" s="1033"/>
      <c r="AE34" s="1033"/>
      <c r="AF34" s="1033"/>
      <c r="AG34" s="1030"/>
      <c r="AH34" s="1033"/>
      <c r="AI34" s="1033"/>
      <c r="AJ34" s="1033"/>
      <c r="AK34" s="1033"/>
      <c r="AL34" s="1033"/>
      <c r="AM34" s="1033"/>
      <c r="AN34" s="1033"/>
      <c r="AO34" s="1033"/>
      <c r="AP34" s="1033"/>
      <c r="AQ34" s="1033"/>
      <c r="AR34" s="1033"/>
      <c r="AS34" s="1033"/>
      <c r="AT34" s="1033"/>
      <c r="AU34" s="1033"/>
      <c r="AV34" s="1033"/>
      <c r="AW34" s="1033"/>
      <c r="AX34" s="1033"/>
      <c r="AY34" s="1033"/>
      <c r="AZ34" s="1033"/>
      <c r="BA34" s="1067" t="s">
        <v>3</v>
      </c>
      <c r="BB34" s="1067" t="s">
        <v>3</v>
      </c>
      <c r="BC34" s="1130" t="s">
        <v>3</v>
      </c>
      <c r="BD34" s="1299">
        <v>0</v>
      </c>
      <c r="BE34" s="1299">
        <v>0</v>
      </c>
      <c r="BF34" s="1299" t="s">
        <v>3</v>
      </c>
    </row>
    <row r="35" spans="1:58" x14ac:dyDescent="0.25">
      <c r="A35" s="2813" t="s">
        <v>58</v>
      </c>
      <c r="B35" s="2814"/>
      <c r="C35" s="2815"/>
      <c r="D35" s="1170">
        <v>0</v>
      </c>
      <c r="E35" s="1162"/>
      <c r="F35" s="1213"/>
      <c r="G35" s="1213"/>
      <c r="H35" s="1213"/>
      <c r="I35" s="1213"/>
      <c r="J35" s="1213"/>
      <c r="K35" s="1163"/>
      <c r="L35" s="1213"/>
      <c r="M35" s="1173"/>
      <c r="N35" s="1248"/>
      <c r="O35" s="1248"/>
      <c r="P35" s="1156"/>
      <c r="Q35" s="1181"/>
      <c r="R35" s="1238"/>
      <c r="S35" s="1291" t="s">
        <v>6</v>
      </c>
      <c r="T35" s="1030"/>
      <c r="U35" s="1030"/>
      <c r="V35" s="1030"/>
      <c r="W35" s="1030"/>
      <c r="X35" s="1030"/>
      <c r="Y35" s="1044"/>
      <c r="Z35" s="1044"/>
      <c r="AA35" s="1044"/>
      <c r="AB35" s="1033"/>
      <c r="AC35" s="1033"/>
      <c r="AD35" s="1033"/>
      <c r="AE35" s="1033"/>
      <c r="AF35" s="1033"/>
      <c r="AG35" s="1030"/>
      <c r="AH35" s="1033"/>
      <c r="AI35" s="1033"/>
      <c r="AJ35" s="1033"/>
      <c r="AK35" s="1033"/>
      <c r="AL35" s="1033"/>
      <c r="AM35" s="1033"/>
      <c r="AN35" s="1033"/>
      <c r="AO35" s="1033"/>
      <c r="AP35" s="1033"/>
      <c r="AQ35" s="1033"/>
      <c r="AR35" s="1033"/>
      <c r="AS35" s="1033"/>
      <c r="AT35" s="1033"/>
      <c r="AU35" s="1033"/>
      <c r="AV35" s="1033"/>
      <c r="AW35" s="1033"/>
      <c r="AX35" s="1033"/>
      <c r="AY35" s="1033"/>
      <c r="AZ35" s="1033"/>
      <c r="BA35" s="1067" t="s">
        <v>3</v>
      </c>
      <c r="BB35" s="1067" t="s">
        <v>3</v>
      </c>
      <c r="BC35" s="1053"/>
      <c r="BD35" s="1053"/>
      <c r="BE35" s="1299">
        <v>0</v>
      </c>
      <c r="BF35" s="1299" t="s">
        <v>3</v>
      </c>
    </row>
    <row r="36" spans="1:58" x14ac:dyDescent="0.25">
      <c r="A36" s="2898" t="s">
        <v>59</v>
      </c>
      <c r="B36" s="2899"/>
      <c r="C36" s="2900"/>
      <c r="D36" s="1170">
        <v>0</v>
      </c>
      <c r="E36" s="1162"/>
      <c r="F36" s="1213"/>
      <c r="G36" s="1213"/>
      <c r="H36" s="1213"/>
      <c r="I36" s="1213"/>
      <c r="J36" s="1213"/>
      <c r="K36" s="1163"/>
      <c r="L36" s="1250"/>
      <c r="M36" s="1173"/>
      <c r="N36" s="1173"/>
      <c r="O36" s="1248"/>
      <c r="P36" s="1156"/>
      <c r="Q36" s="1192"/>
      <c r="R36" s="1252"/>
      <c r="S36" s="1291" t="s">
        <v>6</v>
      </c>
      <c r="T36" s="1030"/>
      <c r="U36" s="1030"/>
      <c r="V36" s="1030"/>
      <c r="W36" s="1030"/>
      <c r="X36" s="1030"/>
      <c r="Y36" s="1044"/>
      <c r="Z36" s="1044"/>
      <c r="AA36" s="1044"/>
      <c r="AB36" s="1033"/>
      <c r="AC36" s="1033"/>
      <c r="AD36" s="1033"/>
      <c r="AE36" s="1033"/>
      <c r="AF36" s="1033"/>
      <c r="AG36" s="1030"/>
      <c r="AH36" s="1033"/>
      <c r="AI36" s="1033"/>
      <c r="AJ36" s="1033"/>
      <c r="AK36" s="1033"/>
      <c r="AL36" s="1033"/>
      <c r="AM36" s="1033"/>
      <c r="AN36" s="1033"/>
      <c r="AO36" s="1033"/>
      <c r="AP36" s="1033"/>
      <c r="AQ36" s="1033"/>
      <c r="AR36" s="1033"/>
      <c r="AS36" s="1033"/>
      <c r="AT36" s="1033"/>
      <c r="AU36" s="1033"/>
      <c r="AV36" s="1033"/>
      <c r="AW36" s="1033"/>
      <c r="AX36" s="1033"/>
      <c r="AY36" s="1033"/>
      <c r="AZ36" s="1033"/>
      <c r="BA36" s="1067" t="s">
        <v>3</v>
      </c>
      <c r="BB36" s="1067" t="s">
        <v>3</v>
      </c>
      <c r="BC36" s="1053"/>
      <c r="BD36" s="1053"/>
      <c r="BE36" s="1299">
        <v>0</v>
      </c>
      <c r="BF36" s="1299" t="s">
        <v>3</v>
      </c>
    </row>
    <row r="37" spans="1:58" x14ac:dyDescent="0.25">
      <c r="A37" s="2813" t="s">
        <v>60</v>
      </c>
      <c r="B37" s="2814"/>
      <c r="C37" s="2815"/>
      <c r="D37" s="1170">
        <v>0</v>
      </c>
      <c r="E37" s="1162"/>
      <c r="F37" s="1213"/>
      <c r="G37" s="1213"/>
      <c r="H37" s="1213"/>
      <c r="I37" s="1213"/>
      <c r="J37" s="1213"/>
      <c r="K37" s="1163"/>
      <c r="L37" s="1250"/>
      <c r="M37" s="1173"/>
      <c r="N37" s="1173"/>
      <c r="O37" s="1248"/>
      <c r="P37" s="1156"/>
      <c r="Q37" s="1192"/>
      <c r="R37" s="1252"/>
      <c r="S37" s="1291" t="s">
        <v>6</v>
      </c>
      <c r="T37" s="1030"/>
      <c r="U37" s="1030"/>
      <c r="V37" s="1030"/>
      <c r="W37" s="1030"/>
      <c r="X37" s="1030"/>
      <c r="Y37" s="1044"/>
      <c r="Z37" s="1044"/>
      <c r="AA37" s="1044"/>
      <c r="AB37" s="1033"/>
      <c r="AC37" s="1033"/>
      <c r="AD37" s="1033"/>
      <c r="AE37" s="1033"/>
      <c r="AF37" s="1033"/>
      <c r="AG37" s="1030"/>
      <c r="AH37" s="1033"/>
      <c r="AI37" s="1033"/>
      <c r="AJ37" s="1033"/>
      <c r="AK37" s="1033"/>
      <c r="AL37" s="1033"/>
      <c r="AM37" s="1033"/>
      <c r="AN37" s="1033"/>
      <c r="AO37" s="1033"/>
      <c r="AP37" s="1033"/>
      <c r="AQ37" s="1033"/>
      <c r="AR37" s="1033"/>
      <c r="AS37" s="1033"/>
      <c r="AT37" s="1033"/>
      <c r="AU37" s="1033"/>
      <c r="AV37" s="1033"/>
      <c r="AW37" s="1033"/>
      <c r="AX37" s="1033"/>
      <c r="AY37" s="1033"/>
      <c r="AZ37" s="1033"/>
      <c r="BA37" s="1067" t="s">
        <v>3</v>
      </c>
      <c r="BB37" s="1067" t="s">
        <v>3</v>
      </c>
      <c r="BC37" s="1053"/>
      <c r="BD37" s="1053"/>
      <c r="BE37" s="1299">
        <v>0</v>
      </c>
      <c r="BF37" s="1299" t="s">
        <v>3</v>
      </c>
    </row>
    <row r="38" spans="1:58" x14ac:dyDescent="0.25">
      <c r="A38" s="2797" t="s">
        <v>61</v>
      </c>
      <c r="B38" s="2803"/>
      <c r="C38" s="2798"/>
      <c r="D38" s="1209">
        <v>0</v>
      </c>
      <c r="E38" s="1198">
        <v>0</v>
      </c>
      <c r="F38" s="1261">
        <v>0</v>
      </c>
      <c r="G38" s="1261">
        <v>0</v>
      </c>
      <c r="H38" s="1199">
        <v>0</v>
      </c>
      <c r="I38" s="1199">
        <v>0</v>
      </c>
      <c r="J38" s="1199">
        <v>0</v>
      </c>
      <c r="K38" s="1199">
        <v>0</v>
      </c>
      <c r="L38" s="1261">
        <v>0</v>
      </c>
      <c r="M38" s="1199">
        <v>0</v>
      </c>
      <c r="N38" s="1199">
        <v>0</v>
      </c>
      <c r="O38" s="1200">
        <v>0</v>
      </c>
      <c r="P38" s="1197">
        <v>0</v>
      </c>
      <c r="Q38" s="1202">
        <v>0</v>
      </c>
      <c r="R38" s="1202">
        <v>0</v>
      </c>
      <c r="S38" s="1291" t="s">
        <v>6</v>
      </c>
      <c r="T38" s="1030"/>
      <c r="U38" s="1030"/>
      <c r="V38" s="1030"/>
      <c r="W38" s="1030"/>
      <c r="X38" s="1037"/>
      <c r="Y38" s="1044"/>
      <c r="Z38" s="1044"/>
      <c r="AA38" s="1037"/>
      <c r="AB38" s="1033"/>
      <c r="AC38" s="1033"/>
      <c r="AD38" s="1033"/>
      <c r="AE38" s="1033"/>
      <c r="AF38" s="1033"/>
      <c r="AG38" s="1030"/>
      <c r="AH38" s="1033"/>
      <c r="AI38" s="1033"/>
      <c r="AJ38" s="1033"/>
      <c r="AK38" s="1033"/>
      <c r="AL38" s="1033"/>
      <c r="AM38" s="1033"/>
      <c r="AN38" s="1033"/>
      <c r="AO38" s="1033"/>
      <c r="AP38" s="1033"/>
      <c r="AQ38" s="1033"/>
      <c r="AR38" s="1033"/>
      <c r="AS38" s="1033"/>
      <c r="AT38" s="1033"/>
      <c r="AU38" s="1033"/>
      <c r="AV38" s="1033"/>
      <c r="AW38" s="1033"/>
      <c r="AX38" s="1033"/>
      <c r="AY38" s="1033"/>
      <c r="AZ38" s="1033"/>
      <c r="BA38" s="1067" t="s">
        <v>3</v>
      </c>
      <c r="BB38" s="1067" t="s">
        <v>3</v>
      </c>
      <c r="BC38" s="1130" t="s">
        <v>3</v>
      </c>
      <c r="BD38" s="1299">
        <v>0</v>
      </c>
      <c r="BE38" s="1299">
        <v>0</v>
      </c>
      <c r="BF38" s="1299" t="s">
        <v>3</v>
      </c>
    </row>
    <row r="39" spans="1:58" x14ac:dyDescent="0.25">
      <c r="A39" s="1073" t="s">
        <v>62</v>
      </c>
      <c r="B39" s="1071"/>
      <c r="C39" s="1071"/>
      <c r="D39" s="1074"/>
      <c r="E39" s="1074"/>
      <c r="F39" s="1074"/>
      <c r="G39" s="1074"/>
      <c r="H39" s="1074"/>
      <c r="I39" s="1074"/>
      <c r="J39" s="1074"/>
      <c r="K39" s="1074"/>
      <c r="L39" s="1074"/>
      <c r="M39" s="1074"/>
      <c r="N39" s="1074"/>
      <c r="O39" s="1074"/>
      <c r="P39" s="1074"/>
      <c r="Q39" s="1074"/>
      <c r="R39" s="1065"/>
      <c r="S39" s="1065"/>
      <c r="T39" s="1030"/>
      <c r="U39" s="1030"/>
      <c r="V39" s="1030"/>
      <c r="W39" s="1030"/>
      <c r="X39" s="1030"/>
      <c r="Y39" s="1030"/>
      <c r="Z39" s="1030"/>
      <c r="AA39" s="1030"/>
      <c r="AB39" s="1030"/>
      <c r="AC39" s="1030"/>
      <c r="AD39" s="1030"/>
      <c r="AE39" s="1030"/>
      <c r="AF39" s="1030"/>
      <c r="AG39" s="1030"/>
      <c r="AH39" s="1030"/>
      <c r="AI39" s="1030"/>
      <c r="AJ39" s="1030"/>
      <c r="AK39" s="1030"/>
      <c r="AL39" s="1030"/>
      <c r="AM39" s="1030"/>
      <c r="AN39" s="1030"/>
      <c r="AO39" s="1030"/>
      <c r="AP39" s="1030"/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1030"/>
      <c r="BB39" s="1030"/>
      <c r="BC39" s="1030"/>
      <c r="BD39" s="1030"/>
      <c r="BE39" s="1030"/>
      <c r="BF39" s="1030"/>
    </row>
    <row r="40" spans="1:58" x14ac:dyDescent="0.25">
      <c r="A40" s="1110" t="s">
        <v>63</v>
      </c>
      <c r="B40" s="1071"/>
      <c r="C40" s="1071"/>
      <c r="D40" s="1074"/>
      <c r="E40" s="1074"/>
      <c r="F40" s="1074"/>
      <c r="G40" s="1074"/>
      <c r="H40" s="1074"/>
      <c r="I40" s="1074"/>
      <c r="J40" s="1074"/>
      <c r="K40" s="1074"/>
      <c r="L40" s="1074"/>
      <c r="M40" s="1074"/>
      <c r="N40" s="1074"/>
      <c r="O40" s="1074"/>
      <c r="P40" s="1074"/>
      <c r="Q40" s="1074"/>
      <c r="R40" s="1065"/>
      <c r="S40" s="1065"/>
      <c r="T40" s="1030"/>
      <c r="U40" s="1030"/>
      <c r="V40" s="1030"/>
      <c r="W40" s="1030"/>
      <c r="X40" s="1030"/>
      <c r="Y40" s="1030"/>
      <c r="Z40" s="1030"/>
      <c r="AA40" s="1030"/>
      <c r="AB40" s="1030"/>
      <c r="AC40" s="1030"/>
      <c r="AD40" s="1030"/>
      <c r="AE40" s="1030"/>
      <c r="AF40" s="1030"/>
      <c r="AG40" s="1030"/>
      <c r="AH40" s="1030"/>
      <c r="AI40" s="1030"/>
      <c r="AJ40" s="1030"/>
      <c r="AK40" s="1030"/>
      <c r="AL40" s="1030"/>
      <c r="AM40" s="1030"/>
      <c r="AN40" s="1030"/>
      <c r="AO40" s="1030"/>
      <c r="AP40" s="1030"/>
      <c r="AQ40" s="1030"/>
      <c r="AR40" s="1030"/>
      <c r="AS40" s="1030"/>
      <c r="AT40" s="1030"/>
      <c r="AU40" s="1030"/>
      <c r="AV40" s="1030"/>
      <c r="AW40" s="1030"/>
      <c r="AX40" s="1030"/>
      <c r="AY40" s="1030"/>
      <c r="AZ40" s="1030"/>
      <c r="BA40" s="1030"/>
      <c r="BB40" s="1030"/>
      <c r="BC40" s="1030"/>
      <c r="BD40" s="1030"/>
      <c r="BE40" s="1030"/>
      <c r="BF40" s="1030"/>
    </row>
    <row r="41" spans="1:58" x14ac:dyDescent="0.25">
      <c r="A41" s="2810" t="s">
        <v>64</v>
      </c>
      <c r="B41" s="2811"/>
      <c r="C41" s="2812"/>
      <c r="D41" s="1169">
        <v>0</v>
      </c>
      <c r="E41" s="1175"/>
      <c r="F41" s="1176"/>
      <c r="G41" s="1176"/>
      <c r="H41" s="1176"/>
      <c r="I41" s="1176"/>
      <c r="J41" s="1176"/>
      <c r="K41" s="1176"/>
      <c r="L41" s="1176"/>
      <c r="M41" s="1176"/>
      <c r="N41" s="1191"/>
      <c r="O41" s="1191"/>
      <c r="P41" s="1155"/>
      <c r="Q41" s="1210"/>
      <c r="R41" s="1254"/>
      <c r="S41" s="1291" t="s">
        <v>6</v>
      </c>
      <c r="T41" s="1030"/>
      <c r="U41" s="1030"/>
      <c r="V41" s="1030"/>
      <c r="W41" s="1030"/>
      <c r="X41" s="1030"/>
      <c r="Y41" s="1044"/>
      <c r="Z41" s="1044"/>
      <c r="AA41" s="1037"/>
      <c r="AB41" s="1033"/>
      <c r="AC41" s="1033"/>
      <c r="AD41" s="1033"/>
      <c r="AE41" s="1033"/>
      <c r="AF41" s="1033"/>
      <c r="AG41" s="1030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1033"/>
      <c r="AV41" s="1033"/>
      <c r="AW41" s="1033"/>
      <c r="AX41" s="1033"/>
      <c r="AY41" s="1033"/>
      <c r="AZ41" s="1033"/>
      <c r="BA41" s="1067" t="s">
        <v>3</v>
      </c>
      <c r="BB41" s="1067" t="s">
        <v>3</v>
      </c>
      <c r="BC41" s="1130" t="s">
        <v>3</v>
      </c>
      <c r="BD41" s="1299">
        <v>0</v>
      </c>
      <c r="BE41" s="1299">
        <v>0</v>
      </c>
      <c r="BF41" s="1299" t="s">
        <v>3</v>
      </c>
    </row>
    <row r="42" spans="1:58" x14ac:dyDescent="0.25">
      <c r="A42" s="2813" t="s">
        <v>65</v>
      </c>
      <c r="B42" s="2814"/>
      <c r="C42" s="2815"/>
      <c r="D42" s="1170">
        <v>0</v>
      </c>
      <c r="E42" s="1162"/>
      <c r="F42" s="1163"/>
      <c r="G42" s="1163"/>
      <c r="H42" s="1163"/>
      <c r="I42" s="1163"/>
      <c r="J42" s="1163"/>
      <c r="K42" s="1163"/>
      <c r="L42" s="1163"/>
      <c r="M42" s="1163"/>
      <c r="N42" s="1164"/>
      <c r="O42" s="1164"/>
      <c r="P42" s="1156"/>
      <c r="Q42" s="1180"/>
      <c r="R42" s="1238"/>
      <c r="S42" s="1291" t="s">
        <v>6</v>
      </c>
      <c r="T42" s="1030"/>
      <c r="U42" s="1030"/>
      <c r="V42" s="1030"/>
      <c r="W42" s="1030"/>
      <c r="X42" s="1030"/>
      <c r="Y42" s="1044"/>
      <c r="Z42" s="1044"/>
      <c r="AA42" s="1037"/>
      <c r="AB42" s="1033"/>
      <c r="AC42" s="1033"/>
      <c r="AD42" s="1033"/>
      <c r="AE42" s="1033"/>
      <c r="AF42" s="1033"/>
      <c r="AG42" s="1030"/>
      <c r="AH42" s="1033"/>
      <c r="AI42" s="1033"/>
      <c r="AJ42" s="1033"/>
      <c r="AK42" s="1033"/>
      <c r="AL42" s="1033"/>
      <c r="AM42" s="1033"/>
      <c r="AN42" s="1033"/>
      <c r="AO42" s="1033"/>
      <c r="AP42" s="1033"/>
      <c r="AQ42" s="1033"/>
      <c r="AR42" s="1033"/>
      <c r="AS42" s="1033"/>
      <c r="AT42" s="1033"/>
      <c r="AU42" s="1033"/>
      <c r="AV42" s="1033"/>
      <c r="AW42" s="1033"/>
      <c r="AX42" s="1033"/>
      <c r="AY42" s="1033"/>
      <c r="AZ42" s="1033"/>
      <c r="BA42" s="1067" t="s">
        <v>3</v>
      </c>
      <c r="BB42" s="1067" t="s">
        <v>3</v>
      </c>
      <c r="BC42" s="1130" t="s">
        <v>3</v>
      </c>
      <c r="BD42" s="1299">
        <v>0</v>
      </c>
      <c r="BE42" s="1299">
        <v>0</v>
      </c>
      <c r="BF42" s="1299" t="s">
        <v>3</v>
      </c>
    </row>
    <row r="43" spans="1:58" x14ac:dyDescent="0.25">
      <c r="A43" s="2813" t="s">
        <v>66</v>
      </c>
      <c r="B43" s="2814"/>
      <c r="C43" s="2815"/>
      <c r="D43" s="1170">
        <v>0</v>
      </c>
      <c r="E43" s="1162"/>
      <c r="F43" s="1163"/>
      <c r="G43" s="1163"/>
      <c r="H43" s="1163"/>
      <c r="I43" s="1163"/>
      <c r="J43" s="1163"/>
      <c r="K43" s="1163"/>
      <c r="L43" s="1163"/>
      <c r="M43" s="1163"/>
      <c r="N43" s="1164"/>
      <c r="O43" s="1164"/>
      <c r="P43" s="1156"/>
      <c r="Q43" s="1180"/>
      <c r="R43" s="1238"/>
      <c r="S43" s="1291" t="s">
        <v>6</v>
      </c>
      <c r="T43" s="1030"/>
      <c r="U43" s="1030"/>
      <c r="V43" s="1030"/>
      <c r="W43" s="1030"/>
      <c r="X43" s="1030"/>
      <c r="Y43" s="1044"/>
      <c r="Z43" s="1044"/>
      <c r="AA43" s="1037"/>
      <c r="AB43" s="1033"/>
      <c r="AC43" s="1033"/>
      <c r="AD43" s="1033"/>
      <c r="AE43" s="1033"/>
      <c r="AF43" s="1033"/>
      <c r="AG43" s="1030"/>
      <c r="AH43" s="1033"/>
      <c r="AI43" s="1033"/>
      <c r="AJ43" s="1033"/>
      <c r="AK43" s="1033"/>
      <c r="AL43" s="1033"/>
      <c r="AM43" s="1033"/>
      <c r="AN43" s="1033"/>
      <c r="AO43" s="1033"/>
      <c r="AP43" s="1033"/>
      <c r="AQ43" s="1033"/>
      <c r="AR43" s="1033"/>
      <c r="AS43" s="1033"/>
      <c r="AT43" s="1033"/>
      <c r="AU43" s="1033"/>
      <c r="AV43" s="1033"/>
      <c r="AW43" s="1033"/>
      <c r="AX43" s="1033"/>
      <c r="AY43" s="1033"/>
      <c r="AZ43" s="1033"/>
      <c r="BA43" s="1067" t="s">
        <v>3</v>
      </c>
      <c r="BB43" s="1067" t="s">
        <v>3</v>
      </c>
      <c r="BC43" s="1130" t="s">
        <v>3</v>
      </c>
      <c r="BD43" s="1299">
        <v>0</v>
      </c>
      <c r="BE43" s="1299">
        <v>0</v>
      </c>
      <c r="BF43" s="1299" t="s">
        <v>3</v>
      </c>
    </row>
    <row r="44" spans="1:58" x14ac:dyDescent="0.25">
      <c r="A44" s="2813" t="s">
        <v>67</v>
      </c>
      <c r="B44" s="2814"/>
      <c r="C44" s="2815"/>
      <c r="D44" s="1170">
        <v>0</v>
      </c>
      <c r="E44" s="1162"/>
      <c r="F44" s="1163"/>
      <c r="G44" s="1163"/>
      <c r="H44" s="1163"/>
      <c r="I44" s="1163"/>
      <c r="J44" s="1163"/>
      <c r="K44" s="1163"/>
      <c r="L44" s="1163"/>
      <c r="M44" s="1163"/>
      <c r="N44" s="1164"/>
      <c r="O44" s="1164"/>
      <c r="P44" s="1156"/>
      <c r="Q44" s="1180"/>
      <c r="R44" s="1238"/>
      <c r="S44" s="1291" t="s">
        <v>6</v>
      </c>
      <c r="T44" s="1030"/>
      <c r="U44" s="1030"/>
      <c r="V44" s="1030"/>
      <c r="W44" s="1030"/>
      <c r="X44" s="1030"/>
      <c r="Y44" s="1044"/>
      <c r="Z44" s="1044"/>
      <c r="AA44" s="1037"/>
      <c r="AB44" s="1033"/>
      <c r="AC44" s="1033"/>
      <c r="AD44" s="1033"/>
      <c r="AE44" s="1033"/>
      <c r="AF44" s="1033"/>
      <c r="AG44" s="1030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3"/>
      <c r="AR44" s="1033"/>
      <c r="AS44" s="1033"/>
      <c r="AT44" s="1033"/>
      <c r="AU44" s="1033"/>
      <c r="AV44" s="1033"/>
      <c r="AW44" s="1033"/>
      <c r="AX44" s="1033"/>
      <c r="AY44" s="1033"/>
      <c r="AZ44" s="1033"/>
      <c r="BA44" s="1067" t="s">
        <v>3</v>
      </c>
      <c r="BB44" s="1067" t="s">
        <v>3</v>
      </c>
      <c r="BC44" s="1130" t="s">
        <v>3</v>
      </c>
      <c r="BD44" s="1299">
        <v>0</v>
      </c>
      <c r="BE44" s="1299">
        <v>0</v>
      </c>
      <c r="BF44" s="1299" t="s">
        <v>3</v>
      </c>
    </row>
    <row r="45" spans="1:58" x14ac:dyDescent="0.25">
      <c r="A45" s="2813" t="s">
        <v>68</v>
      </c>
      <c r="B45" s="2814"/>
      <c r="C45" s="2815"/>
      <c r="D45" s="1170">
        <v>0</v>
      </c>
      <c r="E45" s="1162"/>
      <c r="F45" s="1163"/>
      <c r="G45" s="1163"/>
      <c r="H45" s="1163"/>
      <c r="I45" s="1163"/>
      <c r="J45" s="1163"/>
      <c r="K45" s="1163"/>
      <c r="L45" s="1163"/>
      <c r="M45" s="1163"/>
      <c r="N45" s="1164"/>
      <c r="O45" s="1164"/>
      <c r="P45" s="1156"/>
      <c r="Q45" s="1180"/>
      <c r="R45" s="1238"/>
      <c r="S45" s="1291" t="s">
        <v>6</v>
      </c>
      <c r="T45" s="1030"/>
      <c r="U45" s="1030"/>
      <c r="V45" s="1030"/>
      <c r="W45" s="1030"/>
      <c r="X45" s="1030"/>
      <c r="Y45" s="1044"/>
      <c r="Z45" s="1044"/>
      <c r="AA45" s="1037"/>
      <c r="AB45" s="1033"/>
      <c r="AC45" s="1033"/>
      <c r="AD45" s="1033"/>
      <c r="AE45" s="1033"/>
      <c r="AF45" s="1033"/>
      <c r="AG45" s="1030"/>
      <c r="AH45" s="1033"/>
      <c r="AI45" s="1033"/>
      <c r="AJ45" s="1033"/>
      <c r="AK45" s="1033"/>
      <c r="AL45" s="1033"/>
      <c r="AM45" s="1033"/>
      <c r="AN45" s="1033"/>
      <c r="AO45" s="1033"/>
      <c r="AP45" s="1033"/>
      <c r="AQ45" s="1033"/>
      <c r="AR45" s="1033"/>
      <c r="AS45" s="1033"/>
      <c r="AT45" s="1033"/>
      <c r="AU45" s="1033"/>
      <c r="AV45" s="1033"/>
      <c r="AW45" s="1033"/>
      <c r="AX45" s="1033"/>
      <c r="AY45" s="1033"/>
      <c r="AZ45" s="1033"/>
      <c r="BA45" s="1067" t="s">
        <v>3</v>
      </c>
      <c r="BB45" s="1067" t="s">
        <v>3</v>
      </c>
      <c r="BC45" s="1130" t="s">
        <v>3</v>
      </c>
      <c r="BD45" s="1299">
        <v>0</v>
      </c>
      <c r="BE45" s="1299">
        <v>0</v>
      </c>
      <c r="BF45" s="1299" t="s">
        <v>3</v>
      </c>
    </row>
    <row r="46" spans="1:58" x14ac:dyDescent="0.25">
      <c r="A46" s="2813" t="s">
        <v>69</v>
      </c>
      <c r="B46" s="2814"/>
      <c r="C46" s="2815"/>
      <c r="D46" s="1170">
        <v>0</v>
      </c>
      <c r="E46" s="1162"/>
      <c r="F46" s="1163"/>
      <c r="G46" s="1163"/>
      <c r="H46" s="1163"/>
      <c r="I46" s="1163"/>
      <c r="J46" s="1163"/>
      <c r="K46" s="1163"/>
      <c r="L46" s="1173"/>
      <c r="M46" s="1173"/>
      <c r="N46" s="1173"/>
      <c r="O46" s="1248"/>
      <c r="P46" s="1156"/>
      <c r="Q46" s="1181"/>
      <c r="R46" s="1238"/>
      <c r="S46" s="1291" t="s">
        <v>6</v>
      </c>
      <c r="T46" s="1030"/>
      <c r="U46" s="1030"/>
      <c r="V46" s="1030"/>
      <c r="W46" s="1030"/>
      <c r="X46" s="1030"/>
      <c r="Y46" s="1044"/>
      <c r="Z46" s="1044"/>
      <c r="AA46" s="1037"/>
      <c r="AB46" s="1033"/>
      <c r="AC46" s="1033"/>
      <c r="AD46" s="1033"/>
      <c r="AE46" s="1033"/>
      <c r="AF46" s="1033"/>
      <c r="AG46" s="1030"/>
      <c r="AH46" s="1033"/>
      <c r="AI46" s="1033"/>
      <c r="AJ46" s="1033"/>
      <c r="AK46" s="1033"/>
      <c r="AL46" s="1033"/>
      <c r="AM46" s="1033"/>
      <c r="AN46" s="1033"/>
      <c r="AO46" s="1033"/>
      <c r="AP46" s="1033"/>
      <c r="AQ46" s="1033"/>
      <c r="AR46" s="1033"/>
      <c r="AS46" s="1033"/>
      <c r="AT46" s="1033"/>
      <c r="AU46" s="1033"/>
      <c r="AV46" s="1033"/>
      <c r="AW46" s="1033"/>
      <c r="AX46" s="1033"/>
      <c r="AY46" s="1033"/>
      <c r="AZ46" s="1033"/>
      <c r="BA46" s="1067" t="s">
        <v>3</v>
      </c>
      <c r="BB46" s="1067" t="s">
        <v>3</v>
      </c>
      <c r="BC46" s="1053"/>
      <c r="BD46" s="1053"/>
      <c r="BE46" s="1299">
        <v>0</v>
      </c>
      <c r="BF46" s="1299" t="s">
        <v>3</v>
      </c>
    </row>
    <row r="47" spans="1:58" x14ac:dyDescent="0.25">
      <c r="A47" s="2813" t="s">
        <v>70</v>
      </c>
      <c r="B47" s="2814"/>
      <c r="C47" s="2815"/>
      <c r="D47" s="1170">
        <v>0</v>
      </c>
      <c r="E47" s="1173"/>
      <c r="F47" s="1173"/>
      <c r="G47" s="1173"/>
      <c r="H47" s="1173"/>
      <c r="I47" s="1173"/>
      <c r="J47" s="1163"/>
      <c r="K47" s="1163"/>
      <c r="L47" s="1163"/>
      <c r="M47" s="1163"/>
      <c r="N47" s="1164"/>
      <c r="O47" s="1164"/>
      <c r="P47" s="1156"/>
      <c r="Q47" s="1180"/>
      <c r="R47" s="1238"/>
      <c r="S47" s="1291" t="s">
        <v>6</v>
      </c>
      <c r="T47" s="1030"/>
      <c r="U47" s="1030"/>
      <c r="V47" s="1030"/>
      <c r="W47" s="1030"/>
      <c r="X47" s="1030"/>
      <c r="Y47" s="1044"/>
      <c r="Z47" s="1044"/>
      <c r="AA47" s="1037"/>
      <c r="AB47" s="1033"/>
      <c r="AC47" s="1033"/>
      <c r="AD47" s="1033"/>
      <c r="AE47" s="1033"/>
      <c r="AF47" s="1033"/>
      <c r="AG47" s="1030"/>
      <c r="AH47" s="1033"/>
      <c r="AI47" s="1033"/>
      <c r="AJ47" s="1033"/>
      <c r="AK47" s="1033"/>
      <c r="AL47" s="1033"/>
      <c r="AM47" s="1033"/>
      <c r="AN47" s="1033"/>
      <c r="AO47" s="1033"/>
      <c r="AP47" s="1033"/>
      <c r="AQ47" s="1033"/>
      <c r="AR47" s="1033"/>
      <c r="AS47" s="1033"/>
      <c r="AT47" s="1033"/>
      <c r="AU47" s="1033"/>
      <c r="AV47" s="1033"/>
      <c r="AW47" s="1033"/>
      <c r="AX47" s="1033"/>
      <c r="AY47" s="1033"/>
      <c r="AZ47" s="1033"/>
      <c r="BA47" s="1067" t="s">
        <v>3</v>
      </c>
      <c r="BB47" s="1067" t="s">
        <v>3</v>
      </c>
      <c r="BC47" s="1130" t="s">
        <v>3</v>
      </c>
      <c r="BD47" s="1299">
        <v>0</v>
      </c>
      <c r="BE47" s="1299">
        <v>0</v>
      </c>
      <c r="BF47" s="1299" t="s">
        <v>3</v>
      </c>
    </row>
    <row r="48" spans="1:58" x14ac:dyDescent="0.25">
      <c r="A48" s="2813" t="s">
        <v>71</v>
      </c>
      <c r="B48" s="2814"/>
      <c r="C48" s="2815"/>
      <c r="D48" s="1170">
        <v>0</v>
      </c>
      <c r="E48" s="1173"/>
      <c r="F48" s="1173"/>
      <c r="G48" s="1173"/>
      <c r="H48" s="1173"/>
      <c r="I48" s="1163"/>
      <c r="J48" s="1163"/>
      <c r="K48" s="1163"/>
      <c r="L48" s="1163"/>
      <c r="M48" s="1163"/>
      <c r="N48" s="1163"/>
      <c r="O48" s="1164"/>
      <c r="P48" s="1156"/>
      <c r="Q48" s="1180"/>
      <c r="R48" s="1238"/>
      <c r="S48" s="1291" t="s">
        <v>6</v>
      </c>
      <c r="T48" s="1030"/>
      <c r="U48" s="1030"/>
      <c r="V48" s="1030"/>
      <c r="W48" s="1030"/>
      <c r="X48" s="1030"/>
      <c r="Y48" s="1044"/>
      <c r="Z48" s="1044"/>
      <c r="AA48" s="1037"/>
      <c r="AB48" s="1033"/>
      <c r="AC48" s="1033"/>
      <c r="AD48" s="1033"/>
      <c r="AE48" s="1033"/>
      <c r="AF48" s="1033"/>
      <c r="AG48" s="1030"/>
      <c r="AH48" s="1033"/>
      <c r="AI48" s="1033"/>
      <c r="AJ48" s="1033"/>
      <c r="AK48" s="1033"/>
      <c r="AL48" s="1033"/>
      <c r="AM48" s="1033"/>
      <c r="AN48" s="1033"/>
      <c r="AO48" s="1033"/>
      <c r="AP48" s="1033"/>
      <c r="AQ48" s="1033"/>
      <c r="AR48" s="1033"/>
      <c r="AS48" s="1033"/>
      <c r="AT48" s="1033"/>
      <c r="AU48" s="1033"/>
      <c r="AV48" s="1033"/>
      <c r="AW48" s="1033"/>
      <c r="AX48" s="1033"/>
      <c r="AY48" s="1033"/>
      <c r="AZ48" s="1033"/>
      <c r="BA48" s="1067" t="s">
        <v>3</v>
      </c>
      <c r="BB48" s="1067" t="s">
        <v>3</v>
      </c>
      <c r="BC48" s="1130" t="s">
        <v>3</v>
      </c>
      <c r="BD48" s="1299">
        <v>0</v>
      </c>
      <c r="BE48" s="1299">
        <v>0</v>
      </c>
      <c r="BF48" s="1299" t="s">
        <v>3</v>
      </c>
    </row>
    <row r="49" spans="1:58" x14ac:dyDescent="0.25">
      <c r="A49" s="2845" t="s">
        <v>72</v>
      </c>
      <c r="B49" s="2846"/>
      <c r="C49" s="2847"/>
      <c r="D49" s="1170">
        <v>0</v>
      </c>
      <c r="E49" s="1163"/>
      <c r="F49" s="1163"/>
      <c r="G49" s="1163"/>
      <c r="H49" s="1163"/>
      <c r="I49" s="1163"/>
      <c r="J49" s="1163"/>
      <c r="K49" s="1163"/>
      <c r="L49" s="1163"/>
      <c r="M49" s="1163"/>
      <c r="N49" s="1164"/>
      <c r="O49" s="1164"/>
      <c r="P49" s="1156"/>
      <c r="Q49" s="1180"/>
      <c r="R49" s="1238"/>
      <c r="S49" s="1291" t="s">
        <v>6</v>
      </c>
      <c r="T49" s="1030"/>
      <c r="U49" s="1030"/>
      <c r="V49" s="1030"/>
      <c r="W49" s="1030"/>
      <c r="X49" s="1030"/>
      <c r="Y49" s="1044"/>
      <c r="Z49" s="1044"/>
      <c r="AA49" s="1037"/>
      <c r="AB49" s="1033"/>
      <c r="AC49" s="1033"/>
      <c r="AD49" s="1033"/>
      <c r="AE49" s="1033"/>
      <c r="AF49" s="1033"/>
      <c r="AG49" s="1030"/>
      <c r="AH49" s="1033"/>
      <c r="AI49" s="1033"/>
      <c r="AJ49" s="1033"/>
      <c r="AK49" s="1033"/>
      <c r="AL49" s="1033"/>
      <c r="AM49" s="1033"/>
      <c r="AN49" s="1033"/>
      <c r="AO49" s="1033"/>
      <c r="AP49" s="1033"/>
      <c r="AQ49" s="1033"/>
      <c r="AR49" s="1033"/>
      <c r="AS49" s="1033"/>
      <c r="AT49" s="1033"/>
      <c r="AU49" s="1033"/>
      <c r="AV49" s="1033"/>
      <c r="AW49" s="1033"/>
      <c r="AX49" s="1033"/>
      <c r="AY49" s="1033"/>
      <c r="AZ49" s="1033"/>
      <c r="BA49" s="1067" t="s">
        <v>3</v>
      </c>
      <c r="BB49" s="1067" t="s">
        <v>3</v>
      </c>
      <c r="BC49" s="1130" t="s">
        <v>3</v>
      </c>
      <c r="BD49" s="1299">
        <v>0</v>
      </c>
      <c r="BE49" s="1299">
        <v>0</v>
      </c>
      <c r="BF49" s="1299" t="s">
        <v>3</v>
      </c>
    </row>
    <row r="50" spans="1:58" x14ac:dyDescent="0.25">
      <c r="A50" s="2845" t="s">
        <v>73</v>
      </c>
      <c r="B50" s="2846"/>
      <c r="C50" s="2847"/>
      <c r="D50" s="1170">
        <v>0</v>
      </c>
      <c r="E50" s="1173"/>
      <c r="F50" s="1173"/>
      <c r="G50" s="1173"/>
      <c r="H50" s="1173"/>
      <c r="I50" s="1163"/>
      <c r="J50" s="1163"/>
      <c r="K50" s="1163"/>
      <c r="L50" s="1163"/>
      <c r="M50" s="1163"/>
      <c r="N50" s="1164"/>
      <c r="O50" s="1164"/>
      <c r="P50" s="1156"/>
      <c r="Q50" s="1180"/>
      <c r="R50" s="1238"/>
      <c r="S50" s="1291" t="s">
        <v>6</v>
      </c>
      <c r="T50" s="1030"/>
      <c r="U50" s="1030"/>
      <c r="V50" s="1030"/>
      <c r="W50" s="1030"/>
      <c r="X50" s="1030"/>
      <c r="Y50" s="1044"/>
      <c r="Z50" s="1044"/>
      <c r="AA50" s="1037"/>
      <c r="AB50" s="1033"/>
      <c r="AC50" s="1033"/>
      <c r="AD50" s="1033"/>
      <c r="AE50" s="1033"/>
      <c r="AF50" s="1033"/>
      <c r="AG50" s="1030"/>
      <c r="AH50" s="1033"/>
      <c r="AI50" s="1033"/>
      <c r="AJ50" s="1033"/>
      <c r="AK50" s="1033"/>
      <c r="AL50" s="1033"/>
      <c r="AM50" s="1033"/>
      <c r="AN50" s="1033"/>
      <c r="AO50" s="1033"/>
      <c r="AP50" s="1033"/>
      <c r="AQ50" s="1033"/>
      <c r="AR50" s="1033"/>
      <c r="AS50" s="1033"/>
      <c r="AT50" s="1033"/>
      <c r="AU50" s="1033"/>
      <c r="AV50" s="1033"/>
      <c r="AW50" s="1033"/>
      <c r="AX50" s="1033"/>
      <c r="AY50" s="1033"/>
      <c r="AZ50" s="1033"/>
      <c r="BA50" s="1067" t="s">
        <v>3</v>
      </c>
      <c r="BB50" s="1067" t="s">
        <v>3</v>
      </c>
      <c r="BC50" s="1130" t="s">
        <v>3</v>
      </c>
      <c r="BD50" s="1299">
        <v>0</v>
      </c>
      <c r="BE50" s="1299">
        <v>0</v>
      </c>
      <c r="BF50" s="1299" t="s">
        <v>3</v>
      </c>
    </row>
    <row r="51" spans="1:58" x14ac:dyDescent="0.25">
      <c r="A51" s="2813" t="s">
        <v>74</v>
      </c>
      <c r="B51" s="2814"/>
      <c r="C51" s="2815"/>
      <c r="D51" s="1170">
        <v>0</v>
      </c>
      <c r="E51" s="1250"/>
      <c r="F51" s="1173"/>
      <c r="G51" s="1173"/>
      <c r="H51" s="1173"/>
      <c r="I51" s="1163"/>
      <c r="J51" s="1163"/>
      <c r="K51" s="1163"/>
      <c r="L51" s="1163"/>
      <c r="M51" s="1163"/>
      <c r="N51" s="1164"/>
      <c r="O51" s="1164"/>
      <c r="P51" s="1156"/>
      <c r="Q51" s="1180"/>
      <c r="R51" s="1238"/>
      <c r="S51" s="1291" t="s">
        <v>6</v>
      </c>
      <c r="T51" s="1030"/>
      <c r="U51" s="1030"/>
      <c r="V51" s="1030"/>
      <c r="W51" s="1030"/>
      <c r="X51" s="1030"/>
      <c r="Y51" s="1044"/>
      <c r="Z51" s="1044"/>
      <c r="AA51" s="1037"/>
      <c r="AB51" s="1033"/>
      <c r="AC51" s="1033"/>
      <c r="AD51" s="1033"/>
      <c r="AE51" s="1033"/>
      <c r="AF51" s="1033"/>
      <c r="AG51" s="1030"/>
      <c r="AH51" s="1033"/>
      <c r="AI51" s="1033"/>
      <c r="AJ51" s="1033"/>
      <c r="AK51" s="1033"/>
      <c r="AL51" s="1033"/>
      <c r="AM51" s="1033"/>
      <c r="AN51" s="1033"/>
      <c r="AO51" s="1033"/>
      <c r="AP51" s="1033"/>
      <c r="AQ51" s="1033"/>
      <c r="AR51" s="1033"/>
      <c r="AS51" s="1033"/>
      <c r="AT51" s="1033"/>
      <c r="AU51" s="1033"/>
      <c r="AV51" s="1033"/>
      <c r="AW51" s="1033"/>
      <c r="AX51" s="1033"/>
      <c r="AY51" s="1033"/>
      <c r="AZ51" s="1033"/>
      <c r="BA51" s="1067" t="s">
        <v>3</v>
      </c>
      <c r="BB51" s="1067" t="s">
        <v>3</v>
      </c>
      <c r="BC51" s="1130" t="s">
        <v>3</v>
      </c>
      <c r="BD51" s="1299">
        <v>0</v>
      </c>
      <c r="BE51" s="1299">
        <v>0</v>
      </c>
      <c r="BF51" s="1299" t="s">
        <v>3</v>
      </c>
    </row>
    <row r="52" spans="1:58" x14ac:dyDescent="0.25">
      <c r="A52" s="2813" t="s">
        <v>75</v>
      </c>
      <c r="B52" s="2814"/>
      <c r="C52" s="2815"/>
      <c r="D52" s="1170">
        <v>0</v>
      </c>
      <c r="E52" s="1250"/>
      <c r="F52" s="1173"/>
      <c r="G52" s="1173"/>
      <c r="H52" s="1173"/>
      <c r="I52" s="1163"/>
      <c r="J52" s="1163"/>
      <c r="K52" s="1163"/>
      <c r="L52" s="1163"/>
      <c r="M52" s="1163"/>
      <c r="N52" s="1164"/>
      <c r="O52" s="1164"/>
      <c r="P52" s="1156"/>
      <c r="Q52" s="1180"/>
      <c r="R52" s="1238"/>
      <c r="S52" s="1291" t="s">
        <v>6</v>
      </c>
      <c r="T52" s="1030"/>
      <c r="U52" s="1030"/>
      <c r="V52" s="1030"/>
      <c r="W52" s="1030"/>
      <c r="X52" s="1030"/>
      <c r="Y52" s="1044"/>
      <c r="Z52" s="1044"/>
      <c r="AA52" s="1037"/>
      <c r="AB52" s="1033"/>
      <c r="AC52" s="1033"/>
      <c r="AD52" s="1033"/>
      <c r="AE52" s="1033"/>
      <c r="AF52" s="1033"/>
      <c r="AG52" s="1030"/>
      <c r="AH52" s="1033"/>
      <c r="AI52" s="1033"/>
      <c r="AJ52" s="1033"/>
      <c r="AK52" s="1033"/>
      <c r="AL52" s="1033"/>
      <c r="AM52" s="1033"/>
      <c r="AN52" s="1033"/>
      <c r="AO52" s="1033"/>
      <c r="AP52" s="1033"/>
      <c r="AQ52" s="1033"/>
      <c r="AR52" s="1033"/>
      <c r="AS52" s="1033"/>
      <c r="AT52" s="1033"/>
      <c r="AU52" s="1033"/>
      <c r="AV52" s="1033"/>
      <c r="AW52" s="1033"/>
      <c r="AX52" s="1033"/>
      <c r="AY52" s="1033"/>
      <c r="AZ52" s="1033"/>
      <c r="BA52" s="1067" t="s">
        <v>3</v>
      </c>
      <c r="BB52" s="1067" t="s">
        <v>3</v>
      </c>
      <c r="BC52" s="1130" t="s">
        <v>3</v>
      </c>
      <c r="BD52" s="1299">
        <v>0</v>
      </c>
      <c r="BE52" s="1299">
        <v>0</v>
      </c>
      <c r="BF52" s="1299" t="s">
        <v>3</v>
      </c>
    </row>
    <row r="53" spans="1:58" x14ac:dyDescent="0.25">
      <c r="A53" s="2813" t="s">
        <v>76</v>
      </c>
      <c r="B53" s="2814"/>
      <c r="C53" s="2815"/>
      <c r="D53" s="1170">
        <v>0</v>
      </c>
      <c r="E53" s="1163"/>
      <c r="F53" s="1163"/>
      <c r="G53" s="1163"/>
      <c r="H53" s="1163"/>
      <c r="I53" s="1163"/>
      <c r="J53" s="1163"/>
      <c r="K53" s="1163"/>
      <c r="L53" s="1163"/>
      <c r="M53" s="1163"/>
      <c r="N53" s="1164"/>
      <c r="O53" s="1164"/>
      <c r="P53" s="1156"/>
      <c r="Q53" s="1180"/>
      <c r="R53" s="1238"/>
      <c r="S53" s="1291" t="s">
        <v>6</v>
      </c>
      <c r="T53" s="1030"/>
      <c r="U53" s="1030"/>
      <c r="V53" s="1030"/>
      <c r="W53" s="1030"/>
      <c r="X53" s="1030"/>
      <c r="Y53" s="1044"/>
      <c r="Z53" s="1044"/>
      <c r="AA53" s="1037"/>
      <c r="AB53" s="1033"/>
      <c r="AC53" s="1033"/>
      <c r="AD53" s="1033"/>
      <c r="AE53" s="1033"/>
      <c r="AF53" s="1033"/>
      <c r="AG53" s="1030"/>
      <c r="AH53" s="1033"/>
      <c r="AI53" s="1033"/>
      <c r="AJ53" s="1033"/>
      <c r="AK53" s="1033"/>
      <c r="AL53" s="1033"/>
      <c r="AM53" s="1033"/>
      <c r="AN53" s="1033"/>
      <c r="AO53" s="1033"/>
      <c r="AP53" s="1033"/>
      <c r="AQ53" s="1033"/>
      <c r="AR53" s="1033"/>
      <c r="AS53" s="1033"/>
      <c r="AT53" s="1033"/>
      <c r="AU53" s="1033"/>
      <c r="AV53" s="1033"/>
      <c r="AW53" s="1033"/>
      <c r="AX53" s="1033"/>
      <c r="AY53" s="1033"/>
      <c r="AZ53" s="1033"/>
      <c r="BA53" s="1067" t="s">
        <v>3</v>
      </c>
      <c r="BB53" s="1067" t="s">
        <v>3</v>
      </c>
      <c r="BC53" s="1130" t="s">
        <v>3</v>
      </c>
      <c r="BD53" s="1299">
        <v>0</v>
      </c>
      <c r="BE53" s="1299">
        <v>0</v>
      </c>
      <c r="BF53" s="1299" t="s">
        <v>3</v>
      </c>
    </row>
    <row r="54" spans="1:58" x14ac:dyDescent="0.25">
      <c r="A54" s="2813" t="s">
        <v>77</v>
      </c>
      <c r="B54" s="2814"/>
      <c r="C54" s="2815"/>
      <c r="D54" s="1170">
        <v>0</v>
      </c>
      <c r="E54" s="1162"/>
      <c r="F54" s="1163"/>
      <c r="G54" s="1163"/>
      <c r="H54" s="1163"/>
      <c r="I54" s="1163"/>
      <c r="J54" s="1163"/>
      <c r="K54" s="1163"/>
      <c r="L54" s="1163"/>
      <c r="M54" s="1163"/>
      <c r="N54" s="1164"/>
      <c r="O54" s="1164"/>
      <c r="P54" s="1156"/>
      <c r="Q54" s="1180"/>
      <c r="R54" s="1238"/>
      <c r="S54" s="1291" t="s">
        <v>6</v>
      </c>
      <c r="T54" s="1030"/>
      <c r="U54" s="1030"/>
      <c r="V54" s="1030"/>
      <c r="W54" s="1030"/>
      <c r="X54" s="1030"/>
      <c r="Y54" s="1044"/>
      <c r="Z54" s="1044"/>
      <c r="AA54" s="1037"/>
      <c r="AB54" s="1033"/>
      <c r="AC54" s="1033"/>
      <c r="AD54" s="1033"/>
      <c r="AE54" s="1033"/>
      <c r="AF54" s="1033"/>
      <c r="AG54" s="1030"/>
      <c r="AH54" s="1033"/>
      <c r="AI54" s="1033"/>
      <c r="AJ54" s="1033"/>
      <c r="AK54" s="1033"/>
      <c r="AL54" s="1033"/>
      <c r="AM54" s="1033"/>
      <c r="AN54" s="1033"/>
      <c r="AO54" s="1033"/>
      <c r="AP54" s="1033"/>
      <c r="AQ54" s="1033"/>
      <c r="AR54" s="1033"/>
      <c r="AS54" s="1033"/>
      <c r="AT54" s="1033"/>
      <c r="AU54" s="1033"/>
      <c r="AV54" s="1033"/>
      <c r="AW54" s="1033"/>
      <c r="AX54" s="1033"/>
      <c r="AY54" s="1033"/>
      <c r="AZ54" s="1033"/>
      <c r="BA54" s="1067" t="s">
        <v>3</v>
      </c>
      <c r="BB54" s="1067" t="s">
        <v>3</v>
      </c>
      <c r="BC54" s="1130" t="s">
        <v>3</v>
      </c>
      <c r="BD54" s="1299">
        <v>0</v>
      </c>
      <c r="BE54" s="1299">
        <v>0</v>
      </c>
      <c r="BF54" s="1299" t="s">
        <v>3</v>
      </c>
    </row>
    <row r="55" spans="1:58" x14ac:dyDescent="0.25">
      <c r="A55" s="2813" t="s">
        <v>78</v>
      </c>
      <c r="B55" s="2814"/>
      <c r="C55" s="2815"/>
      <c r="D55" s="1170">
        <v>0</v>
      </c>
      <c r="E55" s="1162"/>
      <c r="F55" s="1163"/>
      <c r="G55" s="1163"/>
      <c r="H55" s="1163"/>
      <c r="I55" s="1163"/>
      <c r="J55" s="1163"/>
      <c r="K55" s="1163"/>
      <c r="L55" s="1163"/>
      <c r="M55" s="1163"/>
      <c r="N55" s="1164"/>
      <c r="O55" s="1164"/>
      <c r="P55" s="1156"/>
      <c r="Q55" s="1180"/>
      <c r="R55" s="1238"/>
      <c r="S55" s="1291" t="s">
        <v>6</v>
      </c>
      <c r="T55" s="1030"/>
      <c r="U55" s="1030"/>
      <c r="V55" s="1030"/>
      <c r="W55" s="1030"/>
      <c r="X55" s="1030"/>
      <c r="Y55" s="1044"/>
      <c r="Z55" s="1044"/>
      <c r="AA55" s="1037"/>
      <c r="AB55" s="1033"/>
      <c r="AC55" s="1033"/>
      <c r="AD55" s="1033"/>
      <c r="AE55" s="1033"/>
      <c r="AF55" s="1033"/>
      <c r="AG55" s="1030"/>
      <c r="AH55" s="1033"/>
      <c r="AI55" s="1033"/>
      <c r="AJ55" s="1033"/>
      <c r="AK55" s="1033"/>
      <c r="AL55" s="1033"/>
      <c r="AM55" s="1033"/>
      <c r="AN55" s="1033"/>
      <c r="AO55" s="1033"/>
      <c r="AP55" s="1033"/>
      <c r="AQ55" s="1033"/>
      <c r="AR55" s="1033"/>
      <c r="AS55" s="1033"/>
      <c r="AT55" s="1033"/>
      <c r="AU55" s="1033"/>
      <c r="AV55" s="1033"/>
      <c r="AW55" s="1033"/>
      <c r="AX55" s="1033"/>
      <c r="AY55" s="1033"/>
      <c r="AZ55" s="1033"/>
      <c r="BA55" s="1067" t="s">
        <v>3</v>
      </c>
      <c r="BB55" s="1067" t="s">
        <v>3</v>
      </c>
      <c r="BC55" s="1130" t="s">
        <v>3</v>
      </c>
      <c r="BD55" s="1299">
        <v>0</v>
      </c>
      <c r="BE55" s="1299">
        <v>0</v>
      </c>
      <c r="BF55" s="1299" t="s">
        <v>3</v>
      </c>
    </row>
    <row r="56" spans="1:58" x14ac:dyDescent="0.25">
      <c r="A56" s="2813" t="s">
        <v>79</v>
      </c>
      <c r="B56" s="2814"/>
      <c r="C56" s="2815"/>
      <c r="D56" s="1170">
        <v>0</v>
      </c>
      <c r="E56" s="1162"/>
      <c r="F56" s="1163"/>
      <c r="G56" s="1163"/>
      <c r="H56" s="1163"/>
      <c r="I56" s="1163"/>
      <c r="J56" s="1163"/>
      <c r="K56" s="1163"/>
      <c r="L56" s="1163"/>
      <c r="M56" s="1163"/>
      <c r="N56" s="1164"/>
      <c r="O56" s="1159"/>
      <c r="P56" s="1180"/>
      <c r="Q56" s="1180"/>
      <c r="R56" s="1238"/>
      <c r="S56" s="1291" t="s">
        <v>6</v>
      </c>
      <c r="T56" s="1030"/>
      <c r="U56" s="1030"/>
      <c r="V56" s="1030"/>
      <c r="W56" s="1030"/>
      <c r="X56" s="1030"/>
      <c r="Y56" s="1044"/>
      <c r="Z56" s="1044"/>
      <c r="AA56" s="1037"/>
      <c r="AB56" s="1033"/>
      <c r="AC56" s="1033"/>
      <c r="AD56" s="1033"/>
      <c r="AE56" s="1033"/>
      <c r="AF56" s="1033"/>
      <c r="AG56" s="1030"/>
      <c r="AH56" s="1033"/>
      <c r="AI56" s="1033"/>
      <c r="AJ56" s="1033"/>
      <c r="AK56" s="1033"/>
      <c r="AL56" s="1033"/>
      <c r="AM56" s="1033"/>
      <c r="AN56" s="1033"/>
      <c r="AO56" s="1033"/>
      <c r="AP56" s="1033"/>
      <c r="AQ56" s="1033"/>
      <c r="AR56" s="1033"/>
      <c r="AS56" s="1033"/>
      <c r="AT56" s="1033"/>
      <c r="AU56" s="1033"/>
      <c r="AV56" s="1033"/>
      <c r="AW56" s="1033"/>
      <c r="AX56" s="1033"/>
      <c r="AY56" s="1033"/>
      <c r="AZ56" s="1033"/>
      <c r="BA56" s="1067" t="s">
        <v>3</v>
      </c>
      <c r="BB56" s="1067" t="s">
        <v>3</v>
      </c>
      <c r="BC56" s="1130" t="s">
        <v>3</v>
      </c>
      <c r="BD56" s="1299">
        <v>0</v>
      </c>
      <c r="BE56" s="1299">
        <v>0</v>
      </c>
      <c r="BF56" s="1299" t="s">
        <v>3</v>
      </c>
    </row>
    <row r="57" spans="1:58" x14ac:dyDescent="0.25">
      <c r="A57" s="2813" t="s">
        <v>80</v>
      </c>
      <c r="B57" s="2814"/>
      <c r="C57" s="2815"/>
      <c r="D57" s="1170">
        <v>0</v>
      </c>
      <c r="E57" s="1250"/>
      <c r="F57" s="1250"/>
      <c r="G57" s="1250"/>
      <c r="H57" s="1250"/>
      <c r="I57" s="1250"/>
      <c r="J57" s="1250"/>
      <c r="K57" s="1250"/>
      <c r="L57" s="1250"/>
      <c r="M57" s="1173"/>
      <c r="N57" s="1250"/>
      <c r="O57" s="1159"/>
      <c r="P57" s="1228"/>
      <c r="Q57" s="1192"/>
      <c r="R57" s="1238"/>
      <c r="S57" s="1291" t="s">
        <v>6</v>
      </c>
      <c r="T57" s="1291"/>
      <c r="U57" s="1030"/>
      <c r="V57" s="1030"/>
      <c r="W57" s="1030"/>
      <c r="X57" s="1030"/>
      <c r="Y57" s="1044"/>
      <c r="Z57" s="1044"/>
      <c r="AA57" s="1037"/>
      <c r="AB57" s="1033"/>
      <c r="AC57" s="1033"/>
      <c r="AD57" s="1033"/>
      <c r="AE57" s="1033"/>
      <c r="AF57" s="1033"/>
      <c r="AG57" s="1030"/>
      <c r="AH57" s="1033"/>
      <c r="AI57" s="1033"/>
      <c r="AJ57" s="1033"/>
      <c r="AK57" s="1033"/>
      <c r="AL57" s="1033"/>
      <c r="AM57" s="1033"/>
      <c r="AN57" s="1033"/>
      <c r="AO57" s="1033"/>
      <c r="AP57" s="1033"/>
      <c r="AQ57" s="1033"/>
      <c r="AR57" s="1033"/>
      <c r="AS57" s="1033"/>
      <c r="AT57" s="1033"/>
      <c r="AU57" s="1033"/>
      <c r="AV57" s="1033"/>
      <c r="AW57" s="1033"/>
      <c r="AX57" s="1033"/>
      <c r="AY57" s="1033"/>
      <c r="AZ57" s="1033"/>
      <c r="BA57" s="1067" t="s">
        <v>3</v>
      </c>
      <c r="BB57" s="1067" t="s">
        <v>3</v>
      </c>
      <c r="BC57" s="1053"/>
      <c r="BD57" s="1053"/>
      <c r="BE57" s="1299">
        <v>0</v>
      </c>
      <c r="BF57" s="1299" t="s">
        <v>3</v>
      </c>
    </row>
    <row r="58" spans="1:58" x14ac:dyDescent="0.25">
      <c r="A58" s="2824" t="s">
        <v>81</v>
      </c>
      <c r="B58" s="2825"/>
      <c r="C58" s="2826"/>
      <c r="D58" s="1185">
        <v>0</v>
      </c>
      <c r="E58" s="1255"/>
      <c r="F58" s="1255"/>
      <c r="G58" s="1255"/>
      <c r="H58" s="1255"/>
      <c r="I58" s="1255"/>
      <c r="J58" s="1255"/>
      <c r="K58" s="1255"/>
      <c r="L58" s="1255"/>
      <c r="M58" s="1173"/>
      <c r="N58" s="1255"/>
      <c r="O58" s="1159"/>
      <c r="P58" s="1228"/>
      <c r="Q58" s="1192"/>
      <c r="R58" s="1239"/>
      <c r="S58" s="1291" t="s">
        <v>6</v>
      </c>
      <c r="T58" s="1291"/>
      <c r="U58" s="1030"/>
      <c r="V58" s="1030"/>
      <c r="W58" s="1030"/>
      <c r="X58" s="1030"/>
      <c r="Y58" s="1044"/>
      <c r="Z58" s="1044"/>
      <c r="AA58" s="1037"/>
      <c r="AB58" s="1033"/>
      <c r="AC58" s="1033"/>
      <c r="AD58" s="1033"/>
      <c r="AE58" s="1033"/>
      <c r="AF58" s="1033"/>
      <c r="AG58" s="1030"/>
      <c r="AH58" s="1033"/>
      <c r="AI58" s="1033"/>
      <c r="AJ58" s="1033"/>
      <c r="AK58" s="1033"/>
      <c r="AL58" s="1033"/>
      <c r="AM58" s="1033"/>
      <c r="AN58" s="1033"/>
      <c r="AO58" s="1033"/>
      <c r="AP58" s="1033"/>
      <c r="AQ58" s="1033"/>
      <c r="AR58" s="1033"/>
      <c r="AS58" s="1033"/>
      <c r="AT58" s="1033"/>
      <c r="AU58" s="1033"/>
      <c r="AV58" s="1033"/>
      <c r="AW58" s="1033"/>
      <c r="AX58" s="1033"/>
      <c r="AY58" s="1033"/>
      <c r="AZ58" s="1033"/>
      <c r="BA58" s="1067" t="s">
        <v>3</v>
      </c>
      <c r="BB58" s="1067" t="s">
        <v>3</v>
      </c>
      <c r="BC58" s="1053"/>
      <c r="BD58" s="1053"/>
      <c r="BE58" s="1299">
        <v>0</v>
      </c>
      <c r="BF58" s="1299" t="s">
        <v>3</v>
      </c>
    </row>
    <row r="59" spans="1:58" x14ac:dyDescent="0.25">
      <c r="A59" s="2797" t="s">
        <v>82</v>
      </c>
      <c r="B59" s="2803"/>
      <c r="C59" s="2798"/>
      <c r="D59" s="1197">
        <v>0</v>
      </c>
      <c r="E59" s="1198">
        <v>0</v>
      </c>
      <c r="F59" s="1199">
        <v>0</v>
      </c>
      <c r="G59" s="1199">
        <v>0</v>
      </c>
      <c r="H59" s="1199">
        <v>0</v>
      </c>
      <c r="I59" s="1199">
        <v>0</v>
      </c>
      <c r="J59" s="1199">
        <v>0</v>
      </c>
      <c r="K59" s="1199">
        <v>0</v>
      </c>
      <c r="L59" s="1199">
        <v>0</v>
      </c>
      <c r="M59" s="1199">
        <v>0</v>
      </c>
      <c r="N59" s="1199">
        <v>0</v>
      </c>
      <c r="O59" s="1200">
        <v>0</v>
      </c>
      <c r="P59" s="1197">
        <v>0</v>
      </c>
      <c r="Q59" s="1202">
        <v>0</v>
      </c>
      <c r="R59" s="1202">
        <v>0</v>
      </c>
      <c r="S59" s="1291" t="s">
        <v>6</v>
      </c>
      <c r="T59" s="1030"/>
      <c r="U59" s="1030"/>
      <c r="V59" s="1030"/>
      <c r="W59" s="1030"/>
      <c r="X59" s="1030"/>
      <c r="Y59" s="1037"/>
      <c r="Z59" s="1044"/>
      <c r="AA59" s="1044"/>
      <c r="AB59" s="1033"/>
      <c r="AC59" s="1033"/>
      <c r="AD59" s="1033"/>
      <c r="AE59" s="1033"/>
      <c r="AF59" s="1033"/>
      <c r="AG59" s="1030"/>
      <c r="AH59" s="1033"/>
      <c r="AI59" s="1033"/>
      <c r="AJ59" s="1033"/>
      <c r="AK59" s="1033"/>
      <c r="AL59" s="1033"/>
      <c r="AM59" s="1033"/>
      <c r="AN59" s="1033"/>
      <c r="AO59" s="1033"/>
      <c r="AP59" s="1033"/>
      <c r="AQ59" s="1033"/>
      <c r="AR59" s="1033"/>
      <c r="AS59" s="1033"/>
      <c r="AT59" s="1033"/>
      <c r="AU59" s="1033"/>
      <c r="AV59" s="1033"/>
      <c r="AW59" s="1033"/>
      <c r="AX59" s="1033"/>
      <c r="AY59" s="1033"/>
      <c r="AZ59" s="1033"/>
      <c r="BA59" s="1067" t="s">
        <v>3</v>
      </c>
      <c r="BB59" s="1067" t="s">
        <v>3</v>
      </c>
      <c r="BC59" s="1053"/>
      <c r="BD59" s="1053"/>
      <c r="BE59" s="1299">
        <v>0</v>
      </c>
      <c r="BF59" s="1299" t="s">
        <v>3</v>
      </c>
    </row>
    <row r="60" spans="1:58" x14ac:dyDescent="0.25">
      <c r="A60" s="1105" t="s">
        <v>83</v>
      </c>
      <c r="B60" s="1072"/>
      <c r="C60" s="1072"/>
      <c r="D60" s="1109"/>
      <c r="E60" s="1109"/>
      <c r="F60" s="1109"/>
      <c r="G60" s="1109"/>
      <c r="H60" s="1109"/>
      <c r="I60" s="1109"/>
      <c r="J60" s="1109"/>
      <c r="K60" s="1109"/>
      <c r="L60" s="1109"/>
      <c r="M60" s="1109"/>
      <c r="N60" s="1111"/>
      <c r="O60" s="1112"/>
      <c r="P60" s="1112"/>
      <c r="Q60" s="1065"/>
      <c r="R60" s="1030"/>
      <c r="S60" s="1030"/>
      <c r="T60" s="1030"/>
      <c r="U60" s="1030"/>
      <c r="V60" s="1030"/>
      <c r="W60" s="1030"/>
      <c r="X60" s="1030"/>
      <c r="Y60" s="1030"/>
      <c r="Z60" s="1030"/>
      <c r="AA60" s="1030"/>
      <c r="AB60" s="1033"/>
      <c r="AC60" s="1033"/>
      <c r="AD60" s="1033"/>
      <c r="AE60" s="1033"/>
      <c r="AF60" s="1033"/>
      <c r="AG60" s="1033"/>
      <c r="AH60" s="1033"/>
      <c r="AI60" s="1033"/>
      <c r="AJ60" s="1033"/>
      <c r="AK60" s="1033"/>
      <c r="AL60" s="1033"/>
      <c r="AM60" s="1033"/>
      <c r="AN60" s="1033"/>
      <c r="AO60" s="1033"/>
      <c r="AP60" s="1033"/>
      <c r="AQ60" s="1033"/>
      <c r="AR60" s="1033"/>
      <c r="AS60" s="1033"/>
      <c r="AT60" s="1033"/>
      <c r="AU60" s="1033"/>
      <c r="AV60" s="1033"/>
      <c r="AW60" s="1033"/>
      <c r="AX60" s="1033"/>
      <c r="AY60" s="1033"/>
      <c r="AZ60" s="1033"/>
      <c r="BA60" s="1030"/>
      <c r="BB60" s="1030"/>
      <c r="BC60" s="1030"/>
      <c r="BD60" s="1030"/>
      <c r="BE60" s="1033"/>
      <c r="BF60" s="1033"/>
    </row>
    <row r="61" spans="1:58" x14ac:dyDescent="0.25">
      <c r="A61" s="2872" t="s">
        <v>84</v>
      </c>
      <c r="B61" s="2873"/>
      <c r="C61" s="2874"/>
      <c r="D61" s="1203">
        <v>0</v>
      </c>
      <c r="E61" s="1232"/>
      <c r="F61" s="1249"/>
      <c r="G61" s="1249"/>
      <c r="H61" s="1233"/>
      <c r="I61" s="1233"/>
      <c r="J61" s="1233"/>
      <c r="K61" s="1233"/>
      <c r="L61" s="1233"/>
      <c r="M61" s="1233"/>
      <c r="N61" s="1216"/>
      <c r="O61" s="1216"/>
      <c r="P61" s="1225"/>
      <c r="Q61" s="1256"/>
      <c r="R61" s="1257"/>
      <c r="S61" s="1291" t="s">
        <v>6</v>
      </c>
      <c r="T61" s="1030"/>
      <c r="U61" s="1030"/>
      <c r="V61" s="1030"/>
      <c r="W61" s="1030"/>
      <c r="X61" s="1030"/>
      <c r="Y61" s="1044"/>
      <c r="Z61" s="1044"/>
      <c r="AA61" s="1037"/>
      <c r="AB61" s="1033"/>
      <c r="AC61" s="1033"/>
      <c r="AD61" s="1033"/>
      <c r="AE61" s="1033"/>
      <c r="AF61" s="1033"/>
      <c r="AG61" s="1030"/>
      <c r="AH61" s="1033"/>
      <c r="AI61" s="1033"/>
      <c r="AJ61" s="1033"/>
      <c r="AK61" s="1033"/>
      <c r="AL61" s="1033"/>
      <c r="AM61" s="1033"/>
      <c r="AN61" s="1033"/>
      <c r="AO61" s="1033"/>
      <c r="AP61" s="1033"/>
      <c r="AQ61" s="1033"/>
      <c r="AR61" s="1033"/>
      <c r="AS61" s="1033"/>
      <c r="AT61" s="1033"/>
      <c r="AU61" s="1033"/>
      <c r="AV61" s="1033"/>
      <c r="AW61" s="1033"/>
      <c r="AX61" s="1033"/>
      <c r="AY61" s="1033"/>
      <c r="AZ61" s="1033"/>
      <c r="BA61" s="1067" t="s">
        <v>3</v>
      </c>
      <c r="BB61" s="1067" t="s">
        <v>3</v>
      </c>
      <c r="BC61" s="1130" t="s">
        <v>3</v>
      </c>
      <c r="BD61" s="1299">
        <v>0</v>
      </c>
      <c r="BE61" s="1299">
        <v>0</v>
      </c>
      <c r="BF61" s="1299" t="s">
        <v>3</v>
      </c>
    </row>
    <row r="62" spans="1:58" x14ac:dyDescent="0.25">
      <c r="A62" s="2797" t="s">
        <v>85</v>
      </c>
      <c r="B62" s="2803"/>
      <c r="C62" s="2798"/>
      <c r="D62" s="1197">
        <v>0</v>
      </c>
      <c r="E62" s="1198">
        <v>0</v>
      </c>
      <c r="F62" s="1261">
        <v>0</v>
      </c>
      <c r="G62" s="1261">
        <v>0</v>
      </c>
      <c r="H62" s="1199">
        <v>0</v>
      </c>
      <c r="I62" s="1199">
        <v>0</v>
      </c>
      <c r="J62" s="1199">
        <v>0</v>
      </c>
      <c r="K62" s="1199">
        <v>0</v>
      </c>
      <c r="L62" s="1199">
        <v>0</v>
      </c>
      <c r="M62" s="1199">
        <v>0</v>
      </c>
      <c r="N62" s="1200">
        <v>0</v>
      </c>
      <c r="O62" s="1200">
        <v>0</v>
      </c>
      <c r="P62" s="1197">
        <v>0</v>
      </c>
      <c r="Q62" s="1202">
        <v>0</v>
      </c>
      <c r="R62" s="1202">
        <v>0</v>
      </c>
      <c r="S62" s="1291" t="s">
        <v>6</v>
      </c>
      <c r="T62" s="1030"/>
      <c r="U62" s="1030"/>
      <c r="V62" s="1030"/>
      <c r="W62" s="1030"/>
      <c r="X62" s="1030"/>
      <c r="Y62" s="1044"/>
      <c r="Z62" s="1044"/>
      <c r="AA62" s="1037"/>
      <c r="AB62" s="1033"/>
      <c r="AC62" s="1033"/>
      <c r="AD62" s="1033"/>
      <c r="AE62" s="1033"/>
      <c r="AF62" s="1033"/>
      <c r="AG62" s="1030"/>
      <c r="AH62" s="1033"/>
      <c r="AI62" s="1033"/>
      <c r="AJ62" s="1033"/>
      <c r="AK62" s="1033"/>
      <c r="AL62" s="1033"/>
      <c r="AM62" s="1033"/>
      <c r="AN62" s="1033"/>
      <c r="AO62" s="1033"/>
      <c r="AP62" s="1033"/>
      <c r="AQ62" s="1033"/>
      <c r="AR62" s="1033"/>
      <c r="AS62" s="1033"/>
      <c r="AT62" s="1033"/>
      <c r="AU62" s="1033"/>
      <c r="AV62" s="1033"/>
      <c r="AW62" s="1033"/>
      <c r="AX62" s="1033"/>
      <c r="AY62" s="1033"/>
      <c r="AZ62" s="1033"/>
      <c r="BA62" s="1067" t="s">
        <v>3</v>
      </c>
      <c r="BB62" s="1067" t="s">
        <v>3</v>
      </c>
      <c r="BC62" s="1130" t="s">
        <v>3</v>
      </c>
      <c r="BD62" s="1299">
        <v>0</v>
      </c>
      <c r="BE62" s="1299">
        <v>0</v>
      </c>
      <c r="BF62" s="1299" t="s">
        <v>3</v>
      </c>
    </row>
    <row r="63" spans="1:58" x14ac:dyDescent="0.25">
      <c r="A63" s="2887" t="s">
        <v>86</v>
      </c>
      <c r="B63" s="2888"/>
      <c r="C63" s="2889"/>
      <c r="D63" s="1278">
        <v>0</v>
      </c>
      <c r="E63" s="1279">
        <v>0</v>
      </c>
      <c r="F63" s="1280">
        <v>0</v>
      </c>
      <c r="G63" s="1280">
        <v>0</v>
      </c>
      <c r="H63" s="1281">
        <v>0</v>
      </c>
      <c r="I63" s="1281">
        <v>0</v>
      </c>
      <c r="J63" s="1281">
        <v>0</v>
      </c>
      <c r="K63" s="1281">
        <v>0</v>
      </c>
      <c r="L63" s="1281">
        <v>0</v>
      </c>
      <c r="M63" s="1281">
        <v>0</v>
      </c>
      <c r="N63" s="1282">
        <v>0</v>
      </c>
      <c r="O63" s="1282">
        <v>0</v>
      </c>
      <c r="P63" s="1278">
        <v>0</v>
      </c>
      <c r="Q63" s="1277">
        <v>0</v>
      </c>
      <c r="R63" s="1277">
        <v>0</v>
      </c>
      <c r="S63" s="1291" t="s">
        <v>6</v>
      </c>
      <c r="T63" s="1030"/>
      <c r="U63" s="1030"/>
      <c r="V63" s="1030"/>
      <c r="W63" s="1030"/>
      <c r="X63" s="1030"/>
      <c r="Y63" s="1044"/>
      <c r="Z63" s="1044"/>
      <c r="AA63" s="1037"/>
      <c r="AB63" s="1033"/>
      <c r="AC63" s="1033"/>
      <c r="AD63" s="1033"/>
      <c r="AE63" s="1033"/>
      <c r="AF63" s="1033"/>
      <c r="AG63" s="1030"/>
      <c r="AH63" s="1033"/>
      <c r="AI63" s="1033"/>
      <c r="AJ63" s="1033"/>
      <c r="AK63" s="1033"/>
      <c r="AL63" s="1033"/>
      <c r="AM63" s="1033"/>
      <c r="AN63" s="1033"/>
      <c r="AO63" s="1033"/>
      <c r="AP63" s="1033"/>
      <c r="AQ63" s="1033"/>
      <c r="AR63" s="1033"/>
      <c r="AS63" s="1033"/>
      <c r="AT63" s="1033"/>
      <c r="AU63" s="1033"/>
      <c r="AV63" s="1033"/>
      <c r="AW63" s="1033"/>
      <c r="AX63" s="1033"/>
      <c r="AY63" s="1033"/>
      <c r="AZ63" s="1033"/>
      <c r="BA63" s="1067" t="s">
        <v>3</v>
      </c>
      <c r="BB63" s="1067" t="s">
        <v>3</v>
      </c>
      <c r="BC63" s="1130" t="s">
        <v>3</v>
      </c>
      <c r="BD63" s="1299">
        <v>0</v>
      </c>
      <c r="BE63" s="1299">
        <v>0</v>
      </c>
      <c r="BF63" s="1299" t="s">
        <v>3</v>
      </c>
    </row>
    <row r="64" spans="1:58" ht="15.75" x14ac:dyDescent="0.25">
      <c r="A64" s="1087" t="s">
        <v>87</v>
      </c>
      <c r="B64" s="1084"/>
      <c r="C64" s="1084"/>
      <c r="D64" s="1056"/>
      <c r="E64" s="1056"/>
      <c r="F64" s="1056"/>
      <c r="G64" s="1056"/>
      <c r="H64" s="1056"/>
      <c r="I64" s="1056"/>
      <c r="J64" s="1056"/>
      <c r="K64" s="1056"/>
      <c r="L64" s="1056"/>
      <c r="M64" s="1056"/>
      <c r="N64" s="1056"/>
      <c r="O64" s="1056"/>
      <c r="P64" s="1055"/>
      <c r="Q64" s="1055"/>
      <c r="R64" s="1055"/>
      <c r="S64" s="1030"/>
      <c r="T64" s="1030"/>
      <c r="U64" s="1030"/>
      <c r="V64" s="1030"/>
      <c r="W64" s="1030"/>
      <c r="X64" s="1030"/>
      <c r="Y64" s="1030"/>
      <c r="Z64" s="1030"/>
      <c r="AA64" s="1030"/>
      <c r="AB64" s="1030"/>
      <c r="AC64" s="1030"/>
      <c r="AD64" s="1030"/>
      <c r="AE64" s="1030"/>
      <c r="AF64" s="1030"/>
      <c r="AG64" s="1030"/>
      <c r="AH64" s="1030"/>
      <c r="AI64" s="1030"/>
      <c r="AJ64" s="1030"/>
      <c r="AK64" s="1030"/>
      <c r="AL64" s="1030"/>
      <c r="AM64" s="1030"/>
      <c r="AN64" s="1030"/>
      <c r="AO64" s="1030"/>
      <c r="AP64" s="1030"/>
      <c r="AQ64" s="1030"/>
      <c r="AR64" s="1030"/>
      <c r="AS64" s="1030"/>
      <c r="AT64" s="1030"/>
      <c r="AU64" s="1030"/>
      <c r="AV64" s="1030"/>
      <c r="AW64" s="1030"/>
      <c r="AX64" s="1030"/>
      <c r="AY64" s="1030"/>
      <c r="AZ64" s="1030"/>
      <c r="BA64" s="1030"/>
      <c r="BB64" s="1030"/>
      <c r="BC64" s="1030"/>
      <c r="BD64" s="1030"/>
      <c r="BE64" s="1030"/>
      <c r="BF64" s="1030"/>
    </row>
    <row r="65" spans="1:57" x14ac:dyDescent="0.2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1065"/>
      <c r="T65" s="1030"/>
      <c r="U65" s="1030"/>
      <c r="V65" s="1030"/>
      <c r="W65" s="1030"/>
      <c r="X65" s="1030"/>
      <c r="Y65" s="1030"/>
      <c r="Z65" s="1030"/>
      <c r="AA65" s="1030"/>
      <c r="AB65" s="1033"/>
      <c r="AC65" s="1033"/>
      <c r="AD65" s="1033"/>
      <c r="AE65" s="1033"/>
      <c r="AF65" s="1033"/>
      <c r="AG65" s="1030"/>
      <c r="AH65" s="1033"/>
      <c r="AI65" s="1033"/>
      <c r="AJ65" s="1033"/>
      <c r="AK65" s="1033"/>
      <c r="AL65" s="1033"/>
      <c r="AM65" s="1033"/>
      <c r="AN65" s="1033"/>
      <c r="AO65" s="1033"/>
      <c r="AP65" s="1033"/>
      <c r="AQ65" s="1033"/>
      <c r="AR65" s="1033"/>
      <c r="AS65" s="1033"/>
      <c r="AT65" s="1033"/>
      <c r="AU65" s="1033"/>
      <c r="AV65" s="1033"/>
      <c r="AW65" s="1033"/>
      <c r="AX65" s="1033"/>
      <c r="AY65" s="1033"/>
      <c r="AZ65" s="1033"/>
      <c r="BA65" s="1030"/>
      <c r="BB65" s="1030"/>
      <c r="BC65" s="1030"/>
      <c r="BD65" s="1030"/>
      <c r="BE65" s="1030"/>
    </row>
    <row r="66" spans="1:57" ht="21" x14ac:dyDescent="0.25">
      <c r="A66" s="2807"/>
      <c r="B66" s="2808"/>
      <c r="C66" s="2809"/>
      <c r="D66" s="2802"/>
      <c r="E66" s="1079" t="s">
        <v>17</v>
      </c>
      <c r="F66" s="1045" t="s">
        <v>18</v>
      </c>
      <c r="G66" s="1045" t="s">
        <v>19</v>
      </c>
      <c r="H66" s="1045" t="s">
        <v>20</v>
      </c>
      <c r="I66" s="1045" t="s">
        <v>21</v>
      </c>
      <c r="J66" s="1045" t="s">
        <v>91</v>
      </c>
      <c r="K66" s="1045" t="s">
        <v>23</v>
      </c>
      <c r="L66" s="1045" t="s">
        <v>92</v>
      </c>
      <c r="M66" s="1045" t="s">
        <v>25</v>
      </c>
      <c r="N66" s="1045" t="s">
        <v>26</v>
      </c>
      <c r="O66" s="1064" t="s">
        <v>27</v>
      </c>
      <c r="P66" s="1042" t="s">
        <v>1</v>
      </c>
      <c r="Q66" s="1097" t="s">
        <v>2</v>
      </c>
      <c r="R66" s="2800"/>
      <c r="S66" s="1065"/>
      <c r="T66" s="1030"/>
      <c r="U66" s="1030"/>
      <c r="V66" s="1030"/>
      <c r="W66" s="1030"/>
      <c r="X66" s="1030"/>
      <c r="Y66" s="1030"/>
      <c r="Z66" s="1030"/>
      <c r="AA66" s="1030"/>
      <c r="AB66" s="1033"/>
      <c r="AC66" s="1033"/>
      <c r="AD66" s="1033"/>
      <c r="AE66" s="1033"/>
      <c r="AF66" s="1033"/>
      <c r="AG66" s="1030"/>
      <c r="AH66" s="1033"/>
      <c r="AI66" s="1033"/>
      <c r="AJ66" s="1033"/>
      <c r="AK66" s="1033"/>
      <c r="AL66" s="1033"/>
      <c r="AM66" s="1033"/>
      <c r="AN66" s="1033"/>
      <c r="AO66" s="1033"/>
      <c r="AP66" s="1033"/>
      <c r="AQ66" s="1033"/>
      <c r="AR66" s="1033"/>
      <c r="AS66" s="1033"/>
      <c r="AT66" s="1033"/>
      <c r="AU66" s="1033"/>
      <c r="AV66" s="1033"/>
      <c r="AW66" s="1033"/>
      <c r="AX66" s="1033"/>
      <c r="AY66" s="1033"/>
      <c r="AZ66" s="1033"/>
      <c r="BA66" s="1030"/>
      <c r="BB66" s="1030"/>
      <c r="BC66" s="1030"/>
      <c r="BD66" s="1030"/>
      <c r="BE66" s="1030"/>
    </row>
    <row r="67" spans="1:57" x14ac:dyDescent="0.25">
      <c r="A67" s="2810" t="s">
        <v>93</v>
      </c>
      <c r="B67" s="2811"/>
      <c r="C67" s="2812"/>
      <c r="D67" s="1260">
        <v>0</v>
      </c>
      <c r="E67" s="1175"/>
      <c r="F67" s="1212"/>
      <c r="G67" s="1212"/>
      <c r="H67" s="1176"/>
      <c r="I67" s="1176"/>
      <c r="J67" s="1176"/>
      <c r="K67" s="1176"/>
      <c r="L67" s="1176"/>
      <c r="M67" s="1176"/>
      <c r="N67" s="1191"/>
      <c r="O67" s="1204"/>
      <c r="P67" s="1212"/>
      <c r="Q67" s="1204"/>
      <c r="R67" s="1155"/>
      <c r="S67" s="1291" t="s">
        <v>6</v>
      </c>
      <c r="T67" s="1030"/>
      <c r="U67" s="1030"/>
      <c r="V67" s="1030"/>
      <c r="W67" s="1030"/>
      <c r="X67" s="1030"/>
      <c r="Y67" s="1037"/>
      <c r="Z67" s="1037"/>
      <c r="AA67" s="1044"/>
      <c r="AB67" s="1033"/>
      <c r="AC67" s="1033"/>
      <c r="AD67" s="1033"/>
      <c r="AE67" s="1033"/>
      <c r="AF67" s="1033"/>
      <c r="AG67" s="1030"/>
      <c r="AH67" s="1033"/>
      <c r="AI67" s="1033"/>
      <c r="AJ67" s="1033"/>
      <c r="AK67" s="1033"/>
      <c r="AL67" s="1033"/>
      <c r="AM67" s="1033"/>
      <c r="AN67" s="1033"/>
      <c r="AO67" s="1033"/>
      <c r="AP67" s="1033"/>
      <c r="AQ67" s="1033"/>
      <c r="AR67" s="1033"/>
      <c r="AS67" s="1033"/>
      <c r="AT67" s="1033"/>
      <c r="AU67" s="1033"/>
      <c r="AV67" s="1033"/>
      <c r="AW67" s="1033"/>
      <c r="AX67" s="1033"/>
      <c r="AY67" s="1033"/>
      <c r="AZ67" s="1033"/>
      <c r="BA67" s="1130" t="s">
        <v>3</v>
      </c>
      <c r="BB67" s="1130" t="s">
        <v>3</v>
      </c>
      <c r="BC67" s="1033"/>
      <c r="BD67" s="1294">
        <v>0</v>
      </c>
      <c r="BE67" s="1294">
        <v>0</v>
      </c>
    </row>
    <row r="68" spans="1:57" x14ac:dyDescent="0.25">
      <c r="A68" s="2813" t="s">
        <v>94</v>
      </c>
      <c r="B68" s="2814"/>
      <c r="C68" s="2815"/>
      <c r="D68" s="1242">
        <v>0</v>
      </c>
      <c r="E68" s="1162"/>
      <c r="F68" s="1213"/>
      <c r="G68" s="1213"/>
      <c r="H68" s="1163"/>
      <c r="I68" s="1163"/>
      <c r="J68" s="1163"/>
      <c r="K68" s="1163"/>
      <c r="L68" s="1163"/>
      <c r="M68" s="1163"/>
      <c r="N68" s="1164"/>
      <c r="O68" s="1159"/>
      <c r="P68" s="1213"/>
      <c r="Q68" s="1159"/>
      <c r="R68" s="1156"/>
      <c r="S68" s="1291" t="s">
        <v>6</v>
      </c>
      <c r="T68" s="1030"/>
      <c r="U68" s="1030"/>
      <c r="V68" s="1030"/>
      <c r="W68" s="1030"/>
      <c r="X68" s="1030"/>
      <c r="Y68" s="1037"/>
      <c r="Z68" s="1037"/>
      <c r="AA68" s="1044"/>
      <c r="AB68" s="1033"/>
      <c r="AC68" s="1033"/>
      <c r="AD68" s="1033"/>
      <c r="AE68" s="1033"/>
      <c r="AF68" s="1033"/>
      <c r="AG68" s="1030"/>
      <c r="AH68" s="1033"/>
      <c r="AI68" s="1033"/>
      <c r="AJ68" s="1033"/>
      <c r="AK68" s="1033"/>
      <c r="AL68" s="1033"/>
      <c r="AM68" s="1033"/>
      <c r="AN68" s="1033"/>
      <c r="AO68" s="1033"/>
      <c r="AP68" s="1033"/>
      <c r="AQ68" s="1033"/>
      <c r="AR68" s="1033"/>
      <c r="AS68" s="1033"/>
      <c r="AT68" s="1033"/>
      <c r="AU68" s="1033"/>
      <c r="AV68" s="1033"/>
      <c r="AW68" s="1033"/>
      <c r="AX68" s="1033"/>
      <c r="AY68" s="1033"/>
      <c r="AZ68" s="1033"/>
      <c r="BA68" s="1130" t="s">
        <v>3</v>
      </c>
      <c r="BB68" s="1130" t="s">
        <v>3</v>
      </c>
      <c r="BC68" s="1033"/>
      <c r="BD68" s="1294">
        <v>0</v>
      </c>
      <c r="BE68" s="1294">
        <v>0</v>
      </c>
    </row>
    <row r="69" spans="1:57" x14ac:dyDescent="0.25">
      <c r="A69" s="2820" t="s">
        <v>95</v>
      </c>
      <c r="B69" s="2875"/>
      <c r="C69" s="2821"/>
      <c r="D69" s="1246">
        <v>0</v>
      </c>
      <c r="E69" s="1165"/>
      <c r="F69" s="1215"/>
      <c r="G69" s="1215"/>
      <c r="H69" s="1166"/>
      <c r="I69" s="1166"/>
      <c r="J69" s="1166"/>
      <c r="K69" s="1166"/>
      <c r="L69" s="1166"/>
      <c r="M69" s="1166"/>
      <c r="N69" s="1167"/>
      <c r="O69" s="1168"/>
      <c r="P69" s="1215"/>
      <c r="Q69" s="1168"/>
      <c r="R69" s="1158"/>
      <c r="S69" s="1291" t="s">
        <v>6</v>
      </c>
      <c r="T69" s="1030"/>
      <c r="U69" s="1030"/>
      <c r="V69" s="1030"/>
      <c r="W69" s="1030"/>
      <c r="X69" s="1030"/>
      <c r="Y69" s="1037"/>
      <c r="Z69" s="1037"/>
      <c r="AA69" s="1044"/>
      <c r="AB69" s="1033"/>
      <c r="AC69" s="1033"/>
      <c r="AD69" s="1033"/>
      <c r="AE69" s="1033"/>
      <c r="AF69" s="1033"/>
      <c r="AG69" s="1030"/>
      <c r="AH69" s="1033"/>
      <c r="AI69" s="1033"/>
      <c r="AJ69" s="1033"/>
      <c r="AK69" s="1033"/>
      <c r="AL69" s="1033"/>
      <c r="AM69" s="1033"/>
      <c r="AN69" s="1033"/>
      <c r="AO69" s="1033"/>
      <c r="AP69" s="1033"/>
      <c r="AQ69" s="1033"/>
      <c r="AR69" s="1033"/>
      <c r="AS69" s="1033"/>
      <c r="AT69" s="1033"/>
      <c r="AU69" s="1033"/>
      <c r="AV69" s="1033"/>
      <c r="AW69" s="1033"/>
      <c r="AX69" s="1033"/>
      <c r="AY69" s="1033"/>
      <c r="AZ69" s="1033"/>
      <c r="BA69" s="1130" t="s">
        <v>3</v>
      </c>
      <c r="BB69" s="1130" t="s">
        <v>3</v>
      </c>
      <c r="BC69" s="1033"/>
      <c r="BD69" s="1294">
        <v>0</v>
      </c>
      <c r="BE69" s="1294">
        <v>0</v>
      </c>
    </row>
    <row r="70" spans="1:57" x14ac:dyDescent="0.25">
      <c r="A70" s="2863" t="s">
        <v>96</v>
      </c>
      <c r="B70" s="2864"/>
      <c r="C70" s="2865"/>
      <c r="D70" s="1260">
        <v>0</v>
      </c>
      <c r="E70" s="1175"/>
      <c r="F70" s="1212"/>
      <c r="G70" s="1212"/>
      <c r="H70" s="1176"/>
      <c r="I70" s="1176"/>
      <c r="J70" s="1176"/>
      <c r="K70" s="1176"/>
      <c r="L70" s="1176"/>
      <c r="M70" s="1176"/>
      <c r="N70" s="1191"/>
      <c r="O70" s="1204"/>
      <c r="P70" s="1212"/>
      <c r="Q70" s="1204"/>
      <c r="R70" s="1155"/>
      <c r="S70" s="1291" t="s">
        <v>6</v>
      </c>
      <c r="T70" s="1030"/>
      <c r="U70" s="1030"/>
      <c r="V70" s="1030"/>
      <c r="W70" s="1030"/>
      <c r="X70" s="1030"/>
      <c r="Y70" s="1037"/>
      <c r="Z70" s="1037"/>
      <c r="AA70" s="1044"/>
      <c r="AB70" s="1033"/>
      <c r="AC70" s="1033"/>
      <c r="AD70" s="1033"/>
      <c r="AE70" s="1033"/>
      <c r="AF70" s="1033"/>
      <c r="AG70" s="1030"/>
      <c r="AH70" s="1033"/>
      <c r="AI70" s="1033"/>
      <c r="AJ70" s="1033"/>
      <c r="AK70" s="1033"/>
      <c r="AL70" s="1033"/>
      <c r="AM70" s="1033"/>
      <c r="AN70" s="1033"/>
      <c r="AO70" s="1033"/>
      <c r="AP70" s="1033"/>
      <c r="AQ70" s="1033"/>
      <c r="AR70" s="1033"/>
      <c r="AS70" s="1033"/>
      <c r="AT70" s="1033"/>
      <c r="AU70" s="1033"/>
      <c r="AV70" s="1033"/>
      <c r="AW70" s="1033"/>
      <c r="AX70" s="1033"/>
      <c r="AY70" s="1033"/>
      <c r="AZ70" s="1033"/>
      <c r="BA70" s="1130" t="s">
        <v>3</v>
      </c>
      <c r="BB70" s="1130" t="s">
        <v>3</v>
      </c>
      <c r="BC70" s="1033"/>
      <c r="BD70" s="1294">
        <v>0</v>
      </c>
      <c r="BE70" s="1294">
        <v>0</v>
      </c>
    </row>
    <row r="71" spans="1:57" x14ac:dyDescent="0.25">
      <c r="A71" s="2866" t="s">
        <v>97</v>
      </c>
      <c r="B71" s="2867"/>
      <c r="C71" s="2868"/>
      <c r="D71" s="1242">
        <v>0</v>
      </c>
      <c r="E71" s="1162"/>
      <c r="F71" s="1213"/>
      <c r="G71" s="1213"/>
      <c r="H71" s="1163"/>
      <c r="I71" s="1163"/>
      <c r="J71" s="1163"/>
      <c r="K71" s="1163"/>
      <c r="L71" s="1163"/>
      <c r="M71" s="1163"/>
      <c r="N71" s="1164"/>
      <c r="O71" s="1159"/>
      <c r="P71" s="1213"/>
      <c r="Q71" s="1159"/>
      <c r="R71" s="1156"/>
      <c r="S71" s="1291" t="s">
        <v>6</v>
      </c>
      <c r="T71" s="1030"/>
      <c r="U71" s="1030"/>
      <c r="V71" s="1030"/>
      <c r="W71" s="1030"/>
      <c r="X71" s="1030"/>
      <c r="Y71" s="1037"/>
      <c r="Z71" s="1037"/>
      <c r="AA71" s="1044"/>
      <c r="AB71" s="1033"/>
      <c r="AC71" s="1033"/>
      <c r="AD71" s="1033"/>
      <c r="AE71" s="1033"/>
      <c r="AF71" s="1033"/>
      <c r="AG71" s="1030"/>
      <c r="AH71" s="1033"/>
      <c r="AI71" s="1033"/>
      <c r="AJ71" s="1033"/>
      <c r="AK71" s="1033"/>
      <c r="AL71" s="1033"/>
      <c r="AM71" s="1033"/>
      <c r="AN71" s="1033"/>
      <c r="AO71" s="1033"/>
      <c r="AP71" s="1033"/>
      <c r="AQ71" s="1033"/>
      <c r="AR71" s="1033"/>
      <c r="AS71" s="1033"/>
      <c r="AT71" s="1033"/>
      <c r="AU71" s="1033"/>
      <c r="AV71" s="1033"/>
      <c r="AW71" s="1033"/>
      <c r="AX71" s="1033"/>
      <c r="AY71" s="1033"/>
      <c r="AZ71" s="1033"/>
      <c r="BA71" s="1130" t="s">
        <v>3</v>
      </c>
      <c r="BB71" s="1130" t="s">
        <v>3</v>
      </c>
      <c r="BC71" s="1033"/>
      <c r="BD71" s="1294">
        <v>0</v>
      </c>
      <c r="BE71" s="1294">
        <v>0</v>
      </c>
    </row>
    <row r="72" spans="1:57" x14ac:dyDescent="0.25">
      <c r="A72" s="2869" t="s">
        <v>98</v>
      </c>
      <c r="B72" s="2870"/>
      <c r="C72" s="2871"/>
      <c r="D72" s="1244">
        <v>0</v>
      </c>
      <c r="E72" s="1186"/>
      <c r="F72" s="1231"/>
      <c r="G72" s="1231"/>
      <c r="H72" s="1187"/>
      <c r="I72" s="1187"/>
      <c r="J72" s="1187"/>
      <c r="K72" s="1187"/>
      <c r="L72" s="1187"/>
      <c r="M72" s="1187"/>
      <c r="N72" s="1166"/>
      <c r="O72" s="1159"/>
      <c r="P72" s="1213"/>
      <c r="Q72" s="1160"/>
      <c r="R72" s="1196"/>
      <c r="S72" s="1291" t="s">
        <v>6</v>
      </c>
      <c r="T72" s="1030"/>
      <c r="U72" s="1030"/>
      <c r="V72" s="1030"/>
      <c r="W72" s="1030"/>
      <c r="X72" s="1030"/>
      <c r="Y72" s="1037"/>
      <c r="Z72" s="1037"/>
      <c r="AA72" s="1044"/>
      <c r="AB72" s="1033"/>
      <c r="AC72" s="1033"/>
      <c r="AD72" s="1033"/>
      <c r="AE72" s="1033"/>
      <c r="AF72" s="1033"/>
      <c r="AG72" s="1030"/>
      <c r="AH72" s="1033"/>
      <c r="AI72" s="1033"/>
      <c r="AJ72" s="1033"/>
      <c r="AK72" s="1033"/>
      <c r="AL72" s="1033"/>
      <c r="AM72" s="1033"/>
      <c r="AN72" s="1033"/>
      <c r="AO72" s="1033"/>
      <c r="AP72" s="1033"/>
      <c r="AQ72" s="1033"/>
      <c r="AR72" s="1033"/>
      <c r="AS72" s="1033"/>
      <c r="AT72" s="1033"/>
      <c r="AU72" s="1033"/>
      <c r="AV72" s="1033"/>
      <c r="AW72" s="1033"/>
      <c r="AX72" s="1033"/>
      <c r="AY72" s="1033"/>
      <c r="AZ72" s="1033"/>
      <c r="BA72" s="1130" t="s">
        <v>3</v>
      </c>
      <c r="BB72" s="1053"/>
      <c r="BC72" s="1033"/>
      <c r="BD72" s="1294">
        <v>0</v>
      </c>
      <c r="BE72" s="1307"/>
    </row>
    <row r="73" spans="1:57" x14ac:dyDescent="0.25">
      <c r="A73" s="2858" t="s">
        <v>99</v>
      </c>
      <c r="B73" s="2859"/>
      <c r="C73" s="2860"/>
      <c r="D73" s="1202">
        <v>0</v>
      </c>
      <c r="E73" s="1198">
        <v>0</v>
      </c>
      <c r="F73" s="1261">
        <v>0</v>
      </c>
      <c r="G73" s="1261">
        <v>0</v>
      </c>
      <c r="H73" s="1199">
        <v>0</v>
      </c>
      <c r="I73" s="1199">
        <v>0</v>
      </c>
      <c r="J73" s="1199">
        <v>0</v>
      </c>
      <c r="K73" s="1199">
        <v>0</v>
      </c>
      <c r="L73" s="1199">
        <v>0</v>
      </c>
      <c r="M73" s="1199">
        <v>0</v>
      </c>
      <c r="N73" s="1199">
        <v>0</v>
      </c>
      <c r="O73" s="1201">
        <v>0</v>
      </c>
      <c r="P73" s="1198">
        <v>0</v>
      </c>
      <c r="Q73" s="1198">
        <v>0</v>
      </c>
      <c r="R73" s="1197">
        <v>0</v>
      </c>
      <c r="S73" s="1291" t="s">
        <v>6</v>
      </c>
      <c r="T73" s="1030"/>
      <c r="U73" s="1030"/>
      <c r="V73" s="1030"/>
      <c r="W73" s="1030"/>
      <c r="X73" s="1030"/>
      <c r="Y73" s="1037"/>
      <c r="Z73" s="1037"/>
      <c r="AA73" s="1044"/>
      <c r="AB73" s="1033"/>
      <c r="AC73" s="1033"/>
      <c r="AD73" s="1033"/>
      <c r="AE73" s="1033"/>
      <c r="AF73" s="1033"/>
      <c r="AG73" s="1030"/>
      <c r="AH73" s="1033"/>
      <c r="AI73" s="1033"/>
      <c r="AJ73" s="1033"/>
      <c r="AK73" s="1033"/>
      <c r="AL73" s="1033"/>
      <c r="AM73" s="1033"/>
      <c r="AN73" s="1033"/>
      <c r="AO73" s="1033"/>
      <c r="AP73" s="1033"/>
      <c r="AQ73" s="1033"/>
      <c r="AR73" s="1033"/>
      <c r="AS73" s="1033"/>
      <c r="AT73" s="1033"/>
      <c r="AU73" s="1033"/>
      <c r="AV73" s="1033"/>
      <c r="AW73" s="1033"/>
      <c r="AX73" s="1033"/>
      <c r="AY73" s="1033"/>
      <c r="AZ73" s="1033"/>
      <c r="BA73" s="1130" t="s">
        <v>3</v>
      </c>
      <c r="BB73" s="1130" t="s">
        <v>3</v>
      </c>
      <c r="BC73" s="1033"/>
      <c r="BD73" s="1294">
        <v>0</v>
      </c>
      <c r="BE73" s="1294">
        <v>0</v>
      </c>
    </row>
    <row r="74" spans="1:57" x14ac:dyDescent="0.25">
      <c r="A74" s="2872" t="s">
        <v>100</v>
      </c>
      <c r="B74" s="2873"/>
      <c r="C74" s="2874"/>
      <c r="D74" s="1283">
        <v>0</v>
      </c>
      <c r="E74" s="1232"/>
      <c r="F74" s="1249"/>
      <c r="G74" s="1249"/>
      <c r="H74" s="1233"/>
      <c r="I74" s="1233"/>
      <c r="J74" s="1233"/>
      <c r="K74" s="1233"/>
      <c r="L74" s="1233"/>
      <c r="M74" s="1233"/>
      <c r="N74" s="1216"/>
      <c r="O74" s="1204"/>
      <c r="P74" s="1212"/>
      <c r="Q74" s="1204"/>
      <c r="R74" s="1155"/>
      <c r="S74" s="1291" t="s">
        <v>6</v>
      </c>
      <c r="T74" s="1030"/>
      <c r="U74" s="1030"/>
      <c r="V74" s="1030"/>
      <c r="W74" s="1030"/>
      <c r="X74" s="1030"/>
      <c r="Y74" s="1037"/>
      <c r="Z74" s="1037"/>
      <c r="AA74" s="1044"/>
      <c r="AB74" s="1033"/>
      <c r="AC74" s="1033"/>
      <c r="AD74" s="1033"/>
      <c r="AE74" s="1033"/>
      <c r="AF74" s="1033"/>
      <c r="AG74" s="1030"/>
      <c r="AH74" s="1033"/>
      <c r="AI74" s="1033"/>
      <c r="AJ74" s="1033"/>
      <c r="AK74" s="1033"/>
      <c r="AL74" s="1033"/>
      <c r="AM74" s="1033"/>
      <c r="AN74" s="1033"/>
      <c r="AO74" s="1033"/>
      <c r="AP74" s="1033"/>
      <c r="AQ74" s="1033"/>
      <c r="AR74" s="1033"/>
      <c r="AS74" s="1033"/>
      <c r="AT74" s="1033"/>
      <c r="AU74" s="1033"/>
      <c r="AV74" s="1033"/>
      <c r="AW74" s="1033"/>
      <c r="AX74" s="1033"/>
      <c r="AY74" s="1033"/>
      <c r="AZ74" s="1033"/>
      <c r="BA74" s="1130" t="s">
        <v>3</v>
      </c>
      <c r="BB74" s="1130" t="s">
        <v>3</v>
      </c>
      <c r="BC74" s="1033"/>
      <c r="BD74" s="1294">
        <v>0</v>
      </c>
      <c r="BE74" s="1294">
        <v>0</v>
      </c>
    </row>
    <row r="75" spans="1:57" x14ac:dyDescent="0.25">
      <c r="A75" s="2820" t="s">
        <v>101</v>
      </c>
      <c r="B75" s="2875"/>
      <c r="C75" s="2821"/>
      <c r="D75" s="1246">
        <v>0</v>
      </c>
      <c r="E75" s="1165"/>
      <c r="F75" s="1215"/>
      <c r="G75" s="1215"/>
      <c r="H75" s="1166"/>
      <c r="I75" s="1166"/>
      <c r="J75" s="1166"/>
      <c r="K75" s="1166"/>
      <c r="L75" s="1166"/>
      <c r="M75" s="1166"/>
      <c r="N75" s="1167"/>
      <c r="O75" s="1167"/>
      <c r="P75" s="1165"/>
      <c r="Q75" s="1211"/>
      <c r="R75" s="1158"/>
      <c r="S75" s="1291" t="s">
        <v>6</v>
      </c>
      <c r="T75" s="1030"/>
      <c r="U75" s="1030"/>
      <c r="V75" s="1030"/>
      <c r="W75" s="1030"/>
      <c r="X75" s="1030"/>
      <c r="Y75" s="1037"/>
      <c r="Z75" s="1037"/>
      <c r="AA75" s="1044"/>
      <c r="AB75" s="1033"/>
      <c r="AC75" s="1033"/>
      <c r="AD75" s="1033"/>
      <c r="AE75" s="1033"/>
      <c r="AF75" s="1033"/>
      <c r="AG75" s="1030"/>
      <c r="AH75" s="1033"/>
      <c r="AI75" s="1033"/>
      <c r="AJ75" s="1033"/>
      <c r="AK75" s="1033"/>
      <c r="AL75" s="1033"/>
      <c r="AM75" s="1033"/>
      <c r="AN75" s="1033"/>
      <c r="AO75" s="1033"/>
      <c r="AP75" s="1033"/>
      <c r="AQ75" s="1033"/>
      <c r="AR75" s="1033"/>
      <c r="AS75" s="1033"/>
      <c r="AT75" s="1033"/>
      <c r="AU75" s="1033"/>
      <c r="AV75" s="1033"/>
      <c r="AW75" s="1033"/>
      <c r="AX75" s="1033"/>
      <c r="AY75" s="1033"/>
      <c r="AZ75" s="1033"/>
      <c r="BA75" s="1130" t="s">
        <v>3</v>
      </c>
      <c r="BB75" s="1130" t="s">
        <v>3</v>
      </c>
      <c r="BC75" s="1033"/>
      <c r="BD75" s="1294">
        <v>0</v>
      </c>
      <c r="BE75" s="1294">
        <v>0</v>
      </c>
    </row>
    <row r="76" spans="1:57" x14ac:dyDescent="0.25">
      <c r="A76" s="1033"/>
      <c r="B76" s="1034"/>
      <c r="C76" s="1034"/>
      <c r="D76" s="1258"/>
      <c r="E76" s="1258"/>
      <c r="F76" s="1258"/>
      <c r="G76" s="1258"/>
      <c r="H76" s="1258"/>
      <c r="I76" s="1258"/>
      <c r="J76" s="1258"/>
      <c r="K76" s="1258"/>
      <c r="L76" s="1259"/>
      <c r="M76" s="1258"/>
      <c r="N76" s="1258"/>
      <c r="O76" s="1258"/>
      <c r="P76" s="1258"/>
      <c r="Q76" s="1258"/>
      <c r="R76" s="1258"/>
      <c r="S76" s="1292"/>
      <c r="T76" s="1030"/>
      <c r="U76" s="1030"/>
      <c r="V76" s="1030"/>
      <c r="W76" s="1030"/>
      <c r="X76" s="1030"/>
      <c r="Y76" s="1037"/>
      <c r="Z76" s="1037"/>
      <c r="AA76" s="1044"/>
      <c r="AB76" s="1033"/>
      <c r="AC76" s="1033"/>
      <c r="AD76" s="1033"/>
      <c r="AE76" s="1033"/>
      <c r="AF76" s="1033"/>
      <c r="AG76" s="1030"/>
      <c r="AH76" s="1033"/>
      <c r="AI76" s="1033"/>
      <c r="AJ76" s="1033"/>
      <c r="AK76" s="1033"/>
      <c r="AL76" s="1033"/>
      <c r="AM76" s="1033"/>
      <c r="AN76" s="1033"/>
      <c r="AO76" s="1033"/>
      <c r="AP76" s="1033"/>
      <c r="AQ76" s="1033"/>
      <c r="AR76" s="1033"/>
      <c r="AS76" s="1033"/>
      <c r="AT76" s="1033"/>
      <c r="AU76" s="1033"/>
      <c r="AV76" s="1033"/>
      <c r="AW76" s="1033"/>
      <c r="AX76" s="1033"/>
      <c r="AY76" s="1033"/>
      <c r="AZ76" s="1033"/>
      <c r="BA76" s="1037"/>
      <c r="BB76" s="1037"/>
      <c r="BC76" s="1030"/>
      <c r="BD76" s="1030"/>
      <c r="BE76" s="1030"/>
    </row>
    <row r="77" spans="1:57" x14ac:dyDescent="0.25">
      <c r="A77" s="2876" t="s">
        <v>102</v>
      </c>
      <c r="B77" s="2806"/>
      <c r="C77" s="1131" t="s">
        <v>103</v>
      </c>
      <c r="D77" s="1260">
        <v>0</v>
      </c>
      <c r="E77" s="1175"/>
      <c r="F77" s="1212"/>
      <c r="G77" s="1212"/>
      <c r="H77" s="1176"/>
      <c r="I77" s="1176"/>
      <c r="J77" s="1176"/>
      <c r="K77" s="1177"/>
      <c r="L77" s="1176"/>
      <c r="M77" s="1176"/>
      <c r="N77" s="1191"/>
      <c r="O77" s="1191"/>
      <c r="P77" s="1175"/>
      <c r="Q77" s="1210"/>
      <c r="R77" s="1155"/>
      <c r="S77" s="1291" t="s">
        <v>6</v>
      </c>
      <c r="T77" s="1030"/>
      <c r="U77" s="1030"/>
      <c r="V77" s="1030"/>
      <c r="W77" s="1030"/>
      <c r="X77" s="1030"/>
      <c r="Y77" s="1037"/>
      <c r="Z77" s="1037"/>
      <c r="AA77" s="1044"/>
      <c r="AB77" s="1033"/>
      <c r="AC77" s="1033"/>
      <c r="AD77" s="1033"/>
      <c r="AE77" s="1033"/>
      <c r="AF77" s="1033"/>
      <c r="AG77" s="1030"/>
      <c r="AH77" s="1033"/>
      <c r="AI77" s="1033"/>
      <c r="AJ77" s="1033"/>
      <c r="AK77" s="1033"/>
      <c r="AL77" s="1033"/>
      <c r="AM77" s="1033"/>
      <c r="AN77" s="1033"/>
      <c r="AO77" s="1033"/>
      <c r="AP77" s="1033"/>
      <c r="AQ77" s="1033"/>
      <c r="AR77" s="1033"/>
      <c r="AS77" s="1033"/>
      <c r="AT77" s="1033"/>
      <c r="AU77" s="1033"/>
      <c r="AV77" s="1033"/>
      <c r="AW77" s="1033"/>
      <c r="AX77" s="1033"/>
      <c r="AY77" s="1033"/>
      <c r="AZ77" s="1033"/>
      <c r="BA77" s="1130" t="s">
        <v>3</v>
      </c>
      <c r="BB77" s="1130" t="s">
        <v>3</v>
      </c>
      <c r="BC77" s="1033"/>
      <c r="BD77" s="1294">
        <v>0</v>
      </c>
      <c r="BE77" s="1294">
        <v>0</v>
      </c>
    </row>
    <row r="78" spans="1:57" x14ac:dyDescent="0.25">
      <c r="A78" s="2877"/>
      <c r="B78" s="2878"/>
      <c r="C78" s="1132" t="s">
        <v>104</v>
      </c>
      <c r="D78" s="1170">
        <v>0</v>
      </c>
      <c r="E78" s="1162"/>
      <c r="F78" s="1213"/>
      <c r="G78" s="1213"/>
      <c r="H78" s="1163"/>
      <c r="I78" s="1163"/>
      <c r="J78" s="1163"/>
      <c r="K78" s="1173"/>
      <c r="L78" s="1163"/>
      <c r="M78" s="1163"/>
      <c r="N78" s="1164"/>
      <c r="O78" s="1164"/>
      <c r="P78" s="1162"/>
      <c r="Q78" s="1180"/>
      <c r="R78" s="1156"/>
      <c r="S78" s="1291" t="s">
        <v>6</v>
      </c>
      <c r="T78" s="1030"/>
      <c r="U78" s="1030"/>
      <c r="V78" s="1030"/>
      <c r="W78" s="1030"/>
      <c r="X78" s="1030"/>
      <c r="Y78" s="1037"/>
      <c r="Z78" s="1037"/>
      <c r="AA78" s="1044"/>
      <c r="AB78" s="1033"/>
      <c r="AC78" s="1033"/>
      <c r="AD78" s="1033"/>
      <c r="AE78" s="1033"/>
      <c r="AF78" s="1033"/>
      <c r="AG78" s="1030"/>
      <c r="AH78" s="1033"/>
      <c r="AI78" s="1033"/>
      <c r="AJ78" s="1033"/>
      <c r="AK78" s="1033"/>
      <c r="AL78" s="1033"/>
      <c r="AM78" s="1033"/>
      <c r="AN78" s="1033"/>
      <c r="AO78" s="1033"/>
      <c r="AP78" s="1033"/>
      <c r="AQ78" s="1033"/>
      <c r="AR78" s="1033"/>
      <c r="AS78" s="1033"/>
      <c r="AT78" s="1033"/>
      <c r="AU78" s="1033"/>
      <c r="AV78" s="1033"/>
      <c r="AW78" s="1033"/>
      <c r="AX78" s="1033"/>
      <c r="AY78" s="1033"/>
      <c r="AZ78" s="1033"/>
      <c r="BA78" s="1130" t="s">
        <v>3</v>
      </c>
      <c r="BB78" s="1130" t="s">
        <v>3</v>
      </c>
      <c r="BC78" s="1033"/>
      <c r="BD78" s="1294">
        <v>0</v>
      </c>
      <c r="BE78" s="1294">
        <v>0</v>
      </c>
    </row>
    <row r="79" spans="1:57" x14ac:dyDescent="0.25">
      <c r="A79" s="2877"/>
      <c r="B79" s="2878"/>
      <c r="C79" s="1132" t="s">
        <v>105</v>
      </c>
      <c r="D79" s="1170">
        <v>0</v>
      </c>
      <c r="E79" s="1162"/>
      <c r="F79" s="1213"/>
      <c r="G79" s="1213"/>
      <c r="H79" s="1163"/>
      <c r="I79" s="1163"/>
      <c r="J79" s="1163"/>
      <c r="K79" s="1173"/>
      <c r="L79" s="1163"/>
      <c r="M79" s="1163"/>
      <c r="N79" s="1164"/>
      <c r="O79" s="1164"/>
      <c r="P79" s="1162"/>
      <c r="Q79" s="1180"/>
      <c r="R79" s="1156"/>
      <c r="S79" s="1291" t="s">
        <v>6</v>
      </c>
      <c r="T79" s="1030"/>
      <c r="U79" s="1030"/>
      <c r="V79" s="1030"/>
      <c r="W79" s="1030"/>
      <c r="X79" s="1030"/>
      <c r="Y79" s="1037"/>
      <c r="Z79" s="1037"/>
      <c r="AA79" s="1044"/>
      <c r="AB79" s="1033"/>
      <c r="AC79" s="1033"/>
      <c r="AD79" s="1033"/>
      <c r="AE79" s="1033"/>
      <c r="AF79" s="1033"/>
      <c r="AG79" s="1030"/>
      <c r="AH79" s="1033"/>
      <c r="AI79" s="1033"/>
      <c r="AJ79" s="1033"/>
      <c r="AK79" s="1033"/>
      <c r="AL79" s="1033"/>
      <c r="AM79" s="1033"/>
      <c r="AN79" s="1033"/>
      <c r="AO79" s="1033"/>
      <c r="AP79" s="1033"/>
      <c r="AQ79" s="1033"/>
      <c r="AR79" s="1033"/>
      <c r="AS79" s="1033"/>
      <c r="AT79" s="1033"/>
      <c r="AU79" s="1033"/>
      <c r="AV79" s="1033"/>
      <c r="AW79" s="1033"/>
      <c r="AX79" s="1033"/>
      <c r="AY79" s="1033"/>
      <c r="AZ79" s="1033"/>
      <c r="BA79" s="1130" t="s">
        <v>3</v>
      </c>
      <c r="BB79" s="1130" t="s">
        <v>3</v>
      </c>
      <c r="BC79" s="1033"/>
      <c r="BD79" s="1294">
        <v>0</v>
      </c>
      <c r="BE79" s="1294">
        <v>0</v>
      </c>
    </row>
    <row r="80" spans="1:57" x14ac:dyDescent="0.25">
      <c r="A80" s="2877"/>
      <c r="B80" s="2878"/>
      <c r="C80" s="1133" t="s">
        <v>106</v>
      </c>
      <c r="D80" s="1185">
        <v>0</v>
      </c>
      <c r="E80" s="1186"/>
      <c r="F80" s="1231"/>
      <c r="G80" s="1231"/>
      <c r="H80" s="1187"/>
      <c r="I80" s="1187"/>
      <c r="J80" s="1187"/>
      <c r="K80" s="1230"/>
      <c r="L80" s="1187"/>
      <c r="M80" s="1187"/>
      <c r="N80" s="1188"/>
      <c r="O80" s="1188"/>
      <c r="P80" s="1186"/>
      <c r="Q80" s="1189"/>
      <c r="R80" s="1158"/>
      <c r="S80" s="1291" t="s">
        <v>6</v>
      </c>
      <c r="T80" s="1030"/>
      <c r="U80" s="1030"/>
      <c r="V80" s="1030"/>
      <c r="W80" s="1030"/>
      <c r="X80" s="1030"/>
      <c r="Y80" s="1037"/>
      <c r="Z80" s="1037"/>
      <c r="AA80" s="1044"/>
      <c r="AB80" s="1033"/>
      <c r="AC80" s="1033"/>
      <c r="AD80" s="1033"/>
      <c r="AE80" s="1033"/>
      <c r="AF80" s="1033"/>
      <c r="AG80" s="1030"/>
      <c r="AH80" s="1033"/>
      <c r="AI80" s="1033"/>
      <c r="AJ80" s="1033"/>
      <c r="AK80" s="1033"/>
      <c r="AL80" s="1033"/>
      <c r="AM80" s="1033"/>
      <c r="AN80" s="1033"/>
      <c r="AO80" s="1033"/>
      <c r="AP80" s="1033"/>
      <c r="AQ80" s="1033"/>
      <c r="AR80" s="1033"/>
      <c r="AS80" s="1033"/>
      <c r="AT80" s="1033"/>
      <c r="AU80" s="1033"/>
      <c r="AV80" s="1033"/>
      <c r="AW80" s="1033"/>
      <c r="AX80" s="1033"/>
      <c r="AY80" s="1033"/>
      <c r="AZ80" s="1033"/>
      <c r="BA80" s="1130" t="s">
        <v>3</v>
      </c>
      <c r="BB80" s="1130" t="s">
        <v>3</v>
      </c>
      <c r="BC80" s="1033"/>
      <c r="BD80" s="1294">
        <v>0</v>
      </c>
      <c r="BE80" s="1294">
        <v>0</v>
      </c>
    </row>
    <row r="81" spans="1:57" x14ac:dyDescent="0.25">
      <c r="A81" s="2807"/>
      <c r="B81" s="2809"/>
      <c r="C81" s="1088" t="s">
        <v>4</v>
      </c>
      <c r="D81" s="1202">
        <v>0</v>
      </c>
      <c r="E81" s="1198">
        <v>0</v>
      </c>
      <c r="F81" s="1261">
        <v>0</v>
      </c>
      <c r="G81" s="1261">
        <v>0</v>
      </c>
      <c r="H81" s="1199">
        <v>0</v>
      </c>
      <c r="I81" s="1199">
        <v>0</v>
      </c>
      <c r="J81" s="1199">
        <v>0</v>
      </c>
      <c r="K81" s="1199">
        <v>0</v>
      </c>
      <c r="L81" s="1199">
        <v>0</v>
      </c>
      <c r="M81" s="1199">
        <v>0</v>
      </c>
      <c r="N81" s="1199">
        <v>0</v>
      </c>
      <c r="O81" s="1200">
        <v>0</v>
      </c>
      <c r="P81" s="1198">
        <v>0</v>
      </c>
      <c r="Q81" s="1201">
        <v>0</v>
      </c>
      <c r="R81" s="1197">
        <v>0</v>
      </c>
      <c r="S81" s="1291" t="s">
        <v>6</v>
      </c>
      <c r="T81" s="1030"/>
      <c r="U81" s="1030"/>
      <c r="V81" s="1030"/>
      <c r="W81" s="1030"/>
      <c r="X81" s="1030"/>
      <c r="Y81" s="1037"/>
      <c r="Z81" s="1037"/>
      <c r="AA81" s="1044"/>
      <c r="AB81" s="1033"/>
      <c r="AC81" s="1033"/>
      <c r="AD81" s="1033"/>
      <c r="AE81" s="1033"/>
      <c r="AF81" s="1033"/>
      <c r="AG81" s="1030"/>
      <c r="AH81" s="1033"/>
      <c r="AI81" s="1033"/>
      <c r="AJ81" s="1033"/>
      <c r="AK81" s="1033"/>
      <c r="AL81" s="1033"/>
      <c r="AM81" s="1033"/>
      <c r="AN81" s="1033"/>
      <c r="AO81" s="1033"/>
      <c r="AP81" s="1033"/>
      <c r="AQ81" s="1033"/>
      <c r="AR81" s="1033"/>
      <c r="AS81" s="1033"/>
      <c r="AT81" s="1033"/>
      <c r="AU81" s="1033"/>
      <c r="AV81" s="1033"/>
      <c r="AW81" s="1033"/>
      <c r="AX81" s="1033"/>
      <c r="AY81" s="1033"/>
      <c r="AZ81" s="1033"/>
      <c r="BA81" s="1130" t="s">
        <v>3</v>
      </c>
      <c r="BB81" s="1130" t="s">
        <v>3</v>
      </c>
      <c r="BC81" s="1033"/>
      <c r="BD81" s="1294">
        <v>0</v>
      </c>
      <c r="BE81" s="1294">
        <v>0</v>
      </c>
    </row>
    <row r="82" spans="1:57" ht="15.75" x14ac:dyDescent="0.25">
      <c r="A82" s="1087" t="s">
        <v>107</v>
      </c>
      <c r="B82" s="1113"/>
      <c r="C82" s="1113"/>
      <c r="D82" s="1114"/>
      <c r="E82" s="1061"/>
      <c r="F82" s="1061"/>
      <c r="G82" s="1061"/>
      <c r="H82" s="1061"/>
      <c r="I82" s="1061"/>
      <c r="J82" s="1061"/>
      <c r="K82" s="1061"/>
      <c r="L82" s="1061"/>
      <c r="M82" s="1061"/>
      <c r="N82" s="1061"/>
      <c r="O82" s="1114"/>
      <c r="P82" s="1114"/>
      <c r="Q82" s="1114"/>
      <c r="R82" s="1115"/>
      <c r="S82" s="1070"/>
      <c r="T82" s="1030"/>
      <c r="U82" s="1030"/>
      <c r="V82" s="1030"/>
      <c r="W82" s="1030"/>
      <c r="X82" s="1030"/>
      <c r="Y82" s="1030"/>
      <c r="Z82" s="1030"/>
      <c r="AA82" s="1030"/>
      <c r="AB82" s="1030"/>
      <c r="AC82" s="1030"/>
      <c r="AD82" s="1030"/>
      <c r="AE82" s="1030"/>
      <c r="AF82" s="1030"/>
      <c r="AG82" s="1030"/>
      <c r="AH82" s="1030"/>
      <c r="AI82" s="1030"/>
      <c r="AJ82" s="1030"/>
      <c r="AK82" s="1030"/>
      <c r="AL82" s="1030"/>
      <c r="AM82" s="1030"/>
      <c r="AN82" s="1030"/>
      <c r="AO82" s="1030"/>
      <c r="AP82" s="1030"/>
      <c r="AQ82" s="1030"/>
      <c r="AR82" s="1030"/>
      <c r="AS82" s="1030"/>
      <c r="AT82" s="1030"/>
      <c r="AU82" s="1030"/>
      <c r="AV82" s="1030"/>
      <c r="AW82" s="1030"/>
      <c r="AX82" s="1030"/>
      <c r="AY82" s="1030"/>
      <c r="AZ82" s="1030"/>
      <c r="BA82" s="1030"/>
      <c r="BB82" s="1030"/>
      <c r="BC82" s="1030"/>
      <c r="BD82" s="1030"/>
      <c r="BE82" s="1030"/>
    </row>
    <row r="83" spans="1:57" ht="42" x14ac:dyDescent="0.25">
      <c r="A83" s="2858" t="s">
        <v>108</v>
      </c>
      <c r="B83" s="2859"/>
      <c r="C83" s="2860"/>
      <c r="D83" s="1116" t="s">
        <v>109</v>
      </c>
      <c r="E83" s="1134" t="s">
        <v>110</v>
      </c>
      <c r="F83" s="1117" t="s">
        <v>111</v>
      </c>
      <c r="G83" s="1069"/>
      <c r="H83" s="1069"/>
      <c r="I83" s="1069"/>
      <c r="J83" s="1069"/>
      <c r="K83" s="1069"/>
      <c r="L83" s="1069"/>
      <c r="M83" s="1069"/>
      <c r="N83" s="1069"/>
      <c r="O83" s="1069"/>
      <c r="P83" s="1070"/>
      <c r="Q83" s="1070"/>
      <c r="R83" s="1070"/>
      <c r="S83" s="1118"/>
      <c r="T83" s="1030"/>
      <c r="U83" s="1030"/>
      <c r="V83" s="1030"/>
      <c r="W83" s="1030"/>
      <c r="X83" s="1030"/>
      <c r="Y83" s="1030"/>
      <c r="Z83" s="1030"/>
      <c r="AA83" s="1030"/>
      <c r="AB83" s="1033"/>
      <c r="AC83" s="1033"/>
      <c r="AD83" s="1033"/>
      <c r="AE83" s="1033"/>
      <c r="AF83" s="1033"/>
      <c r="AG83" s="1033"/>
      <c r="AH83" s="1033"/>
      <c r="AI83" s="1033"/>
      <c r="AJ83" s="1033"/>
      <c r="AK83" s="1033"/>
      <c r="AL83" s="1033"/>
      <c r="AM83" s="1033"/>
      <c r="AN83" s="1033"/>
      <c r="AO83" s="1033"/>
      <c r="AP83" s="1033"/>
      <c r="AQ83" s="1033"/>
      <c r="AR83" s="1033"/>
      <c r="AS83" s="1033"/>
      <c r="AT83" s="1033"/>
      <c r="AU83" s="1033"/>
      <c r="AV83" s="1033"/>
      <c r="AW83" s="1033"/>
      <c r="AX83" s="1033"/>
      <c r="AY83" s="1033"/>
      <c r="AZ83" s="1033"/>
      <c r="BA83" s="1030"/>
      <c r="BB83" s="1030"/>
      <c r="BC83" s="1030"/>
      <c r="BD83" s="1030"/>
      <c r="BE83" s="1033"/>
    </row>
    <row r="84" spans="1:57" x14ac:dyDescent="0.25">
      <c r="A84" s="2810" t="s">
        <v>112</v>
      </c>
      <c r="B84" s="2811"/>
      <c r="C84" s="2812"/>
      <c r="D84" s="1219"/>
      <c r="E84" s="1219"/>
      <c r="F84" s="1219"/>
      <c r="G84" s="1069"/>
      <c r="H84" s="1069"/>
      <c r="I84" s="1069"/>
      <c r="J84" s="1069"/>
      <c r="K84" s="1069"/>
      <c r="L84" s="1069"/>
      <c r="M84" s="1069"/>
      <c r="N84" s="1069"/>
      <c r="O84" s="1069"/>
      <c r="P84" s="1070"/>
      <c r="Q84" s="1070"/>
      <c r="R84" s="1070"/>
      <c r="S84" s="1118"/>
      <c r="T84" s="1030"/>
      <c r="U84" s="1030"/>
      <c r="V84" s="1030"/>
      <c r="W84" s="1030"/>
      <c r="X84" s="1030"/>
      <c r="Y84" s="1030"/>
      <c r="Z84" s="1030"/>
      <c r="AA84" s="1030"/>
      <c r="AB84" s="1033"/>
      <c r="AC84" s="1033"/>
      <c r="AD84" s="1033"/>
      <c r="AE84" s="1033"/>
      <c r="AF84" s="1033"/>
      <c r="AG84" s="1033"/>
      <c r="AH84" s="1033"/>
      <c r="AI84" s="1033"/>
      <c r="AJ84" s="1033"/>
      <c r="AK84" s="1033"/>
      <c r="AL84" s="1033"/>
      <c r="AM84" s="1033"/>
      <c r="AN84" s="1033"/>
      <c r="AO84" s="1033"/>
      <c r="AP84" s="1033"/>
      <c r="AQ84" s="1033"/>
      <c r="AR84" s="1033"/>
      <c r="AS84" s="1033"/>
      <c r="AT84" s="1033"/>
      <c r="AU84" s="1033"/>
      <c r="AV84" s="1033"/>
      <c r="AW84" s="1033"/>
      <c r="AX84" s="1033"/>
      <c r="AY84" s="1033"/>
      <c r="AZ84" s="1033"/>
      <c r="BA84" s="1030"/>
      <c r="BB84" s="1030"/>
      <c r="BC84" s="1030"/>
      <c r="BD84" s="1030"/>
      <c r="BE84" s="1033"/>
    </row>
    <row r="85" spans="1:57" x14ac:dyDescent="0.25">
      <c r="A85" s="2879" t="s">
        <v>113</v>
      </c>
      <c r="B85" s="2814" t="s">
        <v>114</v>
      </c>
      <c r="C85" s="2815"/>
      <c r="D85" s="1284"/>
      <c r="E85" s="1284"/>
      <c r="F85" s="1284"/>
      <c r="G85" s="1069"/>
      <c r="H85" s="1069"/>
      <c r="I85" s="1069"/>
      <c r="J85" s="1069"/>
      <c r="K85" s="1069"/>
      <c r="L85" s="1069"/>
      <c r="M85" s="1069"/>
      <c r="N85" s="1069"/>
      <c r="O85" s="1069"/>
      <c r="P85" s="1070"/>
      <c r="Q85" s="1070"/>
      <c r="R85" s="1070"/>
      <c r="S85" s="1118"/>
      <c r="T85" s="1030"/>
      <c r="U85" s="1030"/>
      <c r="V85" s="1030"/>
      <c r="W85" s="1030"/>
      <c r="X85" s="1030"/>
      <c r="Y85" s="1030"/>
      <c r="Z85" s="1030"/>
      <c r="AA85" s="1030"/>
      <c r="AB85" s="1033"/>
      <c r="AC85" s="1033"/>
      <c r="AD85" s="1033"/>
      <c r="AE85" s="1033"/>
      <c r="AF85" s="1033"/>
      <c r="AG85" s="1033"/>
      <c r="AH85" s="1033"/>
      <c r="AI85" s="1033"/>
      <c r="AJ85" s="1033"/>
      <c r="AK85" s="1033"/>
      <c r="AL85" s="1033"/>
      <c r="AM85" s="1033"/>
      <c r="AN85" s="1033"/>
      <c r="AO85" s="1033"/>
      <c r="AP85" s="1033"/>
      <c r="AQ85" s="1033"/>
      <c r="AR85" s="1033"/>
      <c r="AS85" s="1033"/>
      <c r="AT85" s="1033"/>
      <c r="AU85" s="1033"/>
      <c r="AV85" s="1033"/>
      <c r="AW85" s="1033"/>
      <c r="AX85" s="1033"/>
      <c r="AY85" s="1033"/>
      <c r="AZ85" s="1033"/>
      <c r="BA85" s="1030"/>
      <c r="BB85" s="1030"/>
      <c r="BC85" s="1030"/>
      <c r="BD85" s="1030"/>
      <c r="BE85" s="1033"/>
    </row>
    <row r="86" spans="1:57" x14ac:dyDescent="0.25">
      <c r="A86" s="2880"/>
      <c r="B86" s="2814" t="s">
        <v>115</v>
      </c>
      <c r="C86" s="2815"/>
      <c r="D86" s="1284"/>
      <c r="E86" s="1284"/>
      <c r="F86" s="1284"/>
      <c r="G86" s="1069"/>
      <c r="H86" s="1069"/>
      <c r="I86" s="1069"/>
      <c r="J86" s="1069"/>
      <c r="K86" s="1069"/>
      <c r="L86" s="1069"/>
      <c r="M86" s="1069"/>
      <c r="N86" s="1069"/>
      <c r="O86" s="1069"/>
      <c r="P86" s="1070"/>
      <c r="Q86" s="1070"/>
      <c r="R86" s="1070"/>
      <c r="S86" s="1118"/>
      <c r="T86" s="1030"/>
      <c r="U86" s="1030"/>
      <c r="V86" s="1030"/>
      <c r="W86" s="1030"/>
      <c r="X86" s="1030"/>
      <c r="Y86" s="1030"/>
      <c r="Z86" s="1030"/>
      <c r="AA86" s="1030"/>
      <c r="AB86" s="1033"/>
      <c r="AC86" s="1033"/>
      <c r="AD86" s="1033"/>
      <c r="AE86" s="1033"/>
      <c r="AF86" s="1033"/>
      <c r="AG86" s="1033"/>
      <c r="AH86" s="1033"/>
      <c r="AI86" s="1033"/>
      <c r="AJ86" s="1033"/>
      <c r="AK86" s="1033"/>
      <c r="AL86" s="1033"/>
      <c r="AM86" s="1033"/>
      <c r="AN86" s="1033"/>
      <c r="AO86" s="1033"/>
      <c r="AP86" s="1033"/>
      <c r="AQ86" s="1033"/>
      <c r="AR86" s="1033"/>
      <c r="AS86" s="1033"/>
      <c r="AT86" s="1033"/>
      <c r="AU86" s="1033"/>
      <c r="AV86" s="1033"/>
      <c r="AW86" s="1033"/>
      <c r="AX86" s="1033"/>
      <c r="AY86" s="1033"/>
      <c r="AZ86" s="1033"/>
      <c r="BA86" s="1030"/>
      <c r="BB86" s="1030"/>
      <c r="BC86" s="1030"/>
      <c r="BD86" s="1030"/>
      <c r="BE86" s="1033"/>
    </row>
    <row r="87" spans="1:57" x14ac:dyDescent="0.25">
      <c r="A87" s="2813" t="s">
        <v>116</v>
      </c>
      <c r="B87" s="2814"/>
      <c r="C87" s="2815"/>
      <c r="D87" s="1153"/>
      <c r="E87" s="1285"/>
      <c r="F87" s="1153"/>
      <c r="G87" s="1069"/>
      <c r="H87" s="1069"/>
      <c r="I87" s="1069"/>
      <c r="J87" s="1069"/>
      <c r="K87" s="1069"/>
      <c r="L87" s="1069"/>
      <c r="M87" s="1069"/>
      <c r="N87" s="1069"/>
      <c r="O87" s="1069"/>
      <c r="P87" s="1070"/>
      <c r="Q87" s="1070"/>
      <c r="R87" s="1070"/>
      <c r="S87" s="1118"/>
      <c r="T87" s="1030"/>
      <c r="U87" s="1030"/>
      <c r="V87" s="1030"/>
      <c r="W87" s="1030"/>
      <c r="X87" s="1030"/>
      <c r="Y87" s="1030"/>
      <c r="Z87" s="1030"/>
      <c r="AA87" s="1030"/>
      <c r="AB87" s="1033"/>
      <c r="AC87" s="1033"/>
      <c r="AD87" s="1033"/>
      <c r="AE87" s="1033"/>
      <c r="AF87" s="1033"/>
      <c r="AG87" s="1033"/>
      <c r="AH87" s="1033"/>
      <c r="AI87" s="1033"/>
      <c r="AJ87" s="1033"/>
      <c r="AK87" s="1033"/>
      <c r="AL87" s="1033"/>
      <c r="AM87" s="1033"/>
      <c r="AN87" s="1033"/>
      <c r="AO87" s="1033"/>
      <c r="AP87" s="1033"/>
      <c r="AQ87" s="1033"/>
      <c r="AR87" s="1033"/>
      <c r="AS87" s="1033"/>
      <c r="AT87" s="1033"/>
      <c r="AU87" s="1033"/>
      <c r="AV87" s="1033"/>
      <c r="AW87" s="1033"/>
      <c r="AX87" s="1033"/>
      <c r="AY87" s="1033"/>
      <c r="AZ87" s="1033"/>
      <c r="BA87" s="1030"/>
      <c r="BB87" s="1030"/>
      <c r="BC87" s="1030"/>
      <c r="BD87" s="1030"/>
      <c r="BE87" s="1033"/>
    </row>
    <row r="88" spans="1:57" x14ac:dyDescent="0.25">
      <c r="A88" s="2813" t="s">
        <v>117</v>
      </c>
      <c r="B88" s="2814"/>
      <c r="C88" s="2815"/>
      <c r="D88" s="1153"/>
      <c r="E88" s="1285"/>
      <c r="F88" s="1153"/>
      <c r="G88" s="1069"/>
      <c r="H88" s="1069"/>
      <c r="I88" s="1069"/>
      <c r="J88" s="1069"/>
      <c r="K88" s="1069"/>
      <c r="L88" s="1069"/>
      <c r="M88" s="1069"/>
      <c r="N88" s="1069"/>
      <c r="O88" s="1069"/>
      <c r="P88" s="1070"/>
      <c r="Q88" s="1070"/>
      <c r="R88" s="1070"/>
      <c r="S88" s="1118"/>
      <c r="T88" s="1030"/>
      <c r="U88" s="1030"/>
      <c r="V88" s="1030"/>
      <c r="W88" s="1030"/>
      <c r="X88" s="1030"/>
      <c r="Y88" s="1030"/>
      <c r="Z88" s="1030"/>
      <c r="AA88" s="1030"/>
      <c r="AB88" s="1033"/>
      <c r="AC88" s="1033"/>
      <c r="AD88" s="1033"/>
      <c r="AE88" s="1033"/>
      <c r="AF88" s="1033"/>
      <c r="AG88" s="1033"/>
      <c r="AH88" s="1033"/>
      <c r="AI88" s="1033"/>
      <c r="AJ88" s="1033"/>
      <c r="AK88" s="1033"/>
      <c r="AL88" s="1033"/>
      <c r="AM88" s="1033"/>
      <c r="AN88" s="1033"/>
      <c r="AO88" s="1033"/>
      <c r="AP88" s="1033"/>
      <c r="AQ88" s="1033"/>
      <c r="AR88" s="1033"/>
      <c r="AS88" s="1033"/>
      <c r="AT88" s="1033"/>
      <c r="AU88" s="1033"/>
      <c r="AV88" s="1033"/>
      <c r="AW88" s="1033"/>
      <c r="AX88" s="1033"/>
      <c r="AY88" s="1033"/>
      <c r="AZ88" s="1033"/>
      <c r="BA88" s="1030"/>
      <c r="BB88" s="1030"/>
      <c r="BC88" s="1030"/>
      <c r="BD88" s="1030"/>
      <c r="BE88" s="1033"/>
    </row>
    <row r="89" spans="1:57" x14ac:dyDescent="0.25">
      <c r="A89" s="2813" t="s">
        <v>118</v>
      </c>
      <c r="B89" s="2814"/>
      <c r="C89" s="2815"/>
      <c r="D89" s="1153"/>
      <c r="E89" s="1285"/>
      <c r="F89" s="1153"/>
      <c r="G89" s="1069"/>
      <c r="H89" s="1069"/>
      <c r="I89" s="1069"/>
      <c r="J89" s="1069"/>
      <c r="K89" s="1069"/>
      <c r="L89" s="1069"/>
      <c r="M89" s="1069"/>
      <c r="N89" s="1069"/>
      <c r="O89" s="1069"/>
      <c r="P89" s="1070"/>
      <c r="Q89" s="1070"/>
      <c r="R89" s="1070"/>
      <c r="S89" s="1118"/>
      <c r="T89" s="1030"/>
      <c r="U89" s="1030"/>
      <c r="V89" s="1030"/>
      <c r="W89" s="1030"/>
      <c r="X89" s="1030"/>
      <c r="Y89" s="1030"/>
      <c r="Z89" s="1030"/>
      <c r="AA89" s="1030"/>
      <c r="AB89" s="1033"/>
      <c r="AC89" s="1033"/>
      <c r="AD89" s="1033"/>
      <c r="AE89" s="1033"/>
      <c r="AF89" s="1033"/>
      <c r="AG89" s="1033"/>
      <c r="AH89" s="1033"/>
      <c r="AI89" s="1033"/>
      <c r="AJ89" s="1033"/>
      <c r="AK89" s="1033"/>
      <c r="AL89" s="1033"/>
      <c r="AM89" s="1033"/>
      <c r="AN89" s="1033"/>
      <c r="AO89" s="1033"/>
      <c r="AP89" s="1033"/>
      <c r="AQ89" s="1033"/>
      <c r="AR89" s="1033"/>
      <c r="AS89" s="1033"/>
      <c r="AT89" s="1033"/>
      <c r="AU89" s="1033"/>
      <c r="AV89" s="1033"/>
      <c r="AW89" s="1033"/>
      <c r="AX89" s="1033"/>
      <c r="AY89" s="1033"/>
      <c r="AZ89" s="1033"/>
      <c r="BA89" s="1030"/>
      <c r="BB89" s="1030"/>
      <c r="BC89" s="1030"/>
      <c r="BD89" s="1030"/>
      <c r="BE89" s="1033"/>
    </row>
    <row r="90" spans="1:57" x14ac:dyDescent="0.25">
      <c r="A90" s="2824" t="s">
        <v>119</v>
      </c>
      <c r="B90" s="2825"/>
      <c r="C90" s="2826"/>
      <c r="D90" s="1286"/>
      <c r="E90" s="1287"/>
      <c r="F90" s="1286"/>
      <c r="G90" s="1069"/>
      <c r="H90" s="1069"/>
      <c r="I90" s="1069"/>
      <c r="J90" s="1069"/>
      <c r="K90" s="1069"/>
      <c r="L90" s="1069"/>
      <c r="M90" s="1069"/>
      <c r="N90" s="1069"/>
      <c r="O90" s="1069"/>
      <c r="P90" s="1070"/>
      <c r="Q90" s="1070"/>
      <c r="R90" s="1070"/>
      <c r="S90" s="1118"/>
      <c r="T90" s="1030"/>
      <c r="U90" s="1030"/>
      <c r="V90" s="1030"/>
      <c r="W90" s="1030"/>
      <c r="X90" s="1030"/>
      <c r="Y90" s="1030"/>
      <c r="Z90" s="1030"/>
      <c r="AA90" s="1030"/>
      <c r="AB90" s="1033"/>
      <c r="AC90" s="1033"/>
      <c r="AD90" s="1033"/>
      <c r="AE90" s="1033"/>
      <c r="AF90" s="1033"/>
      <c r="AG90" s="1033"/>
      <c r="AH90" s="1033"/>
      <c r="AI90" s="1033"/>
      <c r="AJ90" s="1033"/>
      <c r="AK90" s="1033"/>
      <c r="AL90" s="1033"/>
      <c r="AM90" s="1033"/>
      <c r="AN90" s="1033"/>
      <c r="AO90" s="1033"/>
      <c r="AP90" s="1033"/>
      <c r="AQ90" s="1033"/>
      <c r="AR90" s="1033"/>
      <c r="AS90" s="1033"/>
      <c r="AT90" s="1033"/>
      <c r="AU90" s="1033"/>
      <c r="AV90" s="1033"/>
      <c r="AW90" s="1033"/>
      <c r="AX90" s="1033"/>
      <c r="AY90" s="1033"/>
      <c r="AZ90" s="1033"/>
      <c r="BA90" s="1030"/>
      <c r="BB90" s="1030"/>
      <c r="BC90" s="1030"/>
      <c r="BD90" s="1030"/>
      <c r="BE90" s="1033"/>
    </row>
    <row r="91" spans="1:57" x14ac:dyDescent="0.25">
      <c r="A91" s="2813" t="s">
        <v>120</v>
      </c>
      <c r="B91" s="2814"/>
      <c r="C91" s="2815"/>
      <c r="D91" s="1153"/>
      <c r="E91" s="1285"/>
      <c r="F91" s="1153"/>
      <c r="G91" s="1069"/>
      <c r="H91" s="1069"/>
      <c r="I91" s="1069"/>
      <c r="J91" s="1069"/>
      <c r="K91" s="1069"/>
      <c r="L91" s="1069"/>
      <c r="M91" s="1069"/>
      <c r="N91" s="1069"/>
      <c r="O91" s="1069"/>
      <c r="P91" s="1070"/>
      <c r="Q91" s="1070"/>
      <c r="R91" s="1070"/>
      <c r="S91" s="1118"/>
      <c r="T91" s="1030"/>
      <c r="U91" s="1030"/>
      <c r="V91" s="1030"/>
      <c r="W91" s="1030"/>
      <c r="X91" s="1030"/>
      <c r="Y91" s="1030"/>
      <c r="Z91" s="1030"/>
      <c r="AA91" s="1030"/>
      <c r="AB91" s="1033"/>
      <c r="AC91" s="1033"/>
      <c r="AD91" s="1033"/>
      <c r="AE91" s="1033"/>
      <c r="AF91" s="1033"/>
      <c r="AG91" s="1033"/>
      <c r="AH91" s="1033"/>
      <c r="AI91" s="1033"/>
      <c r="AJ91" s="1033"/>
      <c r="AK91" s="1033"/>
      <c r="AL91" s="1033"/>
      <c r="AM91" s="1033"/>
      <c r="AN91" s="1033"/>
      <c r="AO91" s="1033"/>
      <c r="AP91" s="1033"/>
      <c r="AQ91" s="1033"/>
      <c r="AR91" s="1033"/>
      <c r="AS91" s="1033"/>
      <c r="AT91" s="1033"/>
      <c r="AU91" s="1033"/>
      <c r="AV91" s="1033"/>
      <c r="AW91" s="1033"/>
      <c r="AX91" s="1033"/>
      <c r="AY91" s="1033"/>
      <c r="AZ91" s="1033"/>
      <c r="BA91" s="1030"/>
      <c r="BB91" s="1030"/>
      <c r="BC91" s="1030"/>
      <c r="BD91" s="1030"/>
      <c r="BE91" s="1033"/>
    </row>
    <row r="92" spans="1:57" x14ac:dyDescent="0.25">
      <c r="A92" s="2820" t="s">
        <v>121</v>
      </c>
      <c r="B92" s="2875"/>
      <c r="C92" s="2821"/>
      <c r="D92" s="1154"/>
      <c r="E92" s="1288"/>
      <c r="F92" s="1154"/>
      <c r="G92" s="1069"/>
      <c r="H92" s="1069"/>
      <c r="I92" s="1069"/>
      <c r="J92" s="1069"/>
      <c r="K92" s="1069"/>
      <c r="L92" s="1069"/>
      <c r="M92" s="1069"/>
      <c r="N92" s="1069"/>
      <c r="O92" s="1069"/>
      <c r="P92" s="1070"/>
      <c r="Q92" s="1070"/>
      <c r="R92" s="1070"/>
      <c r="S92" s="1118"/>
      <c r="T92" s="1030"/>
      <c r="U92" s="1030"/>
      <c r="V92" s="1030"/>
      <c r="W92" s="1030"/>
      <c r="X92" s="1030"/>
      <c r="Y92" s="1030"/>
      <c r="Z92" s="1030"/>
      <c r="AA92" s="1030"/>
      <c r="AB92" s="1033"/>
      <c r="AC92" s="1033"/>
      <c r="AD92" s="1033"/>
      <c r="AE92" s="1033"/>
      <c r="AF92" s="1033"/>
      <c r="AG92" s="1033"/>
      <c r="AH92" s="1033"/>
      <c r="AI92" s="1033"/>
      <c r="AJ92" s="1033"/>
      <c r="AK92" s="1033"/>
      <c r="AL92" s="1033"/>
      <c r="AM92" s="1033"/>
      <c r="AN92" s="1033"/>
      <c r="AO92" s="1033"/>
      <c r="AP92" s="1033"/>
      <c r="AQ92" s="1033"/>
      <c r="AR92" s="1033"/>
      <c r="AS92" s="1033"/>
      <c r="AT92" s="1033"/>
      <c r="AU92" s="1033"/>
      <c r="AV92" s="1033"/>
      <c r="AW92" s="1033"/>
      <c r="AX92" s="1033"/>
      <c r="AY92" s="1033"/>
      <c r="AZ92" s="1033"/>
      <c r="BA92" s="1030"/>
      <c r="BB92" s="1030"/>
      <c r="BC92" s="1030"/>
      <c r="BD92" s="1030"/>
      <c r="BE92" s="1033"/>
    </row>
    <row r="93" spans="1:57" ht="15.75" x14ac:dyDescent="0.25">
      <c r="A93" s="1048" t="s">
        <v>122</v>
      </c>
      <c r="B93" s="1041"/>
      <c r="C93" s="1049"/>
      <c r="D93" s="1041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1040"/>
      <c r="P93" s="1040"/>
      <c r="Q93" s="1040"/>
      <c r="R93" s="1039"/>
      <c r="S93" s="1037"/>
      <c r="T93" s="1030"/>
      <c r="U93" s="1030"/>
      <c r="V93" s="1030"/>
      <c r="W93" s="1030"/>
      <c r="X93" s="1030"/>
      <c r="Y93" s="1030"/>
      <c r="Z93" s="1030"/>
      <c r="AA93" s="1030"/>
      <c r="AB93" s="1030"/>
      <c r="AC93" s="1030"/>
      <c r="AD93" s="1030"/>
      <c r="AE93" s="1030"/>
      <c r="AF93" s="1030"/>
      <c r="AG93" s="1030"/>
      <c r="AH93" s="1030"/>
      <c r="AI93" s="1030"/>
      <c r="AJ93" s="1030"/>
      <c r="AK93" s="1030"/>
      <c r="AL93" s="1030"/>
      <c r="AM93" s="1030"/>
      <c r="AN93" s="1030"/>
      <c r="AO93" s="1030"/>
      <c r="AP93" s="1030"/>
      <c r="AQ93" s="1030"/>
      <c r="AR93" s="1030"/>
      <c r="AS93" s="1030"/>
      <c r="AT93" s="1030"/>
      <c r="AU93" s="1030"/>
      <c r="AV93" s="1030"/>
      <c r="AW93" s="1030"/>
      <c r="AX93" s="1030"/>
      <c r="AY93" s="1030"/>
      <c r="AZ93" s="1030"/>
      <c r="BA93" s="1030"/>
      <c r="BB93" s="1030"/>
      <c r="BC93" s="1030"/>
      <c r="BD93" s="1030"/>
      <c r="BE93" s="1030"/>
    </row>
    <row r="94" spans="1:57" x14ac:dyDescent="0.2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1037"/>
      <c r="I94" s="1037"/>
      <c r="J94" s="1037"/>
      <c r="K94" s="1037"/>
      <c r="L94" s="1037"/>
      <c r="M94" s="1037"/>
      <c r="N94" s="1037"/>
      <c r="O94" s="1037"/>
      <c r="P94" s="1119"/>
      <c r="Q94" s="1037"/>
      <c r="R94" s="1037"/>
      <c r="S94" s="1037"/>
      <c r="T94" s="1030"/>
      <c r="U94" s="1030"/>
      <c r="V94" s="1030"/>
      <c r="W94" s="1030"/>
      <c r="X94" s="1030"/>
      <c r="Y94" s="1030"/>
      <c r="Z94" s="1030"/>
      <c r="AA94" s="1030"/>
      <c r="AB94" s="1033"/>
      <c r="AC94" s="1033"/>
      <c r="AD94" s="1033"/>
      <c r="AE94" s="1033"/>
      <c r="AF94" s="1033"/>
      <c r="AG94" s="1033"/>
      <c r="AH94" s="1033"/>
      <c r="AI94" s="1033"/>
      <c r="AJ94" s="1033"/>
      <c r="AK94" s="1033"/>
      <c r="AL94" s="1033"/>
      <c r="AM94" s="1033"/>
      <c r="AN94" s="1033"/>
      <c r="AO94" s="1033"/>
      <c r="AP94" s="1033"/>
      <c r="AQ94" s="1033"/>
      <c r="AR94" s="1033"/>
      <c r="AS94" s="1033"/>
      <c r="AT94" s="1033"/>
      <c r="AU94" s="1033"/>
      <c r="AV94" s="1033"/>
      <c r="AW94" s="1033"/>
      <c r="AX94" s="1033"/>
      <c r="AY94" s="1033"/>
      <c r="AZ94" s="1033"/>
      <c r="BA94" s="1030"/>
      <c r="BB94" s="1030"/>
      <c r="BC94" s="1030"/>
      <c r="BD94" s="1030"/>
      <c r="BE94" s="1033"/>
    </row>
    <row r="95" spans="1:57" x14ac:dyDescent="0.25">
      <c r="A95" s="2884"/>
      <c r="B95" s="2885"/>
      <c r="C95" s="2886"/>
      <c r="D95" s="1051" t="s">
        <v>4</v>
      </c>
      <c r="E95" s="1075" t="s">
        <v>1</v>
      </c>
      <c r="F95" s="1076" t="s">
        <v>2</v>
      </c>
      <c r="G95" s="2831"/>
      <c r="H95" s="1037"/>
      <c r="I95" s="1037"/>
      <c r="J95" s="1037"/>
      <c r="K95" s="1037"/>
      <c r="L95" s="1037"/>
      <c r="M95" s="1037"/>
      <c r="N95" s="1037"/>
      <c r="O95" s="1037"/>
      <c r="P95" s="1119"/>
      <c r="Q95" s="1037"/>
      <c r="R95" s="1037"/>
      <c r="S95" s="1037"/>
      <c r="T95" s="1030"/>
      <c r="U95" s="1030"/>
      <c r="V95" s="1030"/>
      <c r="W95" s="1030"/>
      <c r="X95" s="1030"/>
      <c r="Y95" s="1030"/>
      <c r="Z95" s="1030"/>
      <c r="AA95" s="1030"/>
      <c r="AB95" s="1033"/>
      <c r="AC95" s="1033"/>
      <c r="AD95" s="1033"/>
      <c r="AE95" s="1033"/>
      <c r="AF95" s="1033"/>
      <c r="AG95" s="1033"/>
      <c r="AH95" s="1033"/>
      <c r="AI95" s="1033"/>
      <c r="AJ95" s="1033"/>
      <c r="AK95" s="1033"/>
      <c r="AL95" s="1033"/>
      <c r="AM95" s="1033"/>
      <c r="AN95" s="1033"/>
      <c r="AO95" s="1033"/>
      <c r="AP95" s="1033"/>
      <c r="AQ95" s="1033"/>
      <c r="AR95" s="1033"/>
      <c r="AS95" s="1033"/>
      <c r="AT95" s="1033"/>
      <c r="AU95" s="1033"/>
      <c r="AV95" s="1033"/>
      <c r="AW95" s="1033"/>
      <c r="AX95" s="1033"/>
      <c r="AY95" s="1033"/>
      <c r="AZ95" s="1033"/>
      <c r="BA95" s="1030"/>
      <c r="BB95" s="1030"/>
      <c r="BC95" s="1030"/>
      <c r="BD95" s="1030"/>
      <c r="BE95" s="1033"/>
    </row>
    <row r="96" spans="1:57" x14ac:dyDescent="0.25">
      <c r="A96" s="2852" t="s">
        <v>126</v>
      </c>
      <c r="B96" s="2854" t="s">
        <v>127</v>
      </c>
      <c r="C96" s="2855"/>
      <c r="D96" s="1205">
        <v>0</v>
      </c>
      <c r="E96" s="1206"/>
      <c r="F96" s="1208"/>
      <c r="G96" s="1156"/>
      <c r="H96" s="1293" t="s">
        <v>3</v>
      </c>
      <c r="I96" s="1037"/>
      <c r="J96" s="1037"/>
      <c r="K96" s="1037"/>
      <c r="L96" s="1037"/>
      <c r="M96" s="1037"/>
      <c r="N96" s="1037"/>
      <c r="O96" s="1037"/>
      <c r="P96" s="1119"/>
      <c r="Q96" s="1037"/>
      <c r="R96" s="1037"/>
      <c r="S96" s="1037"/>
      <c r="T96" s="1030"/>
      <c r="U96" s="1030"/>
      <c r="V96" s="1030"/>
      <c r="W96" s="1030"/>
      <c r="X96" s="1030"/>
      <c r="Y96" s="1030"/>
      <c r="Z96" s="1030"/>
      <c r="AA96" s="1030"/>
      <c r="AB96" s="1033"/>
      <c r="AC96" s="1033"/>
      <c r="AD96" s="1033"/>
      <c r="AE96" s="1033"/>
      <c r="AF96" s="1033"/>
      <c r="AG96" s="1033"/>
      <c r="AH96" s="1033"/>
      <c r="AI96" s="1033"/>
      <c r="AJ96" s="1033"/>
      <c r="AK96" s="1033"/>
      <c r="AL96" s="1033"/>
      <c r="AM96" s="1033"/>
      <c r="AN96" s="1033"/>
      <c r="AO96" s="1033"/>
      <c r="AP96" s="1033"/>
      <c r="AQ96" s="1033"/>
      <c r="AR96" s="1033"/>
      <c r="AS96" s="1033"/>
      <c r="AT96" s="1033"/>
      <c r="AU96" s="1033"/>
      <c r="AV96" s="1033"/>
      <c r="AW96" s="1033"/>
      <c r="AX96" s="1033"/>
      <c r="AY96" s="1033"/>
      <c r="AZ96" s="1033"/>
      <c r="BA96" s="1067" t="s">
        <v>3</v>
      </c>
      <c r="BB96" s="1067" t="s">
        <v>3</v>
      </c>
      <c r="BC96" s="1030"/>
      <c r="BD96" s="1299">
        <v>0</v>
      </c>
      <c r="BE96" s="1299">
        <v>0</v>
      </c>
    </row>
    <row r="97" spans="1:58" x14ac:dyDescent="0.25">
      <c r="A97" s="2853"/>
      <c r="B97" s="2856" t="s">
        <v>128</v>
      </c>
      <c r="C97" s="2857"/>
      <c r="D97" s="1171">
        <v>0</v>
      </c>
      <c r="E97" s="1165"/>
      <c r="F97" s="1168"/>
      <c r="G97" s="1158"/>
      <c r="H97" s="1293"/>
      <c r="I97" s="1037"/>
      <c r="J97" s="1037"/>
      <c r="K97" s="1037"/>
      <c r="L97" s="1037"/>
      <c r="M97" s="1037"/>
      <c r="N97" s="1037"/>
      <c r="O97" s="1037"/>
      <c r="P97" s="1119"/>
      <c r="Q97" s="1037"/>
      <c r="R97" s="1037"/>
      <c r="S97" s="1037"/>
      <c r="T97" s="1030"/>
      <c r="U97" s="1030"/>
      <c r="V97" s="1030"/>
      <c r="W97" s="1030"/>
      <c r="X97" s="1030"/>
      <c r="Y97" s="1030"/>
      <c r="Z97" s="1030"/>
      <c r="AA97" s="1030"/>
      <c r="AB97" s="1033"/>
      <c r="AC97" s="1033"/>
      <c r="AD97" s="1033"/>
      <c r="AE97" s="1033"/>
      <c r="AF97" s="1033"/>
      <c r="AG97" s="1033"/>
      <c r="AH97" s="1033"/>
      <c r="AI97" s="1033"/>
      <c r="AJ97" s="1033"/>
      <c r="AK97" s="1033"/>
      <c r="AL97" s="1033"/>
      <c r="AM97" s="1033"/>
      <c r="AN97" s="1033"/>
      <c r="AO97" s="1033"/>
      <c r="AP97" s="1033"/>
      <c r="AQ97" s="1033"/>
      <c r="AR97" s="1033"/>
      <c r="AS97" s="1033"/>
      <c r="AT97" s="1033"/>
      <c r="AU97" s="1033"/>
      <c r="AV97" s="1033"/>
      <c r="AW97" s="1033"/>
      <c r="AX97" s="1033"/>
      <c r="AY97" s="1033"/>
      <c r="AZ97" s="1033"/>
      <c r="BA97" s="1030"/>
      <c r="BB97" s="1030"/>
      <c r="BC97" s="1030"/>
      <c r="BD97" s="1030"/>
      <c r="BE97" s="1033"/>
      <c r="BF97" s="1033"/>
    </row>
    <row r="98" spans="1:58" ht="15.75" x14ac:dyDescent="0.25">
      <c r="A98" s="1086" t="s">
        <v>129</v>
      </c>
      <c r="B98" s="1099"/>
      <c r="C98" s="1099"/>
      <c r="D98" s="1099"/>
      <c r="E98" s="1047"/>
      <c r="F98" s="1047"/>
      <c r="G98" s="1047"/>
      <c r="H98" s="1047"/>
      <c r="I98" s="1047"/>
      <c r="J98" s="1047"/>
      <c r="K98" s="1047"/>
      <c r="L98" s="1047"/>
      <c r="M98" s="1047"/>
      <c r="N98" s="1047"/>
      <c r="O98" s="1047"/>
      <c r="P98" s="1047"/>
      <c r="Q98" s="1047"/>
      <c r="R98" s="1077"/>
      <c r="S98" s="1043"/>
      <c r="T98" s="1030"/>
      <c r="U98" s="1030"/>
      <c r="V98" s="1030"/>
      <c r="W98" s="1030"/>
      <c r="X98" s="1030"/>
      <c r="Y98" s="1030"/>
      <c r="Z98" s="1030"/>
      <c r="AA98" s="1030"/>
      <c r="AB98" s="1030"/>
      <c r="AC98" s="1030"/>
      <c r="AD98" s="1030"/>
      <c r="AE98" s="1030"/>
      <c r="AF98" s="1030"/>
      <c r="AG98" s="1030"/>
      <c r="AH98" s="1030"/>
      <c r="AI98" s="1030"/>
      <c r="AJ98" s="1030"/>
      <c r="AK98" s="1030"/>
      <c r="AL98" s="1030"/>
      <c r="AM98" s="1030"/>
      <c r="AN98" s="1030"/>
      <c r="AO98" s="1030"/>
      <c r="AP98" s="1030"/>
      <c r="AQ98" s="1030"/>
      <c r="AR98" s="1030"/>
      <c r="AS98" s="1030"/>
      <c r="AT98" s="1030"/>
      <c r="AU98" s="1030"/>
      <c r="AV98" s="1030"/>
      <c r="AW98" s="1030"/>
      <c r="AX98" s="1030"/>
      <c r="AY98" s="1030"/>
      <c r="AZ98" s="1030"/>
      <c r="BA98" s="1030"/>
      <c r="BB98" s="1030"/>
      <c r="BC98" s="1030"/>
      <c r="BD98" s="1030"/>
      <c r="BE98" s="1030"/>
      <c r="BF98" s="1030"/>
    </row>
    <row r="99" spans="1:58" x14ac:dyDescent="0.2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1043"/>
      <c r="R99" s="1073"/>
      <c r="S99" s="1030"/>
      <c r="T99" s="1030"/>
      <c r="U99" s="1030"/>
      <c r="V99" s="1030"/>
      <c r="W99" s="1030"/>
      <c r="X99" s="1030"/>
      <c r="Y99" s="1030"/>
      <c r="Z99" s="1030"/>
      <c r="AA99" s="1030"/>
      <c r="AB99" s="1033"/>
      <c r="AC99" s="1033"/>
      <c r="AD99" s="1033"/>
      <c r="AE99" s="1033"/>
      <c r="AF99" s="1033"/>
      <c r="AG99" s="1033"/>
      <c r="AH99" s="1033"/>
      <c r="AI99" s="1033"/>
      <c r="AJ99" s="1033"/>
      <c r="AK99" s="1033"/>
      <c r="AL99" s="1033"/>
      <c r="AM99" s="1033"/>
      <c r="AN99" s="1033"/>
      <c r="AO99" s="1033"/>
      <c r="AP99" s="1033"/>
      <c r="AQ99" s="1033"/>
      <c r="AR99" s="1033"/>
      <c r="AS99" s="1033"/>
      <c r="AT99" s="1033"/>
      <c r="AU99" s="1033"/>
      <c r="AV99" s="1033"/>
      <c r="AW99" s="1033"/>
      <c r="AX99" s="1033"/>
      <c r="AY99" s="1033"/>
      <c r="AZ99" s="1033"/>
      <c r="BA99" s="1030"/>
      <c r="BB99" s="1030"/>
      <c r="BC99" s="1030"/>
      <c r="BD99" s="1030"/>
      <c r="BE99" s="1033"/>
      <c r="BF99" s="1033"/>
    </row>
    <row r="100" spans="1:58" ht="21" x14ac:dyDescent="0.25">
      <c r="A100" s="2807"/>
      <c r="B100" s="2808"/>
      <c r="C100" s="2809"/>
      <c r="D100" s="2831"/>
      <c r="E100" s="1042" t="s">
        <v>33</v>
      </c>
      <c r="F100" s="1045" t="s">
        <v>34</v>
      </c>
      <c r="G100" s="1045" t="s">
        <v>35</v>
      </c>
      <c r="H100" s="1045" t="s">
        <v>22</v>
      </c>
      <c r="I100" s="1045" t="s">
        <v>23</v>
      </c>
      <c r="J100" s="1045" t="s">
        <v>24</v>
      </c>
      <c r="K100" s="1045" t="s">
        <v>25</v>
      </c>
      <c r="L100" s="1045" t="s">
        <v>26</v>
      </c>
      <c r="M100" s="1064" t="s">
        <v>27</v>
      </c>
      <c r="N100" s="2831"/>
      <c r="O100" s="2800"/>
      <c r="P100" s="2800"/>
      <c r="Q100" s="1120"/>
      <c r="R100" s="1104"/>
      <c r="S100" s="1030"/>
      <c r="T100" s="1030"/>
      <c r="U100" s="1030"/>
      <c r="V100" s="1030"/>
      <c r="W100" s="1030"/>
      <c r="X100" s="1030"/>
      <c r="Y100" s="1030"/>
      <c r="Z100" s="1030"/>
      <c r="AA100" s="1030"/>
      <c r="AB100" s="1033"/>
      <c r="AC100" s="1033"/>
      <c r="AD100" s="1033"/>
      <c r="AE100" s="1033"/>
      <c r="AF100" s="1033"/>
      <c r="AG100" s="1033"/>
      <c r="AH100" s="1033"/>
      <c r="AI100" s="1033"/>
      <c r="AJ100" s="1033"/>
      <c r="AK100" s="1033"/>
      <c r="AL100" s="1033"/>
      <c r="AM100" s="1033"/>
      <c r="AN100" s="1033"/>
      <c r="AO100" s="1033"/>
      <c r="AP100" s="1033"/>
      <c r="AQ100" s="1033"/>
      <c r="AR100" s="1033"/>
      <c r="AS100" s="1033"/>
      <c r="AT100" s="1033"/>
      <c r="AU100" s="1033"/>
      <c r="AV100" s="1033"/>
      <c r="AW100" s="1033"/>
      <c r="AX100" s="1033"/>
      <c r="AY100" s="1033"/>
      <c r="AZ100" s="1033"/>
      <c r="BA100" s="1030"/>
      <c r="BB100" s="1030"/>
      <c r="BC100" s="1030"/>
      <c r="BD100" s="1030"/>
      <c r="BE100" s="1033"/>
      <c r="BF100" s="1033"/>
    </row>
    <row r="101" spans="1:58" x14ac:dyDescent="0.25">
      <c r="A101" s="2861" t="s">
        <v>131</v>
      </c>
      <c r="B101" s="2862"/>
      <c r="C101" s="2862"/>
      <c r="D101" s="1169">
        <v>0</v>
      </c>
      <c r="E101" s="1175"/>
      <c r="F101" s="1176"/>
      <c r="G101" s="1176"/>
      <c r="H101" s="1176"/>
      <c r="I101" s="1176"/>
      <c r="J101" s="1176"/>
      <c r="K101" s="1176"/>
      <c r="L101" s="1176"/>
      <c r="M101" s="1204"/>
      <c r="N101" s="1155"/>
      <c r="O101" s="1155"/>
      <c r="P101" s="1251"/>
      <c r="Q101" s="1291" t="s">
        <v>132</v>
      </c>
      <c r="R101" s="1081"/>
      <c r="S101" s="1030"/>
      <c r="T101" s="1030"/>
      <c r="U101" s="1030"/>
      <c r="V101" s="1030"/>
      <c r="W101" s="1044"/>
      <c r="X101" s="1044"/>
      <c r="Y101" s="1037"/>
      <c r="Z101" s="1037"/>
      <c r="AA101" s="1037"/>
      <c r="AB101" s="1033"/>
      <c r="AC101" s="1033"/>
      <c r="AD101" s="1033"/>
      <c r="AE101" s="1033"/>
      <c r="AF101" s="1033"/>
      <c r="AG101" s="1033"/>
      <c r="AH101" s="1033"/>
      <c r="AI101" s="1033"/>
      <c r="AJ101" s="1033"/>
      <c r="AK101" s="1033"/>
      <c r="AL101" s="1033"/>
      <c r="AM101" s="1033"/>
      <c r="AN101" s="1033"/>
      <c r="AO101" s="1033"/>
      <c r="AP101" s="1033"/>
      <c r="AQ101" s="1033"/>
      <c r="AR101" s="1033"/>
      <c r="AS101" s="1033"/>
      <c r="AT101" s="1033"/>
      <c r="AU101" s="1033"/>
      <c r="AV101" s="1033"/>
      <c r="AW101" s="1033"/>
      <c r="AX101" s="1033"/>
      <c r="AY101" s="1033"/>
      <c r="AZ101" s="1033"/>
      <c r="BA101" s="1067" t="s">
        <v>3</v>
      </c>
      <c r="BB101" s="1067" t="s">
        <v>3</v>
      </c>
      <c r="BC101" s="1130" t="s">
        <v>3</v>
      </c>
      <c r="BD101" s="1299">
        <v>0</v>
      </c>
      <c r="BE101" s="1299">
        <v>0</v>
      </c>
      <c r="BF101" s="1299" t="s">
        <v>3</v>
      </c>
    </row>
    <row r="102" spans="1:58" x14ac:dyDescent="0.25">
      <c r="A102" s="2844" t="s">
        <v>133</v>
      </c>
      <c r="B102" s="2844"/>
      <c r="C102" s="2844"/>
      <c r="D102" s="1170">
        <v>0</v>
      </c>
      <c r="E102" s="1162"/>
      <c r="F102" s="1163"/>
      <c r="G102" s="1187"/>
      <c r="H102" s="1163"/>
      <c r="I102" s="1163"/>
      <c r="J102" s="1187"/>
      <c r="K102" s="1163"/>
      <c r="L102" s="1163"/>
      <c r="M102" s="1159"/>
      <c r="N102" s="1157"/>
      <c r="O102" s="1157"/>
      <c r="P102" s="1253"/>
      <c r="Q102" s="1291" t="s">
        <v>132</v>
      </c>
      <c r="R102" s="1081"/>
      <c r="S102" s="1030"/>
      <c r="T102" s="1030"/>
      <c r="U102" s="1030"/>
      <c r="V102" s="1030"/>
      <c r="W102" s="1044"/>
      <c r="X102" s="1044"/>
      <c r="Y102" s="1037"/>
      <c r="Z102" s="1037"/>
      <c r="AA102" s="1037"/>
      <c r="AB102" s="1033"/>
      <c r="AC102" s="1033"/>
      <c r="AD102" s="1033"/>
      <c r="AE102" s="1033"/>
      <c r="AF102" s="1033"/>
      <c r="AG102" s="1033"/>
      <c r="AH102" s="1033"/>
      <c r="AI102" s="1033"/>
      <c r="AJ102" s="1033"/>
      <c r="AK102" s="1033"/>
      <c r="AL102" s="1033"/>
      <c r="AM102" s="1033"/>
      <c r="AN102" s="1033"/>
      <c r="AO102" s="1033"/>
      <c r="AP102" s="1033"/>
      <c r="AQ102" s="1033"/>
      <c r="AR102" s="1033"/>
      <c r="AS102" s="1033"/>
      <c r="AT102" s="1033"/>
      <c r="AU102" s="1033"/>
      <c r="AV102" s="1033"/>
      <c r="AW102" s="1033"/>
      <c r="AX102" s="1033"/>
      <c r="AY102" s="1033"/>
      <c r="AZ102" s="1033"/>
      <c r="BA102" s="1067" t="s">
        <v>3</v>
      </c>
      <c r="BB102" s="1067" t="s">
        <v>3</v>
      </c>
      <c r="BC102" s="1130" t="s">
        <v>3</v>
      </c>
      <c r="BD102" s="1299">
        <v>0</v>
      </c>
      <c r="BE102" s="1299">
        <v>0</v>
      </c>
      <c r="BF102" s="1299" t="s">
        <v>3</v>
      </c>
    </row>
    <row r="103" spans="1:58" x14ac:dyDescent="0.25">
      <c r="A103" s="2844" t="s">
        <v>134</v>
      </c>
      <c r="B103" s="2844"/>
      <c r="C103" s="2844"/>
      <c r="D103" s="1289"/>
      <c r="E103" s="1172"/>
      <c r="F103" s="1248"/>
      <c r="G103" s="1248"/>
      <c r="H103" s="1248"/>
      <c r="I103" s="1248"/>
      <c r="J103" s="1173"/>
      <c r="K103" s="1250"/>
      <c r="L103" s="1173"/>
      <c r="M103" s="1248"/>
      <c r="N103" s="1289"/>
      <c r="O103" s="1192"/>
      <c r="P103" s="1192"/>
      <c r="Q103" s="1291" t="s">
        <v>132</v>
      </c>
      <c r="R103" s="1081"/>
      <c r="S103" s="1030"/>
      <c r="T103" s="1030"/>
      <c r="U103" s="1030"/>
      <c r="V103" s="1030"/>
      <c r="W103" s="1044"/>
      <c r="X103" s="1044"/>
      <c r="Y103" s="1037"/>
      <c r="Z103" s="1037"/>
      <c r="AA103" s="1037"/>
      <c r="AB103" s="1033"/>
      <c r="AC103" s="1033"/>
      <c r="AD103" s="1033"/>
      <c r="AE103" s="1033"/>
      <c r="AF103" s="1033"/>
      <c r="AG103" s="1033"/>
      <c r="AH103" s="1033"/>
      <c r="AI103" s="1033"/>
      <c r="AJ103" s="1033"/>
      <c r="AK103" s="1033"/>
      <c r="AL103" s="1033"/>
      <c r="AM103" s="1033"/>
      <c r="AN103" s="1033"/>
      <c r="AO103" s="1033"/>
      <c r="AP103" s="1033"/>
      <c r="AQ103" s="1033"/>
      <c r="AR103" s="1033"/>
      <c r="AS103" s="1033"/>
      <c r="AT103" s="1033"/>
      <c r="AU103" s="1033"/>
      <c r="AV103" s="1033"/>
      <c r="AW103" s="1033"/>
      <c r="AX103" s="1033"/>
      <c r="AY103" s="1033"/>
      <c r="AZ103" s="1033"/>
      <c r="BA103" s="1062"/>
      <c r="BB103" s="1062"/>
      <c r="BC103" s="1053"/>
      <c r="BD103" s="1053"/>
      <c r="BE103" s="1053"/>
      <c r="BF103" s="1053"/>
    </row>
    <row r="104" spans="1:58" x14ac:dyDescent="0.25">
      <c r="A104" s="2844" t="s">
        <v>135</v>
      </c>
      <c r="B104" s="2844"/>
      <c r="C104" s="2844"/>
      <c r="D104" s="1289"/>
      <c r="E104" s="1172"/>
      <c r="F104" s="1248"/>
      <c r="G104" s="1248"/>
      <c r="H104" s="1248"/>
      <c r="I104" s="1248"/>
      <c r="J104" s="1173"/>
      <c r="K104" s="1250"/>
      <c r="L104" s="1173"/>
      <c r="M104" s="1248"/>
      <c r="N104" s="1289"/>
      <c r="O104" s="1192"/>
      <c r="P104" s="1192"/>
      <c r="Q104" s="1291" t="s">
        <v>132</v>
      </c>
      <c r="R104" s="1081"/>
      <c r="S104" s="1030"/>
      <c r="T104" s="1030"/>
      <c r="U104" s="1030"/>
      <c r="V104" s="1030"/>
      <c r="W104" s="1044"/>
      <c r="X104" s="1044"/>
      <c r="Y104" s="1037"/>
      <c r="Z104" s="1037"/>
      <c r="AA104" s="1037"/>
      <c r="AB104" s="1033"/>
      <c r="AC104" s="1033"/>
      <c r="AD104" s="1033"/>
      <c r="AE104" s="1033"/>
      <c r="AF104" s="1033"/>
      <c r="AG104" s="1033"/>
      <c r="AH104" s="1033"/>
      <c r="AI104" s="1033"/>
      <c r="AJ104" s="1033"/>
      <c r="AK104" s="1033"/>
      <c r="AL104" s="1033"/>
      <c r="AM104" s="1033"/>
      <c r="AN104" s="1033"/>
      <c r="AO104" s="1033"/>
      <c r="AP104" s="1033"/>
      <c r="AQ104" s="1033"/>
      <c r="AR104" s="1033"/>
      <c r="AS104" s="1033"/>
      <c r="AT104" s="1033"/>
      <c r="AU104" s="1033"/>
      <c r="AV104" s="1033"/>
      <c r="AW104" s="1033"/>
      <c r="AX104" s="1033"/>
      <c r="AY104" s="1033"/>
      <c r="AZ104" s="1033"/>
      <c r="BA104" s="1062"/>
      <c r="BB104" s="1062"/>
      <c r="BC104" s="1053"/>
      <c r="BD104" s="1053"/>
      <c r="BE104" s="1053"/>
      <c r="BF104" s="1053"/>
    </row>
    <row r="105" spans="1:58" x14ac:dyDescent="0.25">
      <c r="A105" s="2813" t="s">
        <v>136</v>
      </c>
      <c r="B105" s="2814"/>
      <c r="C105" s="2815"/>
      <c r="D105" s="1170">
        <v>0</v>
      </c>
      <c r="E105" s="1162"/>
      <c r="F105" s="1163"/>
      <c r="G105" s="1207"/>
      <c r="H105" s="1163"/>
      <c r="I105" s="1163"/>
      <c r="J105" s="1207"/>
      <c r="K105" s="1163"/>
      <c r="L105" s="1163"/>
      <c r="M105" s="1159"/>
      <c r="N105" s="1161"/>
      <c r="O105" s="1161"/>
      <c r="P105" s="1268"/>
      <c r="Q105" s="1291" t="s">
        <v>132</v>
      </c>
      <c r="R105" s="1081"/>
      <c r="S105" s="1030"/>
      <c r="T105" s="1030"/>
      <c r="U105" s="1030"/>
      <c r="V105" s="1030"/>
      <c r="W105" s="1044"/>
      <c r="X105" s="1044"/>
      <c r="Y105" s="1037"/>
      <c r="Z105" s="1037"/>
      <c r="AA105" s="1037"/>
      <c r="AB105" s="1033"/>
      <c r="AC105" s="1033"/>
      <c r="AD105" s="1033"/>
      <c r="AE105" s="1033"/>
      <c r="AF105" s="1033"/>
      <c r="AG105" s="1033"/>
      <c r="AH105" s="1033"/>
      <c r="AI105" s="1033"/>
      <c r="AJ105" s="1033"/>
      <c r="AK105" s="1033"/>
      <c r="AL105" s="1033"/>
      <c r="AM105" s="1033"/>
      <c r="AN105" s="1033"/>
      <c r="AO105" s="1033"/>
      <c r="AP105" s="1033"/>
      <c r="AQ105" s="1033"/>
      <c r="AR105" s="1033"/>
      <c r="AS105" s="1033"/>
      <c r="AT105" s="1033"/>
      <c r="AU105" s="1033"/>
      <c r="AV105" s="1033"/>
      <c r="AW105" s="1033"/>
      <c r="AX105" s="1033"/>
      <c r="AY105" s="1033"/>
      <c r="AZ105" s="1033"/>
      <c r="BA105" s="1067" t="s">
        <v>3</v>
      </c>
      <c r="BB105" s="1067" t="s">
        <v>3</v>
      </c>
      <c r="BC105" s="1130" t="s">
        <v>3</v>
      </c>
      <c r="BD105" s="1299">
        <v>0</v>
      </c>
      <c r="BE105" s="1299">
        <v>0</v>
      </c>
      <c r="BF105" s="1299" t="s">
        <v>3</v>
      </c>
    </row>
    <row r="106" spans="1:58" x14ac:dyDescent="0.25">
      <c r="A106" s="2844" t="s">
        <v>137</v>
      </c>
      <c r="B106" s="2844"/>
      <c r="C106" s="2844"/>
      <c r="D106" s="1170">
        <v>0</v>
      </c>
      <c r="E106" s="1162"/>
      <c r="F106" s="1163"/>
      <c r="G106" s="1163"/>
      <c r="H106" s="1163"/>
      <c r="I106" s="1163"/>
      <c r="J106" s="1163"/>
      <c r="K106" s="1163"/>
      <c r="L106" s="1163"/>
      <c r="M106" s="1159"/>
      <c r="N106" s="1156"/>
      <c r="O106" s="1156"/>
      <c r="P106" s="1252"/>
      <c r="Q106" s="1291" t="s">
        <v>132</v>
      </c>
      <c r="R106" s="1081"/>
      <c r="S106" s="1030"/>
      <c r="T106" s="1030"/>
      <c r="U106" s="1030"/>
      <c r="V106" s="1030"/>
      <c r="W106" s="1044"/>
      <c r="X106" s="1044"/>
      <c r="Y106" s="1037"/>
      <c r="Z106" s="1037"/>
      <c r="AA106" s="1037"/>
      <c r="AB106" s="1033"/>
      <c r="AC106" s="1033"/>
      <c r="AD106" s="1033"/>
      <c r="AE106" s="1033"/>
      <c r="AF106" s="1033"/>
      <c r="AG106" s="1033"/>
      <c r="AH106" s="1033"/>
      <c r="AI106" s="1033"/>
      <c r="AJ106" s="1033"/>
      <c r="AK106" s="1033"/>
      <c r="AL106" s="1033"/>
      <c r="AM106" s="1033"/>
      <c r="AN106" s="1033"/>
      <c r="AO106" s="1033"/>
      <c r="AP106" s="1033"/>
      <c r="AQ106" s="1033"/>
      <c r="AR106" s="1033"/>
      <c r="AS106" s="1033"/>
      <c r="AT106" s="1033"/>
      <c r="AU106" s="1033"/>
      <c r="AV106" s="1033"/>
      <c r="AW106" s="1033"/>
      <c r="AX106" s="1033"/>
      <c r="AY106" s="1033"/>
      <c r="AZ106" s="1033"/>
      <c r="BA106" s="1067" t="s">
        <v>3</v>
      </c>
      <c r="BB106" s="1067" t="s">
        <v>3</v>
      </c>
      <c r="BC106" s="1130" t="s">
        <v>3</v>
      </c>
      <c r="BD106" s="1299">
        <v>0</v>
      </c>
      <c r="BE106" s="1299">
        <v>0</v>
      </c>
      <c r="BF106" s="1299" t="s">
        <v>3</v>
      </c>
    </row>
    <row r="107" spans="1:58" x14ac:dyDescent="0.25">
      <c r="A107" s="2844" t="s">
        <v>138</v>
      </c>
      <c r="B107" s="2844"/>
      <c r="C107" s="2844"/>
      <c r="D107" s="1170">
        <v>0</v>
      </c>
      <c r="E107" s="1162"/>
      <c r="F107" s="1163"/>
      <c r="G107" s="1163"/>
      <c r="H107" s="1163"/>
      <c r="I107" s="1163"/>
      <c r="J107" s="1163"/>
      <c r="K107" s="1163"/>
      <c r="L107" s="1163"/>
      <c r="M107" s="1159"/>
      <c r="N107" s="1156"/>
      <c r="O107" s="1192"/>
      <c r="P107" s="1252"/>
      <c r="Q107" s="1291" t="s">
        <v>132</v>
      </c>
      <c r="R107" s="1081"/>
      <c r="S107" s="1030"/>
      <c r="T107" s="1030"/>
      <c r="U107" s="1030"/>
      <c r="V107" s="1030"/>
      <c r="W107" s="1044"/>
      <c r="X107" s="1044"/>
      <c r="Y107" s="1037"/>
      <c r="Z107" s="1037"/>
      <c r="AA107" s="1037"/>
      <c r="AB107" s="1033"/>
      <c r="AC107" s="1033"/>
      <c r="AD107" s="1033"/>
      <c r="AE107" s="1033"/>
      <c r="AF107" s="1033"/>
      <c r="AG107" s="1033"/>
      <c r="AH107" s="1033"/>
      <c r="AI107" s="1033"/>
      <c r="AJ107" s="1033"/>
      <c r="AK107" s="1033"/>
      <c r="AL107" s="1033"/>
      <c r="AM107" s="1033"/>
      <c r="AN107" s="1033"/>
      <c r="AO107" s="1033"/>
      <c r="AP107" s="1033"/>
      <c r="AQ107" s="1033"/>
      <c r="AR107" s="1033"/>
      <c r="AS107" s="1033"/>
      <c r="AT107" s="1033"/>
      <c r="AU107" s="1033"/>
      <c r="AV107" s="1033"/>
      <c r="AW107" s="1033"/>
      <c r="AX107" s="1033"/>
      <c r="AY107" s="1033"/>
      <c r="AZ107" s="1033"/>
      <c r="BA107" s="1067" t="s">
        <v>3</v>
      </c>
      <c r="BB107" s="1067" t="s">
        <v>3</v>
      </c>
      <c r="BC107" s="1053"/>
      <c r="BD107" s="1053"/>
      <c r="BE107" s="1299">
        <v>0</v>
      </c>
      <c r="BF107" s="1299" t="s">
        <v>3</v>
      </c>
    </row>
    <row r="108" spans="1:58" x14ac:dyDescent="0.25">
      <c r="A108" s="2844" t="s">
        <v>139</v>
      </c>
      <c r="B108" s="2844"/>
      <c r="C108" s="2844"/>
      <c r="D108" s="1170">
        <v>0</v>
      </c>
      <c r="E108" s="1172"/>
      <c r="F108" s="1173"/>
      <c r="G108" s="1173"/>
      <c r="H108" s="1163"/>
      <c r="I108" s="1163"/>
      <c r="J108" s="1163"/>
      <c r="K108" s="1163"/>
      <c r="L108" s="1163"/>
      <c r="M108" s="1159"/>
      <c r="N108" s="1156"/>
      <c r="O108" s="1156"/>
      <c r="P108" s="1252"/>
      <c r="Q108" s="1291" t="s">
        <v>132</v>
      </c>
      <c r="R108" s="1081"/>
      <c r="S108" s="1030"/>
      <c r="T108" s="1030"/>
      <c r="U108" s="1030"/>
      <c r="V108" s="1030"/>
      <c r="W108" s="1044"/>
      <c r="X108" s="1044"/>
      <c r="Y108" s="1037"/>
      <c r="Z108" s="1037"/>
      <c r="AA108" s="1037"/>
      <c r="AB108" s="1033"/>
      <c r="AC108" s="1033"/>
      <c r="AD108" s="1033"/>
      <c r="AE108" s="1033"/>
      <c r="AF108" s="1033"/>
      <c r="AG108" s="1033"/>
      <c r="AH108" s="1033"/>
      <c r="AI108" s="1033"/>
      <c r="AJ108" s="1033"/>
      <c r="AK108" s="1033"/>
      <c r="AL108" s="1033"/>
      <c r="AM108" s="1033"/>
      <c r="AN108" s="1033"/>
      <c r="AO108" s="1033"/>
      <c r="AP108" s="1033"/>
      <c r="AQ108" s="1033"/>
      <c r="AR108" s="1033"/>
      <c r="AS108" s="1033"/>
      <c r="AT108" s="1033"/>
      <c r="AU108" s="1033"/>
      <c r="AV108" s="1033"/>
      <c r="AW108" s="1033"/>
      <c r="AX108" s="1033"/>
      <c r="AY108" s="1033"/>
      <c r="AZ108" s="1033"/>
      <c r="BA108" s="1067" t="s">
        <v>3</v>
      </c>
      <c r="BB108" s="1067" t="s">
        <v>3</v>
      </c>
      <c r="BC108" s="1130" t="s">
        <v>3</v>
      </c>
      <c r="BD108" s="1299">
        <v>0</v>
      </c>
      <c r="BE108" s="1299">
        <v>0</v>
      </c>
      <c r="BF108" s="1299" t="s">
        <v>3</v>
      </c>
    </row>
    <row r="109" spans="1:58" x14ac:dyDescent="0.25">
      <c r="A109" s="2844" t="s">
        <v>140</v>
      </c>
      <c r="B109" s="2844"/>
      <c r="C109" s="2844"/>
      <c r="D109" s="1170">
        <v>0</v>
      </c>
      <c r="E109" s="1172"/>
      <c r="F109" s="1173"/>
      <c r="G109" s="1173"/>
      <c r="H109" s="1163"/>
      <c r="I109" s="1163"/>
      <c r="J109" s="1163"/>
      <c r="K109" s="1163"/>
      <c r="L109" s="1163"/>
      <c r="M109" s="1159"/>
      <c r="N109" s="1156"/>
      <c r="O109" s="1156"/>
      <c r="P109" s="1252"/>
      <c r="Q109" s="1291" t="s">
        <v>132</v>
      </c>
      <c r="R109" s="1081"/>
      <c r="S109" s="1030"/>
      <c r="T109" s="1030"/>
      <c r="U109" s="1030"/>
      <c r="V109" s="1030"/>
      <c r="W109" s="1044"/>
      <c r="X109" s="1044"/>
      <c r="Y109" s="1037"/>
      <c r="Z109" s="1037"/>
      <c r="AA109" s="1037"/>
      <c r="AB109" s="1033"/>
      <c r="AC109" s="1033"/>
      <c r="AD109" s="1033"/>
      <c r="AE109" s="1033"/>
      <c r="AF109" s="1033"/>
      <c r="AG109" s="1033"/>
      <c r="AH109" s="1033"/>
      <c r="AI109" s="1033"/>
      <c r="AJ109" s="1033"/>
      <c r="AK109" s="1033"/>
      <c r="AL109" s="1033"/>
      <c r="AM109" s="1033"/>
      <c r="AN109" s="1033"/>
      <c r="AO109" s="1033"/>
      <c r="AP109" s="1033"/>
      <c r="AQ109" s="1033"/>
      <c r="AR109" s="1033"/>
      <c r="AS109" s="1033"/>
      <c r="AT109" s="1033"/>
      <c r="AU109" s="1033"/>
      <c r="AV109" s="1033"/>
      <c r="AW109" s="1033"/>
      <c r="AX109" s="1033"/>
      <c r="AY109" s="1033"/>
      <c r="AZ109" s="1033"/>
      <c r="BA109" s="1067" t="s">
        <v>3</v>
      </c>
      <c r="BB109" s="1067" t="s">
        <v>3</v>
      </c>
      <c r="BC109" s="1130" t="s">
        <v>3</v>
      </c>
      <c r="BD109" s="1299">
        <v>0</v>
      </c>
      <c r="BE109" s="1299">
        <v>0</v>
      </c>
      <c r="BF109" s="1299" t="s">
        <v>3</v>
      </c>
    </row>
    <row r="110" spans="1:58" x14ac:dyDescent="0.25">
      <c r="A110" s="2844" t="s">
        <v>141</v>
      </c>
      <c r="B110" s="2844"/>
      <c r="C110" s="2844"/>
      <c r="D110" s="1170">
        <v>0</v>
      </c>
      <c r="E110" s="1172"/>
      <c r="F110" s="1173"/>
      <c r="G110" s="1173"/>
      <c r="H110" s="1173"/>
      <c r="I110" s="1173"/>
      <c r="J110" s="1163"/>
      <c r="K110" s="1163"/>
      <c r="L110" s="1163"/>
      <c r="M110" s="1159"/>
      <c r="N110" s="1156"/>
      <c r="O110" s="1156"/>
      <c r="P110" s="1252"/>
      <c r="Q110" s="1291" t="s">
        <v>132</v>
      </c>
      <c r="R110" s="1081"/>
      <c r="S110" s="1030"/>
      <c r="T110" s="1030"/>
      <c r="U110" s="1030"/>
      <c r="V110" s="1030"/>
      <c r="W110" s="1044"/>
      <c r="X110" s="1044"/>
      <c r="Y110" s="1037"/>
      <c r="Z110" s="1037"/>
      <c r="AA110" s="1037"/>
      <c r="AB110" s="1033"/>
      <c r="AC110" s="1033"/>
      <c r="AD110" s="1033"/>
      <c r="AE110" s="1033"/>
      <c r="AF110" s="1033"/>
      <c r="AG110" s="1033"/>
      <c r="AH110" s="1033"/>
      <c r="AI110" s="1033"/>
      <c r="AJ110" s="1033"/>
      <c r="AK110" s="1033"/>
      <c r="AL110" s="1033"/>
      <c r="AM110" s="1033"/>
      <c r="AN110" s="1033"/>
      <c r="AO110" s="1033"/>
      <c r="AP110" s="1033"/>
      <c r="AQ110" s="1033"/>
      <c r="AR110" s="1033"/>
      <c r="AS110" s="1033"/>
      <c r="AT110" s="1033"/>
      <c r="AU110" s="1033"/>
      <c r="AV110" s="1033"/>
      <c r="AW110" s="1033"/>
      <c r="AX110" s="1033"/>
      <c r="AY110" s="1033"/>
      <c r="AZ110" s="1033"/>
      <c r="BA110" s="1067" t="s">
        <v>3</v>
      </c>
      <c r="BB110" s="1067" t="s">
        <v>3</v>
      </c>
      <c r="BC110" s="1130" t="s">
        <v>3</v>
      </c>
      <c r="BD110" s="1299">
        <v>0</v>
      </c>
      <c r="BE110" s="1299">
        <v>0</v>
      </c>
      <c r="BF110" s="1299" t="s">
        <v>3</v>
      </c>
    </row>
    <row r="111" spans="1:58" x14ac:dyDescent="0.25">
      <c r="A111" s="2844" t="s">
        <v>142</v>
      </c>
      <c r="B111" s="2844"/>
      <c r="C111" s="2844"/>
      <c r="D111" s="1170">
        <v>0</v>
      </c>
      <c r="E111" s="1172"/>
      <c r="F111" s="1173"/>
      <c r="G111" s="1163"/>
      <c r="H111" s="1163"/>
      <c r="I111" s="1163"/>
      <c r="J111" s="1163"/>
      <c r="K111" s="1163"/>
      <c r="L111" s="1163"/>
      <c r="M111" s="1159"/>
      <c r="N111" s="1156"/>
      <c r="O111" s="1156"/>
      <c r="P111" s="1252"/>
      <c r="Q111" s="1291" t="s">
        <v>132</v>
      </c>
      <c r="R111" s="1081"/>
      <c r="S111" s="1030"/>
      <c r="T111" s="1030"/>
      <c r="U111" s="1030"/>
      <c r="V111" s="1030"/>
      <c r="W111" s="1044"/>
      <c r="X111" s="1044"/>
      <c r="Y111" s="1037"/>
      <c r="Z111" s="1037"/>
      <c r="AA111" s="1037"/>
      <c r="AB111" s="1033"/>
      <c r="AC111" s="1033"/>
      <c r="AD111" s="1033"/>
      <c r="AE111" s="1033"/>
      <c r="AF111" s="1033"/>
      <c r="AG111" s="1033"/>
      <c r="AH111" s="1033"/>
      <c r="AI111" s="1033"/>
      <c r="AJ111" s="1033"/>
      <c r="AK111" s="1033"/>
      <c r="AL111" s="1033"/>
      <c r="AM111" s="1033"/>
      <c r="AN111" s="1033"/>
      <c r="AO111" s="1033"/>
      <c r="AP111" s="1033"/>
      <c r="AQ111" s="1033"/>
      <c r="AR111" s="1033"/>
      <c r="AS111" s="1033"/>
      <c r="AT111" s="1033"/>
      <c r="AU111" s="1033"/>
      <c r="AV111" s="1033"/>
      <c r="AW111" s="1033"/>
      <c r="AX111" s="1033"/>
      <c r="AY111" s="1033"/>
      <c r="AZ111" s="1033"/>
      <c r="BA111" s="1067" t="s">
        <v>3</v>
      </c>
      <c r="BB111" s="1067" t="s">
        <v>3</v>
      </c>
      <c r="BC111" s="1130" t="s">
        <v>3</v>
      </c>
      <c r="BD111" s="1299">
        <v>0</v>
      </c>
      <c r="BE111" s="1299">
        <v>0</v>
      </c>
      <c r="BF111" s="1299" t="s">
        <v>3</v>
      </c>
    </row>
    <row r="112" spans="1:58" x14ac:dyDescent="0.25">
      <c r="A112" s="2844" t="s">
        <v>143</v>
      </c>
      <c r="B112" s="2844"/>
      <c r="C112" s="2844"/>
      <c r="D112" s="1170">
        <v>0</v>
      </c>
      <c r="E112" s="1162"/>
      <c r="F112" s="1173"/>
      <c r="G112" s="1173"/>
      <c r="H112" s="1173"/>
      <c r="I112" s="1163"/>
      <c r="J112" s="1173"/>
      <c r="K112" s="1173"/>
      <c r="L112" s="1173"/>
      <c r="M112" s="1174"/>
      <c r="N112" s="1156"/>
      <c r="O112" s="1192"/>
      <c r="P112" s="1252"/>
      <c r="Q112" s="1291" t="s">
        <v>132</v>
      </c>
      <c r="R112" s="1081"/>
      <c r="S112" s="1030"/>
      <c r="T112" s="1030"/>
      <c r="U112" s="1030"/>
      <c r="V112" s="1030"/>
      <c r="W112" s="1044"/>
      <c r="X112" s="1044"/>
      <c r="Y112" s="1037"/>
      <c r="Z112" s="1037"/>
      <c r="AA112" s="1037"/>
      <c r="AB112" s="1033"/>
      <c r="AC112" s="1033"/>
      <c r="AD112" s="1033"/>
      <c r="AE112" s="1033"/>
      <c r="AF112" s="1033"/>
      <c r="AG112" s="1033"/>
      <c r="AH112" s="1033"/>
      <c r="AI112" s="1033"/>
      <c r="AJ112" s="1033"/>
      <c r="AK112" s="1033"/>
      <c r="AL112" s="1033"/>
      <c r="AM112" s="1033"/>
      <c r="AN112" s="1033"/>
      <c r="AO112" s="1033"/>
      <c r="AP112" s="1033"/>
      <c r="AQ112" s="1033"/>
      <c r="AR112" s="1033"/>
      <c r="AS112" s="1033"/>
      <c r="AT112" s="1033"/>
      <c r="AU112" s="1033"/>
      <c r="AV112" s="1033"/>
      <c r="AW112" s="1033"/>
      <c r="AX112" s="1033"/>
      <c r="AY112" s="1033"/>
      <c r="AZ112" s="1033"/>
      <c r="BA112" s="1067" t="s">
        <v>3</v>
      </c>
      <c r="BB112" s="1067" t="s">
        <v>3</v>
      </c>
      <c r="BC112" s="1053"/>
      <c r="BD112" s="1053"/>
      <c r="BE112" s="1299">
        <v>0</v>
      </c>
      <c r="BF112" s="1299" t="s">
        <v>3</v>
      </c>
    </row>
    <row r="113" spans="1:58" x14ac:dyDescent="0.25">
      <c r="A113" s="2844" t="s">
        <v>144</v>
      </c>
      <c r="B113" s="2844"/>
      <c r="C113" s="2844"/>
      <c r="D113" s="1170">
        <v>0</v>
      </c>
      <c r="E113" s="1162"/>
      <c r="F113" s="1173"/>
      <c r="G113" s="1173"/>
      <c r="H113" s="1173"/>
      <c r="I113" s="1163"/>
      <c r="J113" s="1173"/>
      <c r="K113" s="1173"/>
      <c r="L113" s="1173"/>
      <c r="M113" s="1174"/>
      <c r="N113" s="1156"/>
      <c r="O113" s="1192"/>
      <c r="P113" s="1252"/>
      <c r="Q113" s="1291" t="s">
        <v>132</v>
      </c>
      <c r="R113" s="1081"/>
      <c r="S113" s="1030"/>
      <c r="T113" s="1030"/>
      <c r="U113" s="1030"/>
      <c r="V113" s="1030"/>
      <c r="W113" s="1044"/>
      <c r="X113" s="1044"/>
      <c r="Y113" s="1037"/>
      <c r="Z113" s="1037"/>
      <c r="AA113" s="1037"/>
      <c r="AB113" s="1033"/>
      <c r="AC113" s="1033"/>
      <c r="AD113" s="1033"/>
      <c r="AE113" s="1033"/>
      <c r="AF113" s="1033"/>
      <c r="AG113" s="1033"/>
      <c r="AH113" s="1033"/>
      <c r="AI113" s="1033"/>
      <c r="AJ113" s="1033"/>
      <c r="AK113" s="1033"/>
      <c r="AL113" s="1033"/>
      <c r="AM113" s="1033"/>
      <c r="AN113" s="1033"/>
      <c r="AO113" s="1033"/>
      <c r="AP113" s="1033"/>
      <c r="AQ113" s="1033"/>
      <c r="AR113" s="1033"/>
      <c r="AS113" s="1033"/>
      <c r="AT113" s="1033"/>
      <c r="AU113" s="1033"/>
      <c r="AV113" s="1033"/>
      <c r="AW113" s="1033"/>
      <c r="AX113" s="1033"/>
      <c r="AY113" s="1033"/>
      <c r="AZ113" s="1033"/>
      <c r="BA113" s="1067" t="s">
        <v>3</v>
      </c>
      <c r="BB113" s="1067" t="s">
        <v>3</v>
      </c>
      <c r="BC113" s="1053"/>
      <c r="BD113" s="1053"/>
      <c r="BE113" s="1299">
        <v>0</v>
      </c>
      <c r="BF113" s="1299" t="s">
        <v>3</v>
      </c>
    </row>
    <row r="114" spans="1:58" x14ac:dyDescent="0.25">
      <c r="A114" s="2844" t="s">
        <v>145</v>
      </c>
      <c r="B114" s="2844"/>
      <c r="C114" s="2844"/>
      <c r="D114" s="1170">
        <v>0</v>
      </c>
      <c r="E114" s="1162"/>
      <c r="F114" s="1163"/>
      <c r="G114" s="1163"/>
      <c r="H114" s="1163"/>
      <c r="I114" s="1163"/>
      <c r="J114" s="1163"/>
      <c r="K114" s="1163"/>
      <c r="L114" s="1173"/>
      <c r="M114" s="1174"/>
      <c r="N114" s="1156"/>
      <c r="O114" s="1156"/>
      <c r="P114" s="1252"/>
      <c r="Q114" s="1291" t="s">
        <v>132</v>
      </c>
      <c r="R114" s="1081"/>
      <c r="S114" s="1030"/>
      <c r="T114" s="1030"/>
      <c r="U114" s="1030"/>
      <c r="V114" s="1030"/>
      <c r="W114" s="1044"/>
      <c r="X114" s="1044"/>
      <c r="Y114" s="1037"/>
      <c r="Z114" s="1037"/>
      <c r="AA114" s="1037"/>
      <c r="AB114" s="1033"/>
      <c r="AC114" s="1033"/>
      <c r="AD114" s="1033"/>
      <c r="AE114" s="1033"/>
      <c r="AF114" s="1033"/>
      <c r="AG114" s="1033"/>
      <c r="AH114" s="1033"/>
      <c r="AI114" s="1033"/>
      <c r="AJ114" s="1033"/>
      <c r="AK114" s="1033"/>
      <c r="AL114" s="1033"/>
      <c r="AM114" s="1033"/>
      <c r="AN114" s="1033"/>
      <c r="AO114" s="1033"/>
      <c r="AP114" s="1033"/>
      <c r="AQ114" s="1033"/>
      <c r="AR114" s="1033"/>
      <c r="AS114" s="1033"/>
      <c r="AT114" s="1033"/>
      <c r="AU114" s="1033"/>
      <c r="AV114" s="1033"/>
      <c r="AW114" s="1033"/>
      <c r="AX114" s="1033"/>
      <c r="AY114" s="1033"/>
      <c r="AZ114" s="1033"/>
      <c r="BA114" s="1067" t="s">
        <v>3</v>
      </c>
      <c r="BB114" s="1067" t="s">
        <v>3</v>
      </c>
      <c r="BC114" s="1130" t="s">
        <v>3</v>
      </c>
      <c r="BD114" s="1299">
        <v>0</v>
      </c>
      <c r="BE114" s="1299">
        <v>0</v>
      </c>
      <c r="BF114" s="1299" t="s">
        <v>3</v>
      </c>
    </row>
    <row r="115" spans="1:58" x14ac:dyDescent="0.25">
      <c r="A115" s="2844" t="s">
        <v>146</v>
      </c>
      <c r="B115" s="2844"/>
      <c r="C115" s="2844"/>
      <c r="D115" s="1170">
        <v>0</v>
      </c>
      <c r="E115" s="1162"/>
      <c r="F115" s="1163"/>
      <c r="G115" s="1163"/>
      <c r="H115" s="1163"/>
      <c r="I115" s="1163"/>
      <c r="J115" s="1163"/>
      <c r="K115" s="1163"/>
      <c r="L115" s="1173"/>
      <c r="M115" s="1174"/>
      <c r="N115" s="1156"/>
      <c r="O115" s="1156"/>
      <c r="P115" s="1252"/>
      <c r="Q115" s="1291" t="s">
        <v>132</v>
      </c>
      <c r="R115" s="1081"/>
      <c r="S115" s="1030"/>
      <c r="T115" s="1030"/>
      <c r="U115" s="1030"/>
      <c r="V115" s="1030"/>
      <c r="W115" s="1044"/>
      <c r="X115" s="1044"/>
      <c r="Y115" s="1037"/>
      <c r="Z115" s="1037"/>
      <c r="AA115" s="1037"/>
      <c r="AB115" s="1033"/>
      <c r="AC115" s="1033"/>
      <c r="AD115" s="1033"/>
      <c r="AE115" s="1033"/>
      <c r="AF115" s="1033"/>
      <c r="AG115" s="1033"/>
      <c r="AH115" s="1033"/>
      <c r="AI115" s="1033"/>
      <c r="AJ115" s="1033"/>
      <c r="AK115" s="1033"/>
      <c r="AL115" s="1033"/>
      <c r="AM115" s="1033"/>
      <c r="AN115" s="1033"/>
      <c r="AO115" s="1033"/>
      <c r="AP115" s="1033"/>
      <c r="AQ115" s="1033"/>
      <c r="AR115" s="1033"/>
      <c r="AS115" s="1033"/>
      <c r="AT115" s="1033"/>
      <c r="AU115" s="1033"/>
      <c r="AV115" s="1033"/>
      <c r="AW115" s="1033"/>
      <c r="AX115" s="1033"/>
      <c r="AY115" s="1033"/>
      <c r="AZ115" s="1033"/>
      <c r="BA115" s="1067" t="s">
        <v>3</v>
      </c>
      <c r="BB115" s="1067" t="s">
        <v>3</v>
      </c>
      <c r="BC115" s="1130" t="s">
        <v>3</v>
      </c>
      <c r="BD115" s="1299">
        <v>0</v>
      </c>
      <c r="BE115" s="1299">
        <v>0</v>
      </c>
      <c r="BF115" s="1299" t="s">
        <v>3</v>
      </c>
    </row>
    <row r="116" spans="1:58" x14ac:dyDescent="0.25">
      <c r="A116" s="2845" t="s">
        <v>147</v>
      </c>
      <c r="B116" s="2846"/>
      <c r="C116" s="2847"/>
      <c r="D116" s="1170">
        <v>0</v>
      </c>
      <c r="E116" s="1172"/>
      <c r="F116" s="1173"/>
      <c r="G116" s="1173"/>
      <c r="H116" s="1163"/>
      <c r="I116" s="1163"/>
      <c r="J116" s="1163"/>
      <c r="K116" s="1163"/>
      <c r="L116" s="1163"/>
      <c r="M116" s="1159"/>
      <c r="N116" s="1156"/>
      <c r="O116" s="1156"/>
      <c r="P116" s="1252"/>
      <c r="Q116" s="1291" t="s">
        <v>132</v>
      </c>
      <c r="R116" s="1081"/>
      <c r="S116" s="1030"/>
      <c r="T116" s="1030"/>
      <c r="U116" s="1030"/>
      <c r="V116" s="1030"/>
      <c r="W116" s="1044"/>
      <c r="X116" s="1044"/>
      <c r="Y116" s="1037"/>
      <c r="Z116" s="1037"/>
      <c r="AA116" s="1037"/>
      <c r="AB116" s="1033"/>
      <c r="AC116" s="1033"/>
      <c r="AD116" s="1033"/>
      <c r="AE116" s="1033"/>
      <c r="AF116" s="1033"/>
      <c r="AG116" s="1033"/>
      <c r="AH116" s="1033"/>
      <c r="AI116" s="1033"/>
      <c r="AJ116" s="1033"/>
      <c r="AK116" s="1033"/>
      <c r="AL116" s="1033"/>
      <c r="AM116" s="1033"/>
      <c r="AN116" s="1033"/>
      <c r="AO116" s="1033"/>
      <c r="AP116" s="1033"/>
      <c r="AQ116" s="1033"/>
      <c r="AR116" s="1033"/>
      <c r="AS116" s="1033"/>
      <c r="AT116" s="1033"/>
      <c r="AU116" s="1033"/>
      <c r="AV116" s="1033"/>
      <c r="AW116" s="1033"/>
      <c r="AX116" s="1033"/>
      <c r="AY116" s="1033"/>
      <c r="AZ116" s="1033"/>
      <c r="BA116" s="1067" t="s">
        <v>3</v>
      </c>
      <c r="BB116" s="1067" t="s">
        <v>3</v>
      </c>
      <c r="BC116" s="1130" t="s">
        <v>3</v>
      </c>
      <c r="BD116" s="1299">
        <v>0</v>
      </c>
      <c r="BE116" s="1299">
        <v>0</v>
      </c>
      <c r="BF116" s="1299" t="s">
        <v>3</v>
      </c>
    </row>
    <row r="117" spans="1:58" x14ac:dyDescent="0.25">
      <c r="A117" s="2844" t="s">
        <v>148</v>
      </c>
      <c r="B117" s="2844"/>
      <c r="C117" s="2844"/>
      <c r="D117" s="1170">
        <v>0</v>
      </c>
      <c r="E117" s="1172"/>
      <c r="F117" s="1173"/>
      <c r="G117" s="1173"/>
      <c r="H117" s="1163"/>
      <c r="I117" s="1163"/>
      <c r="J117" s="1163"/>
      <c r="K117" s="1163"/>
      <c r="L117" s="1163"/>
      <c r="M117" s="1159"/>
      <c r="N117" s="1156"/>
      <c r="O117" s="1156"/>
      <c r="P117" s="1252"/>
      <c r="Q117" s="1291" t="s">
        <v>132</v>
      </c>
      <c r="R117" s="1081"/>
      <c r="S117" s="1030"/>
      <c r="T117" s="1030"/>
      <c r="U117" s="1030"/>
      <c r="V117" s="1030"/>
      <c r="W117" s="1044"/>
      <c r="X117" s="1044"/>
      <c r="Y117" s="1037"/>
      <c r="Z117" s="1037"/>
      <c r="AA117" s="1037"/>
      <c r="AB117" s="1033"/>
      <c r="AC117" s="1033"/>
      <c r="AD117" s="1033"/>
      <c r="AE117" s="1033"/>
      <c r="AF117" s="1033"/>
      <c r="AG117" s="1033"/>
      <c r="AH117" s="1033"/>
      <c r="AI117" s="1033"/>
      <c r="AJ117" s="1033"/>
      <c r="AK117" s="1033"/>
      <c r="AL117" s="1033"/>
      <c r="AM117" s="1033"/>
      <c r="AN117" s="1033"/>
      <c r="AO117" s="1033"/>
      <c r="AP117" s="1033"/>
      <c r="AQ117" s="1033"/>
      <c r="AR117" s="1033"/>
      <c r="AS117" s="1033"/>
      <c r="AT117" s="1033"/>
      <c r="AU117" s="1033"/>
      <c r="AV117" s="1033"/>
      <c r="AW117" s="1033"/>
      <c r="AX117" s="1033"/>
      <c r="AY117" s="1033"/>
      <c r="AZ117" s="1033"/>
      <c r="BA117" s="1067" t="s">
        <v>3</v>
      </c>
      <c r="BB117" s="1067" t="s">
        <v>3</v>
      </c>
      <c r="BC117" s="1130" t="s">
        <v>3</v>
      </c>
      <c r="BD117" s="1299">
        <v>0</v>
      </c>
      <c r="BE117" s="1299">
        <v>0</v>
      </c>
      <c r="BF117" s="1299" t="s">
        <v>3</v>
      </c>
    </row>
    <row r="118" spans="1:58" x14ac:dyDescent="0.25">
      <c r="A118" s="2844" t="s">
        <v>81</v>
      </c>
      <c r="B118" s="2844"/>
      <c r="C118" s="2844"/>
      <c r="D118" s="1170">
        <v>0</v>
      </c>
      <c r="E118" s="1172"/>
      <c r="F118" s="1173"/>
      <c r="G118" s="1173"/>
      <c r="H118" s="1173"/>
      <c r="I118" s="1173"/>
      <c r="J118" s="1163"/>
      <c r="K118" s="1163"/>
      <c r="L118" s="1163"/>
      <c r="M118" s="1159"/>
      <c r="N118" s="1156"/>
      <c r="O118" s="1192"/>
      <c r="P118" s="1252"/>
      <c r="Q118" s="1291" t="s">
        <v>132</v>
      </c>
      <c r="R118" s="1081"/>
      <c r="S118" s="1030"/>
      <c r="T118" s="1030"/>
      <c r="U118" s="1030"/>
      <c r="V118" s="1030"/>
      <c r="W118" s="1044"/>
      <c r="X118" s="1044"/>
      <c r="Y118" s="1037"/>
      <c r="Z118" s="1037"/>
      <c r="AA118" s="1037"/>
      <c r="AB118" s="1033"/>
      <c r="AC118" s="1033"/>
      <c r="AD118" s="1033"/>
      <c r="AE118" s="1033"/>
      <c r="AF118" s="1033"/>
      <c r="AG118" s="1033"/>
      <c r="AH118" s="1033"/>
      <c r="AI118" s="1033"/>
      <c r="AJ118" s="1033"/>
      <c r="AK118" s="1033"/>
      <c r="AL118" s="1033"/>
      <c r="AM118" s="1033"/>
      <c r="AN118" s="1033"/>
      <c r="AO118" s="1033"/>
      <c r="AP118" s="1033"/>
      <c r="AQ118" s="1033"/>
      <c r="AR118" s="1033"/>
      <c r="AS118" s="1033"/>
      <c r="AT118" s="1033"/>
      <c r="AU118" s="1033"/>
      <c r="AV118" s="1033"/>
      <c r="AW118" s="1033"/>
      <c r="AX118" s="1033"/>
      <c r="AY118" s="1033"/>
      <c r="AZ118" s="1033"/>
      <c r="BA118" s="1067" t="s">
        <v>3</v>
      </c>
      <c r="BB118" s="1067" t="s">
        <v>3</v>
      </c>
      <c r="BC118" s="1053"/>
      <c r="BD118" s="1053"/>
      <c r="BE118" s="1299">
        <v>0</v>
      </c>
      <c r="BF118" s="1299" t="s">
        <v>3</v>
      </c>
    </row>
    <row r="119" spans="1:58" x14ac:dyDescent="0.25">
      <c r="A119" s="2844" t="s">
        <v>149</v>
      </c>
      <c r="B119" s="2844"/>
      <c r="C119" s="2844"/>
      <c r="D119" s="1170">
        <v>0</v>
      </c>
      <c r="E119" s="1162"/>
      <c r="F119" s="1163"/>
      <c r="G119" s="1163"/>
      <c r="H119" s="1163"/>
      <c r="I119" s="1163"/>
      <c r="J119" s="1163"/>
      <c r="K119" s="1163"/>
      <c r="L119" s="1163"/>
      <c r="M119" s="1159"/>
      <c r="N119" s="1156"/>
      <c r="O119" s="1156"/>
      <c r="P119" s="1252"/>
      <c r="Q119" s="1291" t="s">
        <v>132</v>
      </c>
      <c r="R119" s="1081"/>
      <c r="S119" s="1030"/>
      <c r="T119" s="1030"/>
      <c r="U119" s="1030"/>
      <c r="V119" s="1030"/>
      <c r="W119" s="1044"/>
      <c r="X119" s="1044"/>
      <c r="Y119" s="1037"/>
      <c r="Z119" s="1037"/>
      <c r="AA119" s="1037"/>
      <c r="AB119" s="1033"/>
      <c r="AC119" s="1033"/>
      <c r="AD119" s="1033"/>
      <c r="AE119" s="1033"/>
      <c r="AF119" s="1033"/>
      <c r="AG119" s="1033"/>
      <c r="AH119" s="1033"/>
      <c r="AI119" s="1033"/>
      <c r="AJ119" s="1033"/>
      <c r="AK119" s="1033"/>
      <c r="AL119" s="1033"/>
      <c r="AM119" s="1033"/>
      <c r="AN119" s="1033"/>
      <c r="AO119" s="1033"/>
      <c r="AP119" s="1033"/>
      <c r="AQ119" s="1033"/>
      <c r="AR119" s="1033"/>
      <c r="AS119" s="1033"/>
      <c r="AT119" s="1033"/>
      <c r="AU119" s="1033"/>
      <c r="AV119" s="1033"/>
      <c r="AW119" s="1033"/>
      <c r="AX119" s="1033"/>
      <c r="AY119" s="1033"/>
      <c r="AZ119" s="1033"/>
      <c r="BA119" s="1067" t="s">
        <v>3</v>
      </c>
      <c r="BB119" s="1067" t="s">
        <v>3</v>
      </c>
      <c r="BC119" s="1130" t="s">
        <v>3</v>
      </c>
      <c r="BD119" s="1299">
        <v>0</v>
      </c>
      <c r="BE119" s="1299">
        <v>0</v>
      </c>
      <c r="BF119" s="1299" t="s">
        <v>3</v>
      </c>
    </row>
    <row r="120" spans="1:58" x14ac:dyDescent="0.25">
      <c r="A120" s="2844" t="s">
        <v>150</v>
      </c>
      <c r="B120" s="2844"/>
      <c r="C120" s="2844"/>
      <c r="D120" s="1170">
        <v>0</v>
      </c>
      <c r="E120" s="1162"/>
      <c r="F120" s="1163"/>
      <c r="G120" s="1163"/>
      <c r="H120" s="1163"/>
      <c r="I120" s="1163"/>
      <c r="J120" s="1163"/>
      <c r="K120" s="1163"/>
      <c r="L120" s="1163"/>
      <c r="M120" s="1159"/>
      <c r="N120" s="1156"/>
      <c r="O120" s="1156"/>
      <c r="P120" s="1252"/>
      <c r="Q120" s="1291" t="s">
        <v>132</v>
      </c>
      <c r="R120" s="1081"/>
      <c r="S120" s="1030"/>
      <c r="T120" s="1030"/>
      <c r="U120" s="1030"/>
      <c r="V120" s="1030"/>
      <c r="W120" s="1044"/>
      <c r="X120" s="1044"/>
      <c r="Y120" s="1037"/>
      <c r="Z120" s="1037"/>
      <c r="AA120" s="1037"/>
      <c r="AB120" s="1033"/>
      <c r="AC120" s="1033"/>
      <c r="AD120" s="1033"/>
      <c r="AE120" s="1033"/>
      <c r="AF120" s="1033"/>
      <c r="AG120" s="1033"/>
      <c r="AH120" s="1033"/>
      <c r="AI120" s="1033"/>
      <c r="AJ120" s="1033"/>
      <c r="AK120" s="1033"/>
      <c r="AL120" s="1033"/>
      <c r="AM120" s="1033"/>
      <c r="AN120" s="1033"/>
      <c r="AO120" s="1033"/>
      <c r="AP120" s="1033"/>
      <c r="AQ120" s="1033"/>
      <c r="AR120" s="1033"/>
      <c r="AS120" s="1033"/>
      <c r="AT120" s="1033"/>
      <c r="AU120" s="1033"/>
      <c r="AV120" s="1033"/>
      <c r="AW120" s="1033"/>
      <c r="AX120" s="1033"/>
      <c r="AY120" s="1033"/>
      <c r="AZ120" s="1033"/>
      <c r="BA120" s="1067" t="s">
        <v>3</v>
      </c>
      <c r="BB120" s="1067" t="s">
        <v>3</v>
      </c>
      <c r="BC120" s="1130" t="s">
        <v>3</v>
      </c>
      <c r="BD120" s="1299">
        <v>0</v>
      </c>
      <c r="BE120" s="1299">
        <v>0</v>
      </c>
      <c r="BF120" s="1299" t="s">
        <v>3</v>
      </c>
    </row>
    <row r="121" spans="1:58" x14ac:dyDescent="0.25">
      <c r="A121" s="2844" t="s">
        <v>151</v>
      </c>
      <c r="B121" s="2844"/>
      <c r="C121" s="2844"/>
      <c r="D121" s="1170">
        <v>0</v>
      </c>
      <c r="E121" s="1162"/>
      <c r="F121" s="1163"/>
      <c r="G121" s="1163"/>
      <c r="H121" s="1163"/>
      <c r="I121" s="1163"/>
      <c r="J121" s="1163"/>
      <c r="K121" s="1163"/>
      <c r="L121" s="1163"/>
      <c r="M121" s="1159"/>
      <c r="N121" s="1156"/>
      <c r="O121" s="1156"/>
      <c r="P121" s="1252"/>
      <c r="Q121" s="1291" t="s">
        <v>132</v>
      </c>
      <c r="R121" s="1081"/>
      <c r="S121" s="1030"/>
      <c r="T121" s="1030"/>
      <c r="U121" s="1030"/>
      <c r="V121" s="1030"/>
      <c r="W121" s="1044"/>
      <c r="X121" s="1044"/>
      <c r="Y121" s="1037"/>
      <c r="Z121" s="1037"/>
      <c r="AA121" s="1037"/>
      <c r="AB121" s="1033"/>
      <c r="AC121" s="1033"/>
      <c r="AD121" s="1033"/>
      <c r="AE121" s="1033"/>
      <c r="AF121" s="1033"/>
      <c r="AG121" s="1033"/>
      <c r="AH121" s="1033"/>
      <c r="AI121" s="1033"/>
      <c r="AJ121" s="1033"/>
      <c r="AK121" s="1033"/>
      <c r="AL121" s="1033"/>
      <c r="AM121" s="1033"/>
      <c r="AN121" s="1033"/>
      <c r="AO121" s="1033"/>
      <c r="AP121" s="1033"/>
      <c r="AQ121" s="1033"/>
      <c r="AR121" s="1033"/>
      <c r="AS121" s="1033"/>
      <c r="AT121" s="1033"/>
      <c r="AU121" s="1033"/>
      <c r="AV121" s="1033"/>
      <c r="AW121" s="1033"/>
      <c r="AX121" s="1033"/>
      <c r="AY121" s="1033"/>
      <c r="AZ121" s="1033"/>
      <c r="BA121" s="1067" t="s">
        <v>3</v>
      </c>
      <c r="BB121" s="1067" t="s">
        <v>3</v>
      </c>
      <c r="BC121" s="1130" t="s">
        <v>3</v>
      </c>
      <c r="BD121" s="1299">
        <v>0</v>
      </c>
      <c r="BE121" s="1299">
        <v>0</v>
      </c>
      <c r="BF121" s="1299" t="s">
        <v>3</v>
      </c>
    </row>
    <row r="122" spans="1:58" x14ac:dyDescent="0.25">
      <c r="A122" s="2844" t="s">
        <v>152</v>
      </c>
      <c r="B122" s="2844"/>
      <c r="C122" s="2844"/>
      <c r="D122" s="1170">
        <v>0</v>
      </c>
      <c r="E122" s="1162"/>
      <c r="F122" s="1163"/>
      <c r="G122" s="1163"/>
      <c r="H122" s="1163"/>
      <c r="I122" s="1163"/>
      <c r="J122" s="1163"/>
      <c r="K122" s="1163"/>
      <c r="L122" s="1163"/>
      <c r="M122" s="1159"/>
      <c r="N122" s="1156"/>
      <c r="O122" s="1156"/>
      <c r="P122" s="1252"/>
      <c r="Q122" s="1291" t="s">
        <v>132</v>
      </c>
      <c r="R122" s="1081"/>
      <c r="S122" s="1030"/>
      <c r="T122" s="1030"/>
      <c r="U122" s="1030"/>
      <c r="V122" s="1030"/>
      <c r="W122" s="1044"/>
      <c r="X122" s="1044"/>
      <c r="Y122" s="1037"/>
      <c r="Z122" s="1037"/>
      <c r="AA122" s="1037"/>
      <c r="AB122" s="1033"/>
      <c r="AC122" s="1033"/>
      <c r="AD122" s="1033"/>
      <c r="AE122" s="1033"/>
      <c r="AF122" s="1033"/>
      <c r="AG122" s="1033"/>
      <c r="AH122" s="1033"/>
      <c r="AI122" s="1033"/>
      <c r="AJ122" s="1033"/>
      <c r="AK122" s="1033"/>
      <c r="AL122" s="1033"/>
      <c r="AM122" s="1033"/>
      <c r="AN122" s="1033"/>
      <c r="AO122" s="1033"/>
      <c r="AP122" s="1033"/>
      <c r="AQ122" s="1033"/>
      <c r="AR122" s="1033"/>
      <c r="AS122" s="1033"/>
      <c r="AT122" s="1033"/>
      <c r="AU122" s="1033"/>
      <c r="AV122" s="1033"/>
      <c r="AW122" s="1033"/>
      <c r="AX122" s="1033"/>
      <c r="AY122" s="1033"/>
      <c r="AZ122" s="1033"/>
      <c r="BA122" s="1067" t="s">
        <v>3</v>
      </c>
      <c r="BB122" s="1067" t="s">
        <v>3</v>
      </c>
      <c r="BC122" s="1130" t="s">
        <v>3</v>
      </c>
      <c r="BD122" s="1299">
        <v>0</v>
      </c>
      <c r="BE122" s="1299">
        <v>0</v>
      </c>
      <c r="BF122" s="1299" t="s">
        <v>3</v>
      </c>
    </row>
    <row r="123" spans="1:58" x14ac:dyDescent="0.25">
      <c r="A123" s="2850" t="s">
        <v>153</v>
      </c>
      <c r="B123" s="2850"/>
      <c r="C123" s="2850"/>
      <c r="D123" s="1170">
        <v>0</v>
      </c>
      <c r="E123" s="1166"/>
      <c r="F123" s="1166"/>
      <c r="G123" s="1166"/>
      <c r="H123" s="1166"/>
      <c r="I123" s="1166"/>
      <c r="J123" s="1166"/>
      <c r="K123" s="1166"/>
      <c r="L123" s="1166"/>
      <c r="M123" s="1168"/>
      <c r="N123" s="1156"/>
      <c r="O123" s="1156"/>
      <c r="P123" s="1252"/>
      <c r="Q123" s="1291" t="s">
        <v>132</v>
      </c>
      <c r="R123" s="1081"/>
      <c r="S123" s="1030"/>
      <c r="T123" s="1030"/>
      <c r="U123" s="1030"/>
      <c r="V123" s="1030"/>
      <c r="W123" s="1044"/>
      <c r="X123" s="1044"/>
      <c r="Y123" s="1037"/>
      <c r="Z123" s="1037"/>
      <c r="AA123" s="1037"/>
      <c r="AB123" s="1033"/>
      <c r="AC123" s="1033"/>
      <c r="AD123" s="1033"/>
      <c r="AE123" s="1033"/>
      <c r="AF123" s="1033"/>
      <c r="AG123" s="1033"/>
      <c r="AH123" s="1033"/>
      <c r="AI123" s="1033"/>
      <c r="AJ123" s="1033"/>
      <c r="AK123" s="1033"/>
      <c r="AL123" s="1033"/>
      <c r="AM123" s="1033"/>
      <c r="AN123" s="1033"/>
      <c r="AO123" s="1033"/>
      <c r="AP123" s="1033"/>
      <c r="AQ123" s="1033"/>
      <c r="AR123" s="1033"/>
      <c r="AS123" s="1033"/>
      <c r="AT123" s="1033"/>
      <c r="AU123" s="1033"/>
      <c r="AV123" s="1033"/>
      <c r="AW123" s="1033"/>
      <c r="AX123" s="1033"/>
      <c r="AY123" s="1033"/>
      <c r="AZ123" s="1033"/>
      <c r="BA123" s="1067" t="s">
        <v>3</v>
      </c>
      <c r="BB123" s="1067" t="s">
        <v>3</v>
      </c>
      <c r="BC123" s="1130" t="s">
        <v>3</v>
      </c>
      <c r="BD123" s="1299">
        <v>0</v>
      </c>
      <c r="BE123" s="1299">
        <v>0</v>
      </c>
      <c r="BF123" s="1299" t="s">
        <v>3</v>
      </c>
    </row>
    <row r="124" spans="1:58" x14ac:dyDescent="0.25">
      <c r="A124" s="2797" t="s">
        <v>154</v>
      </c>
      <c r="B124" s="2803"/>
      <c r="C124" s="2798"/>
      <c r="D124" s="1197">
        <v>0</v>
      </c>
      <c r="E124" s="1261">
        <v>0</v>
      </c>
      <c r="F124" s="1199">
        <v>0</v>
      </c>
      <c r="G124" s="1199">
        <v>0</v>
      </c>
      <c r="H124" s="1199">
        <v>0</v>
      </c>
      <c r="I124" s="1199">
        <v>0</v>
      </c>
      <c r="J124" s="1199">
        <v>0</v>
      </c>
      <c r="K124" s="1199">
        <v>0</v>
      </c>
      <c r="L124" s="1199">
        <v>0</v>
      </c>
      <c r="M124" s="1200">
        <v>0</v>
      </c>
      <c r="N124" s="1197">
        <v>0</v>
      </c>
      <c r="O124" s="1202">
        <v>0</v>
      </c>
      <c r="P124" s="1202">
        <v>0</v>
      </c>
      <c r="Q124" s="1291" t="s">
        <v>132</v>
      </c>
      <c r="R124" s="1081"/>
      <c r="S124" s="1030"/>
      <c r="T124" s="1030"/>
      <c r="U124" s="1030"/>
      <c r="V124" s="1030"/>
      <c r="W124" s="1037"/>
      <c r="X124" s="1044"/>
      <c r="Y124" s="1044"/>
      <c r="Z124" s="1037"/>
      <c r="AA124" s="1037"/>
      <c r="AB124" s="1033"/>
      <c r="AC124" s="1033"/>
      <c r="AD124" s="1033"/>
      <c r="AE124" s="1033"/>
      <c r="AF124" s="1033"/>
      <c r="AG124" s="1033"/>
      <c r="AH124" s="1033"/>
      <c r="AI124" s="1033"/>
      <c r="AJ124" s="1033"/>
      <c r="AK124" s="1033"/>
      <c r="AL124" s="1033"/>
      <c r="AM124" s="1033"/>
      <c r="AN124" s="1033"/>
      <c r="AO124" s="1033"/>
      <c r="AP124" s="1033"/>
      <c r="AQ124" s="1033"/>
      <c r="AR124" s="1033"/>
      <c r="AS124" s="1033"/>
      <c r="AT124" s="1033"/>
      <c r="AU124" s="1033"/>
      <c r="AV124" s="1033"/>
      <c r="AW124" s="1033"/>
      <c r="AX124" s="1033"/>
      <c r="AY124" s="1033"/>
      <c r="AZ124" s="1033"/>
      <c r="BA124" s="1067" t="s">
        <v>3</v>
      </c>
      <c r="BB124" s="1067" t="s">
        <v>3</v>
      </c>
      <c r="BC124" s="1130" t="s">
        <v>3</v>
      </c>
      <c r="BD124" s="1299">
        <v>0</v>
      </c>
      <c r="BE124" s="1299">
        <v>0</v>
      </c>
      <c r="BF124" s="1299" t="s">
        <v>3</v>
      </c>
    </row>
    <row r="125" spans="1:58" x14ac:dyDescent="0.25">
      <c r="A125" s="2851" t="s">
        <v>155</v>
      </c>
      <c r="B125" s="2851"/>
      <c r="C125" s="2851"/>
      <c r="D125" s="1109"/>
      <c r="E125" s="1109"/>
      <c r="F125" s="1135"/>
      <c r="G125" s="1135"/>
      <c r="H125" s="1135"/>
      <c r="I125" s="1135"/>
      <c r="J125" s="1135"/>
      <c r="K125" s="1135"/>
      <c r="L125" s="1135"/>
      <c r="M125" s="1135"/>
      <c r="N125" s="1135"/>
      <c r="O125" s="1135"/>
      <c r="P125" s="1135"/>
      <c r="Q125" s="1074"/>
      <c r="R125" s="1073"/>
      <c r="S125" s="1030"/>
      <c r="T125" s="1030"/>
      <c r="U125" s="1030"/>
      <c r="V125" s="1030"/>
      <c r="W125" s="1030"/>
      <c r="X125" s="1030"/>
      <c r="Y125" s="1030"/>
      <c r="Z125" s="1030"/>
      <c r="AA125" s="1030"/>
      <c r="AB125" s="1033"/>
      <c r="AC125" s="1033"/>
      <c r="AD125" s="1033"/>
      <c r="AE125" s="1033"/>
      <c r="AF125" s="1033"/>
      <c r="AG125" s="1033"/>
      <c r="AH125" s="1033"/>
      <c r="AI125" s="1033"/>
      <c r="AJ125" s="1033"/>
      <c r="AK125" s="1033"/>
      <c r="AL125" s="1033"/>
      <c r="AM125" s="1033"/>
      <c r="AN125" s="1033"/>
      <c r="AO125" s="1033"/>
      <c r="AP125" s="1033"/>
      <c r="AQ125" s="1033"/>
      <c r="AR125" s="1033"/>
      <c r="AS125" s="1033"/>
      <c r="AT125" s="1033"/>
      <c r="AU125" s="1033"/>
      <c r="AV125" s="1033"/>
      <c r="AW125" s="1033"/>
      <c r="AX125" s="1033"/>
      <c r="AY125" s="1033"/>
      <c r="AZ125" s="1033"/>
      <c r="BA125" s="1030"/>
      <c r="BB125" s="1030"/>
      <c r="BC125" s="1030"/>
      <c r="BD125" s="1030"/>
      <c r="BE125" s="1033"/>
      <c r="BF125" s="1033"/>
    </row>
    <row r="126" spans="1:58" x14ac:dyDescent="0.25">
      <c r="A126" s="2810" t="s">
        <v>156</v>
      </c>
      <c r="B126" s="2811"/>
      <c r="C126" s="2812"/>
      <c r="D126" s="1169">
        <v>0</v>
      </c>
      <c r="E126" s="1212"/>
      <c r="F126" s="1176"/>
      <c r="G126" s="1176"/>
      <c r="H126" s="1176"/>
      <c r="I126" s="1176"/>
      <c r="J126" s="1176"/>
      <c r="K126" s="1176"/>
      <c r="L126" s="1176"/>
      <c r="M126" s="1204"/>
      <c r="N126" s="1210"/>
      <c r="O126" s="1155"/>
      <c r="P126" s="1251"/>
      <c r="Q126" s="1291" t="s">
        <v>6</v>
      </c>
      <c r="R126" s="1081"/>
      <c r="S126" s="1030"/>
      <c r="T126" s="1030"/>
      <c r="U126" s="1030"/>
      <c r="V126" s="1030"/>
      <c r="W126" s="1044"/>
      <c r="X126" s="1044"/>
      <c r="Y126" s="1037"/>
      <c r="Z126" s="1037"/>
      <c r="AA126" s="1037"/>
      <c r="AB126" s="1033"/>
      <c r="AC126" s="1033"/>
      <c r="AD126" s="1033"/>
      <c r="AE126" s="1033"/>
      <c r="AF126" s="1033"/>
      <c r="AG126" s="1033"/>
      <c r="AH126" s="1033"/>
      <c r="AI126" s="1033"/>
      <c r="AJ126" s="1033"/>
      <c r="AK126" s="1033"/>
      <c r="AL126" s="1033"/>
      <c r="AM126" s="1033"/>
      <c r="AN126" s="1033"/>
      <c r="AO126" s="1033"/>
      <c r="AP126" s="1033"/>
      <c r="AQ126" s="1033"/>
      <c r="AR126" s="1033"/>
      <c r="AS126" s="1033"/>
      <c r="AT126" s="1033"/>
      <c r="AU126" s="1033"/>
      <c r="AV126" s="1033"/>
      <c r="AW126" s="1033"/>
      <c r="AX126" s="1033"/>
      <c r="AY126" s="1033"/>
      <c r="AZ126" s="1033"/>
      <c r="BA126" s="1067" t="s">
        <v>3</v>
      </c>
      <c r="BB126" s="1067" t="s">
        <v>3</v>
      </c>
      <c r="BC126" s="1130" t="s">
        <v>3</v>
      </c>
      <c r="BD126" s="1299">
        <v>0</v>
      </c>
      <c r="BE126" s="1299">
        <v>0</v>
      </c>
      <c r="BF126" s="1299" t="s">
        <v>3</v>
      </c>
    </row>
    <row r="127" spans="1:58" x14ac:dyDescent="0.25">
      <c r="A127" s="2813" t="s">
        <v>157</v>
      </c>
      <c r="B127" s="2814"/>
      <c r="C127" s="2815"/>
      <c r="D127" s="1170">
        <v>0</v>
      </c>
      <c r="E127" s="1213"/>
      <c r="F127" s="1163"/>
      <c r="G127" s="1163"/>
      <c r="H127" s="1163"/>
      <c r="I127" s="1163"/>
      <c r="J127" s="1163"/>
      <c r="K127" s="1163"/>
      <c r="L127" s="1163"/>
      <c r="M127" s="1159"/>
      <c r="N127" s="1180"/>
      <c r="O127" s="1156"/>
      <c r="P127" s="1252"/>
      <c r="Q127" s="1291" t="s">
        <v>6</v>
      </c>
      <c r="R127" s="1081"/>
      <c r="S127" s="1030"/>
      <c r="T127" s="1030"/>
      <c r="U127" s="1030"/>
      <c r="V127" s="1030"/>
      <c r="W127" s="1050"/>
      <c r="X127" s="1050"/>
      <c r="Y127" s="1037"/>
      <c r="Z127" s="1037"/>
      <c r="AA127" s="1037"/>
      <c r="AB127" s="1033"/>
      <c r="AC127" s="1033"/>
      <c r="AD127" s="1033"/>
      <c r="AE127" s="1033"/>
      <c r="AF127" s="1033"/>
      <c r="AG127" s="1033"/>
      <c r="AH127" s="1033"/>
      <c r="AI127" s="1033"/>
      <c r="AJ127" s="1033"/>
      <c r="AK127" s="1033"/>
      <c r="AL127" s="1033"/>
      <c r="AM127" s="1033"/>
      <c r="AN127" s="1033"/>
      <c r="AO127" s="1033"/>
      <c r="AP127" s="1033"/>
      <c r="AQ127" s="1033"/>
      <c r="AR127" s="1033"/>
      <c r="AS127" s="1033"/>
      <c r="AT127" s="1033"/>
      <c r="AU127" s="1033"/>
      <c r="AV127" s="1033"/>
      <c r="AW127" s="1033"/>
      <c r="AX127" s="1033"/>
      <c r="AY127" s="1033"/>
      <c r="AZ127" s="1033"/>
      <c r="BA127" s="1067" t="s">
        <v>3</v>
      </c>
      <c r="BB127" s="1067" t="s">
        <v>3</v>
      </c>
      <c r="BC127" s="1130" t="s">
        <v>3</v>
      </c>
      <c r="BD127" s="1299">
        <v>0</v>
      </c>
      <c r="BE127" s="1299">
        <v>0</v>
      </c>
      <c r="BF127" s="1299" t="s">
        <v>3</v>
      </c>
    </row>
    <row r="128" spans="1:58" x14ac:dyDescent="0.25">
      <c r="A128" s="2797" t="s">
        <v>154</v>
      </c>
      <c r="B128" s="2803"/>
      <c r="C128" s="2798"/>
      <c r="D128" s="1197">
        <v>0</v>
      </c>
      <c r="E128" s="1261">
        <v>0</v>
      </c>
      <c r="F128" s="1199">
        <v>0</v>
      </c>
      <c r="G128" s="1199">
        <v>0</v>
      </c>
      <c r="H128" s="1199">
        <v>0</v>
      </c>
      <c r="I128" s="1199">
        <v>0</v>
      </c>
      <c r="J128" s="1199">
        <v>0</v>
      </c>
      <c r="K128" s="1199">
        <v>0</v>
      </c>
      <c r="L128" s="1199">
        <v>0</v>
      </c>
      <c r="M128" s="1200">
        <v>0</v>
      </c>
      <c r="N128" s="1197">
        <v>0</v>
      </c>
      <c r="O128" s="1202">
        <v>0</v>
      </c>
      <c r="P128" s="1202">
        <v>0</v>
      </c>
      <c r="Q128" s="1291" t="s">
        <v>6</v>
      </c>
      <c r="R128" s="1081"/>
      <c r="S128" s="1030"/>
      <c r="T128" s="1030"/>
      <c r="U128" s="1030"/>
      <c r="V128" s="1030"/>
      <c r="W128" s="1037"/>
      <c r="X128" s="1050"/>
      <c r="Y128" s="1050"/>
      <c r="Z128" s="1037"/>
      <c r="AA128" s="1037"/>
      <c r="AB128" s="1033"/>
      <c r="AC128" s="1033"/>
      <c r="AD128" s="1033"/>
      <c r="AE128" s="1033"/>
      <c r="AF128" s="1033"/>
      <c r="AG128" s="1033"/>
      <c r="AH128" s="1033"/>
      <c r="AI128" s="1033"/>
      <c r="AJ128" s="1033"/>
      <c r="AK128" s="1033"/>
      <c r="AL128" s="1033"/>
      <c r="AM128" s="1033"/>
      <c r="AN128" s="1033"/>
      <c r="AO128" s="1033"/>
      <c r="AP128" s="1033"/>
      <c r="AQ128" s="1033"/>
      <c r="AR128" s="1033"/>
      <c r="AS128" s="1033"/>
      <c r="AT128" s="1033"/>
      <c r="AU128" s="1033"/>
      <c r="AV128" s="1033"/>
      <c r="AW128" s="1033"/>
      <c r="AX128" s="1033"/>
      <c r="AY128" s="1033"/>
      <c r="AZ128" s="1033"/>
      <c r="BA128" s="1067" t="s">
        <v>3</v>
      </c>
      <c r="BB128" s="1067" t="s">
        <v>3</v>
      </c>
      <c r="BC128" s="1130" t="s">
        <v>3</v>
      </c>
      <c r="BD128" s="1299">
        <v>0</v>
      </c>
      <c r="BE128" s="1299">
        <v>0</v>
      </c>
      <c r="BF128" s="1299" t="s">
        <v>3</v>
      </c>
    </row>
    <row r="129" spans="1:57" ht="15.75" x14ac:dyDescent="0.25">
      <c r="A129" s="1086" t="s">
        <v>158</v>
      </c>
      <c r="B129" s="1099"/>
      <c r="C129" s="1099"/>
      <c r="D129" s="1121"/>
      <c r="E129" s="1061"/>
      <c r="F129" s="1061"/>
      <c r="G129" s="1061"/>
      <c r="H129" s="1061"/>
      <c r="I129" s="1061"/>
      <c r="J129" s="1061"/>
      <c r="K129" s="1061"/>
      <c r="L129" s="1061"/>
      <c r="M129" s="1061"/>
      <c r="N129" s="1061"/>
      <c r="O129" s="1061"/>
      <c r="P129" s="1047"/>
      <c r="Q129" s="1047"/>
      <c r="R129" s="1077"/>
      <c r="S129" s="1043"/>
      <c r="T129" s="1030"/>
      <c r="U129" s="1030"/>
      <c r="V129" s="1030"/>
      <c r="W129" s="1030"/>
      <c r="X129" s="1030"/>
      <c r="Y129" s="1030"/>
      <c r="Z129" s="1030"/>
      <c r="AA129" s="1030"/>
      <c r="AB129" s="1030"/>
      <c r="AC129" s="1030"/>
      <c r="AD129" s="1030"/>
      <c r="AE129" s="1030"/>
      <c r="AF129" s="1030"/>
      <c r="AG129" s="1030"/>
      <c r="AH129" s="1030"/>
      <c r="AI129" s="1030"/>
      <c r="AJ129" s="1030"/>
      <c r="AK129" s="1030"/>
      <c r="AL129" s="1030"/>
      <c r="AM129" s="1030"/>
      <c r="AN129" s="1030"/>
      <c r="AO129" s="1030"/>
      <c r="AP129" s="1030"/>
      <c r="AQ129" s="1030"/>
      <c r="AR129" s="1030"/>
      <c r="AS129" s="1030"/>
      <c r="AT129" s="1030"/>
      <c r="AU129" s="1030"/>
      <c r="AV129" s="1030"/>
      <c r="AW129" s="1030"/>
      <c r="AX129" s="1030"/>
      <c r="AY129" s="1030"/>
      <c r="AZ129" s="1030"/>
      <c r="BA129" s="1030"/>
      <c r="BB129" s="1030"/>
      <c r="BC129" s="1030"/>
      <c r="BD129" s="1030"/>
      <c r="BE129" s="1030"/>
    </row>
    <row r="130" spans="1:57" x14ac:dyDescent="0.2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1030"/>
      <c r="S130" s="1030"/>
      <c r="T130" s="1030"/>
      <c r="U130" s="1030"/>
      <c r="V130" s="1030"/>
      <c r="W130" s="1030"/>
      <c r="X130" s="1030"/>
      <c r="Y130" s="1030"/>
      <c r="Z130" s="1030"/>
      <c r="AA130" s="1030"/>
      <c r="AB130" s="1033"/>
      <c r="AC130" s="1033"/>
      <c r="AD130" s="1033"/>
      <c r="AE130" s="1033"/>
      <c r="AF130" s="1033"/>
      <c r="AG130" s="1033"/>
      <c r="AH130" s="1033"/>
      <c r="AI130" s="1033"/>
      <c r="AJ130" s="1033"/>
      <c r="AK130" s="1033"/>
      <c r="AL130" s="1033"/>
      <c r="AM130" s="1033"/>
      <c r="AN130" s="1033"/>
      <c r="AO130" s="1033"/>
      <c r="AP130" s="1033"/>
      <c r="AQ130" s="1033"/>
      <c r="AR130" s="1033"/>
      <c r="AS130" s="1033"/>
      <c r="AT130" s="1033"/>
      <c r="AU130" s="1033"/>
      <c r="AV130" s="1033"/>
      <c r="AW130" s="1033"/>
      <c r="AX130" s="1033"/>
      <c r="AY130" s="1033"/>
      <c r="AZ130" s="1033"/>
      <c r="BA130" s="1030"/>
      <c r="BB130" s="1030"/>
      <c r="BC130" s="1030"/>
      <c r="BD130" s="1030"/>
      <c r="BE130" s="1033"/>
    </row>
    <row r="131" spans="1:57" ht="21" x14ac:dyDescent="0.25">
      <c r="A131" s="2807"/>
      <c r="B131" s="2808"/>
      <c r="C131" s="2809"/>
      <c r="D131" s="2831"/>
      <c r="E131" s="1079" t="s">
        <v>33</v>
      </c>
      <c r="F131" s="1045" t="s">
        <v>34</v>
      </c>
      <c r="G131" s="1045" t="s">
        <v>35</v>
      </c>
      <c r="H131" s="1045" t="s">
        <v>22</v>
      </c>
      <c r="I131" s="1045" t="s">
        <v>23</v>
      </c>
      <c r="J131" s="1045" t="s">
        <v>24</v>
      </c>
      <c r="K131" s="1045" t="s">
        <v>25</v>
      </c>
      <c r="L131" s="1045" t="s">
        <v>26</v>
      </c>
      <c r="M131" s="1064" t="s">
        <v>27</v>
      </c>
      <c r="N131" s="1042" t="s">
        <v>1</v>
      </c>
      <c r="O131" s="1064" t="s">
        <v>2</v>
      </c>
      <c r="P131" s="2800"/>
      <c r="Q131" s="2849"/>
      <c r="R131" s="1030"/>
      <c r="S131" s="1030"/>
      <c r="T131" s="1030"/>
      <c r="U131" s="1030"/>
      <c r="V131" s="1030"/>
      <c r="W131" s="1030"/>
      <c r="X131" s="1030"/>
      <c r="Y131" s="1030"/>
      <c r="Z131" s="1030"/>
      <c r="AA131" s="1030"/>
      <c r="AB131" s="1033"/>
      <c r="AC131" s="1033"/>
      <c r="AD131" s="1033"/>
      <c r="AE131" s="1033"/>
      <c r="AF131" s="1033"/>
      <c r="AG131" s="1033"/>
      <c r="AH131" s="1033"/>
      <c r="AI131" s="1033"/>
      <c r="AJ131" s="1033"/>
      <c r="AK131" s="1033"/>
      <c r="AL131" s="1033"/>
      <c r="AM131" s="1033"/>
      <c r="AN131" s="1033"/>
      <c r="AO131" s="1033"/>
      <c r="AP131" s="1033"/>
      <c r="AQ131" s="1033"/>
      <c r="AR131" s="1033"/>
      <c r="AS131" s="1033"/>
      <c r="AT131" s="1033"/>
      <c r="AU131" s="1033"/>
      <c r="AV131" s="1033"/>
      <c r="AW131" s="1033"/>
      <c r="AX131" s="1033"/>
      <c r="AY131" s="1033"/>
      <c r="AZ131" s="1033"/>
      <c r="BA131" s="1030"/>
      <c r="BB131" s="1030"/>
      <c r="BC131" s="1030"/>
      <c r="BD131" s="1030"/>
      <c r="BE131" s="1033"/>
    </row>
    <row r="132" spans="1:57" x14ac:dyDescent="0.25">
      <c r="A132" s="2799" t="s">
        <v>160</v>
      </c>
      <c r="B132" s="2799" t="s">
        <v>161</v>
      </c>
      <c r="C132" s="1122" t="s">
        <v>162</v>
      </c>
      <c r="D132" s="1169">
        <v>0</v>
      </c>
      <c r="E132" s="1190"/>
      <c r="F132" s="1177"/>
      <c r="G132" s="1177"/>
      <c r="H132" s="1177"/>
      <c r="I132" s="1177"/>
      <c r="J132" s="1176"/>
      <c r="K132" s="1176"/>
      <c r="L132" s="1176"/>
      <c r="M132" s="1178"/>
      <c r="N132" s="1175"/>
      <c r="O132" s="1204"/>
      <c r="P132" s="1155"/>
      <c r="Q132" s="1251"/>
      <c r="R132" s="1291" t="s">
        <v>6</v>
      </c>
      <c r="S132" s="1030"/>
      <c r="T132" s="1030"/>
      <c r="U132" s="1030"/>
      <c r="V132" s="1030"/>
      <c r="W132" s="1037"/>
      <c r="X132" s="1044"/>
      <c r="Y132" s="1044"/>
      <c r="Z132" s="1037"/>
      <c r="AA132" s="1037"/>
      <c r="AB132" s="1033"/>
      <c r="AC132" s="1033"/>
      <c r="AD132" s="1033"/>
      <c r="AE132" s="1033"/>
      <c r="AF132" s="1033"/>
      <c r="AG132" s="1033"/>
      <c r="AH132" s="1033"/>
      <c r="AI132" s="1033"/>
      <c r="AJ132" s="1033"/>
      <c r="AK132" s="1033"/>
      <c r="AL132" s="1033"/>
      <c r="AM132" s="1033"/>
      <c r="AN132" s="1033"/>
      <c r="AO132" s="1033"/>
      <c r="AP132" s="1033"/>
      <c r="AQ132" s="1033"/>
      <c r="AR132" s="1033"/>
      <c r="AS132" s="1033"/>
      <c r="AT132" s="1033"/>
      <c r="AU132" s="1033"/>
      <c r="AV132" s="1033"/>
      <c r="AW132" s="1033"/>
      <c r="AX132" s="1033"/>
      <c r="AY132" s="1033"/>
      <c r="AZ132" s="1033"/>
      <c r="BA132" s="1130" t="s">
        <v>3</v>
      </c>
      <c r="BB132" s="1130" t="s">
        <v>3</v>
      </c>
      <c r="BC132" s="1033"/>
      <c r="BD132" s="1294">
        <v>0</v>
      </c>
      <c r="BE132" s="1294">
        <v>0</v>
      </c>
    </row>
    <row r="133" spans="1:57" x14ac:dyDescent="0.25">
      <c r="A133" s="2816"/>
      <c r="B133" s="2800"/>
      <c r="C133" s="1059" t="s">
        <v>163</v>
      </c>
      <c r="D133" s="1171">
        <v>0</v>
      </c>
      <c r="E133" s="1193"/>
      <c r="F133" s="1194"/>
      <c r="G133" s="1194"/>
      <c r="H133" s="1194"/>
      <c r="I133" s="1194"/>
      <c r="J133" s="1166"/>
      <c r="K133" s="1166"/>
      <c r="L133" s="1166"/>
      <c r="M133" s="1195"/>
      <c r="N133" s="1321"/>
      <c r="O133" s="1320"/>
      <c r="P133" s="1156"/>
      <c r="Q133" s="1262"/>
      <c r="R133" s="1291" t="s">
        <v>3</v>
      </c>
      <c r="S133" s="1030"/>
      <c r="T133" s="1030"/>
      <c r="U133" s="1030"/>
      <c r="V133" s="1030"/>
      <c r="W133" s="1037"/>
      <c r="X133" s="1044"/>
      <c r="Y133" s="1044"/>
      <c r="Z133" s="1037"/>
      <c r="AA133" s="1037"/>
      <c r="AB133" s="1033"/>
      <c r="AC133" s="1033"/>
      <c r="AD133" s="1033"/>
      <c r="AE133" s="1033"/>
      <c r="AF133" s="1033"/>
      <c r="AG133" s="1033"/>
      <c r="AH133" s="1033"/>
      <c r="AI133" s="1033"/>
      <c r="AJ133" s="1033"/>
      <c r="AK133" s="1033"/>
      <c r="AL133" s="1033"/>
      <c r="AM133" s="1033"/>
      <c r="AN133" s="1033"/>
      <c r="AO133" s="1033"/>
      <c r="AP133" s="1033"/>
      <c r="AQ133" s="1033"/>
      <c r="AR133" s="1033"/>
      <c r="AS133" s="1033"/>
      <c r="AT133" s="1033"/>
      <c r="AU133" s="1033"/>
      <c r="AV133" s="1033"/>
      <c r="AW133" s="1033"/>
      <c r="AX133" s="1033"/>
      <c r="AY133" s="1033"/>
      <c r="AZ133" s="1033"/>
      <c r="BA133" s="1053"/>
      <c r="BB133" s="1130" t="s">
        <v>3</v>
      </c>
      <c r="BC133" s="1033"/>
      <c r="BD133" s="1307"/>
      <c r="BE133" s="1294">
        <v>0</v>
      </c>
    </row>
    <row r="134" spans="1:57" x14ac:dyDescent="0.25">
      <c r="A134" s="2816"/>
      <c r="B134" s="2799" t="s">
        <v>164</v>
      </c>
      <c r="C134" s="1122" t="s">
        <v>162</v>
      </c>
      <c r="D134" s="1169">
        <v>0</v>
      </c>
      <c r="E134" s="1190"/>
      <c r="F134" s="1177"/>
      <c r="G134" s="1177"/>
      <c r="H134" s="1177"/>
      <c r="I134" s="1177"/>
      <c r="J134" s="1176"/>
      <c r="K134" s="1176"/>
      <c r="L134" s="1176"/>
      <c r="M134" s="1178"/>
      <c r="N134" s="1175"/>
      <c r="O134" s="1204"/>
      <c r="P134" s="1204"/>
      <c r="Q134" s="1251"/>
      <c r="R134" s="1291" t="s">
        <v>6</v>
      </c>
      <c r="S134" s="1030"/>
      <c r="T134" s="1030"/>
      <c r="U134" s="1030"/>
      <c r="V134" s="1030"/>
      <c r="W134" s="1037"/>
      <c r="X134" s="1044"/>
      <c r="Y134" s="1044"/>
      <c r="Z134" s="1037"/>
      <c r="AA134" s="1037"/>
      <c r="AB134" s="1033"/>
      <c r="AC134" s="1033"/>
      <c r="AD134" s="1033"/>
      <c r="AE134" s="1033"/>
      <c r="AF134" s="1033"/>
      <c r="AG134" s="1033"/>
      <c r="AH134" s="1033"/>
      <c r="AI134" s="1033"/>
      <c r="AJ134" s="1033"/>
      <c r="AK134" s="1033"/>
      <c r="AL134" s="1033"/>
      <c r="AM134" s="1033"/>
      <c r="AN134" s="1033"/>
      <c r="AO134" s="1033"/>
      <c r="AP134" s="1033"/>
      <c r="AQ134" s="1033"/>
      <c r="AR134" s="1033"/>
      <c r="AS134" s="1033"/>
      <c r="AT134" s="1033"/>
      <c r="AU134" s="1033"/>
      <c r="AV134" s="1033"/>
      <c r="AW134" s="1033"/>
      <c r="AX134" s="1033"/>
      <c r="AY134" s="1033"/>
      <c r="AZ134" s="1033"/>
      <c r="BA134" s="1130" t="s">
        <v>3</v>
      </c>
      <c r="BB134" s="1130" t="s">
        <v>3</v>
      </c>
      <c r="BC134" s="1033"/>
      <c r="BD134" s="1294">
        <v>0</v>
      </c>
      <c r="BE134" s="1294">
        <v>0</v>
      </c>
    </row>
    <row r="135" spans="1:57" x14ac:dyDescent="0.25">
      <c r="A135" s="2800"/>
      <c r="B135" s="2800"/>
      <c r="C135" s="1060" t="s">
        <v>163</v>
      </c>
      <c r="D135" s="1171">
        <v>0</v>
      </c>
      <c r="E135" s="1193"/>
      <c r="F135" s="1194"/>
      <c r="G135" s="1194"/>
      <c r="H135" s="1194"/>
      <c r="I135" s="1194"/>
      <c r="J135" s="1166"/>
      <c r="K135" s="1166"/>
      <c r="L135" s="1166"/>
      <c r="M135" s="1195"/>
      <c r="N135" s="1321"/>
      <c r="O135" s="1320"/>
      <c r="P135" s="1168"/>
      <c r="Q135" s="1262"/>
      <c r="R135" s="1291" t="s">
        <v>3</v>
      </c>
      <c r="S135" s="1030"/>
      <c r="T135" s="1030"/>
      <c r="U135" s="1030"/>
      <c r="V135" s="1030"/>
      <c r="W135" s="1037"/>
      <c r="X135" s="1044"/>
      <c r="Y135" s="1044"/>
      <c r="Z135" s="1037"/>
      <c r="AA135" s="1037"/>
      <c r="AB135" s="1033"/>
      <c r="AC135" s="1033"/>
      <c r="AD135" s="1033"/>
      <c r="AE135" s="1033"/>
      <c r="AF135" s="1033"/>
      <c r="AG135" s="1033"/>
      <c r="AH135" s="1033"/>
      <c r="AI135" s="1033"/>
      <c r="AJ135" s="1033"/>
      <c r="AK135" s="1033"/>
      <c r="AL135" s="1033"/>
      <c r="AM135" s="1033"/>
      <c r="AN135" s="1033"/>
      <c r="AO135" s="1033"/>
      <c r="AP135" s="1033"/>
      <c r="AQ135" s="1033"/>
      <c r="AR135" s="1033"/>
      <c r="AS135" s="1033"/>
      <c r="AT135" s="1033"/>
      <c r="AU135" s="1033"/>
      <c r="AV135" s="1033"/>
      <c r="AW135" s="1033"/>
      <c r="AX135" s="1033"/>
      <c r="AY135" s="1033"/>
      <c r="AZ135" s="1033"/>
      <c r="BA135" s="1053"/>
      <c r="BB135" s="1130" t="s">
        <v>3</v>
      </c>
      <c r="BC135" s="1033"/>
      <c r="BD135" s="1307"/>
      <c r="BE135" s="1294">
        <v>0</v>
      </c>
    </row>
    <row r="136" spans="1:57" x14ac:dyDescent="0.25">
      <c r="A136" s="2799" t="s">
        <v>165</v>
      </c>
      <c r="B136" s="2810" t="s">
        <v>166</v>
      </c>
      <c r="C136" s="2835"/>
      <c r="D136" s="1179"/>
      <c r="E136" s="1190"/>
      <c r="F136" s="1177"/>
      <c r="G136" s="1177"/>
      <c r="H136" s="1177"/>
      <c r="I136" s="1177"/>
      <c r="J136" s="1177"/>
      <c r="K136" s="1177"/>
      <c r="L136" s="1177"/>
      <c r="M136" s="1178"/>
      <c r="N136" s="1190"/>
      <c r="O136" s="1178"/>
      <c r="P136" s="1179"/>
      <c r="Q136" s="1179"/>
      <c r="R136" s="1291" t="s">
        <v>6</v>
      </c>
      <c r="S136" s="1030"/>
      <c r="T136" s="1030"/>
      <c r="U136" s="1030"/>
      <c r="V136" s="1030"/>
      <c r="W136" s="1037"/>
      <c r="X136" s="1037"/>
      <c r="Y136" s="1044"/>
      <c r="Z136" s="1037"/>
      <c r="AA136" s="1037"/>
      <c r="AB136" s="1033"/>
      <c r="AC136" s="1033"/>
      <c r="AD136" s="1033"/>
      <c r="AE136" s="1033"/>
      <c r="AF136" s="1033"/>
      <c r="AG136" s="1033"/>
      <c r="AH136" s="1033"/>
      <c r="AI136" s="1033"/>
      <c r="AJ136" s="1033"/>
      <c r="AK136" s="1033"/>
      <c r="AL136" s="1033"/>
      <c r="AM136" s="1033"/>
      <c r="AN136" s="1033"/>
      <c r="AO136" s="1033"/>
      <c r="AP136" s="1033"/>
      <c r="AQ136" s="1033"/>
      <c r="AR136" s="1033"/>
      <c r="AS136" s="1033"/>
      <c r="AT136" s="1033"/>
      <c r="AU136" s="1033"/>
      <c r="AV136" s="1033"/>
      <c r="AW136" s="1033"/>
      <c r="AX136" s="1033"/>
      <c r="AY136" s="1033"/>
      <c r="AZ136" s="1033"/>
      <c r="BA136" s="1053"/>
      <c r="BB136" s="1053"/>
      <c r="BC136" s="1033"/>
      <c r="BD136" s="1307"/>
      <c r="BE136" s="1307"/>
    </row>
    <row r="137" spans="1:57" x14ac:dyDescent="0.25">
      <c r="A137" s="2816"/>
      <c r="B137" s="2813" t="s">
        <v>167</v>
      </c>
      <c r="C137" s="2836"/>
      <c r="D137" s="1170">
        <v>0</v>
      </c>
      <c r="E137" s="1172"/>
      <c r="F137" s="1173"/>
      <c r="G137" s="1173"/>
      <c r="H137" s="1173"/>
      <c r="I137" s="1173"/>
      <c r="J137" s="1163"/>
      <c r="K137" s="1163"/>
      <c r="L137" s="1173"/>
      <c r="M137" s="1174"/>
      <c r="N137" s="1162"/>
      <c r="O137" s="1159"/>
      <c r="P137" s="1156"/>
      <c r="Q137" s="1252"/>
      <c r="R137" s="1291" t="s">
        <v>3</v>
      </c>
      <c r="S137" s="1030"/>
      <c r="T137" s="1030"/>
      <c r="U137" s="1030"/>
      <c r="V137" s="1030"/>
      <c r="W137" s="1037"/>
      <c r="X137" s="1037"/>
      <c r="Y137" s="1044"/>
      <c r="Z137" s="1037"/>
      <c r="AA137" s="1037"/>
      <c r="AB137" s="1033"/>
      <c r="AC137" s="1033"/>
      <c r="AD137" s="1033"/>
      <c r="AE137" s="1033"/>
      <c r="AF137" s="1033"/>
      <c r="AG137" s="1033"/>
      <c r="AH137" s="1033"/>
      <c r="AI137" s="1033"/>
      <c r="AJ137" s="1033"/>
      <c r="AK137" s="1033"/>
      <c r="AL137" s="1033"/>
      <c r="AM137" s="1033"/>
      <c r="AN137" s="1033"/>
      <c r="AO137" s="1033"/>
      <c r="AP137" s="1033"/>
      <c r="AQ137" s="1033"/>
      <c r="AR137" s="1033"/>
      <c r="AS137" s="1033"/>
      <c r="AT137" s="1033"/>
      <c r="AU137" s="1033"/>
      <c r="AV137" s="1033"/>
      <c r="AW137" s="1033"/>
      <c r="AX137" s="1033"/>
      <c r="AY137" s="1033"/>
      <c r="AZ137" s="1033"/>
      <c r="BA137" s="1053"/>
      <c r="BB137" s="1130" t="s">
        <v>3</v>
      </c>
      <c r="BC137" s="1033"/>
      <c r="BD137" s="1307"/>
      <c r="BE137" s="1294">
        <v>0</v>
      </c>
    </row>
    <row r="138" spans="1:57" x14ac:dyDescent="0.25">
      <c r="A138" s="2816"/>
      <c r="B138" s="2824" t="s">
        <v>168</v>
      </c>
      <c r="C138" s="2837"/>
      <c r="D138" s="1185">
        <v>0</v>
      </c>
      <c r="E138" s="1182"/>
      <c r="F138" s="1230"/>
      <c r="G138" s="1230"/>
      <c r="H138" s="1230"/>
      <c r="I138" s="1230"/>
      <c r="J138" s="1187"/>
      <c r="K138" s="1187"/>
      <c r="L138" s="1230"/>
      <c r="M138" s="1183"/>
      <c r="N138" s="1186"/>
      <c r="O138" s="1160"/>
      <c r="P138" s="1157"/>
      <c r="Q138" s="1253"/>
      <c r="R138" s="1291" t="s">
        <v>6</v>
      </c>
      <c r="S138" s="1030"/>
      <c r="T138" s="1030"/>
      <c r="U138" s="1030"/>
      <c r="V138" s="1030"/>
      <c r="W138" s="1037"/>
      <c r="X138" s="1037"/>
      <c r="Y138" s="1044"/>
      <c r="Z138" s="1037"/>
      <c r="AA138" s="1037"/>
      <c r="AB138" s="1033"/>
      <c r="AC138" s="1033"/>
      <c r="AD138" s="1033"/>
      <c r="AE138" s="1033"/>
      <c r="AF138" s="1033"/>
      <c r="AG138" s="1033"/>
      <c r="AH138" s="1033"/>
      <c r="AI138" s="1033"/>
      <c r="AJ138" s="1033"/>
      <c r="AK138" s="1033"/>
      <c r="AL138" s="1033"/>
      <c r="AM138" s="1033"/>
      <c r="AN138" s="1033"/>
      <c r="AO138" s="1033"/>
      <c r="AP138" s="1033"/>
      <c r="AQ138" s="1033"/>
      <c r="AR138" s="1033"/>
      <c r="AS138" s="1033"/>
      <c r="AT138" s="1033"/>
      <c r="AU138" s="1033"/>
      <c r="AV138" s="1033"/>
      <c r="AW138" s="1033"/>
      <c r="AX138" s="1033"/>
      <c r="AY138" s="1033"/>
      <c r="AZ138" s="1033"/>
      <c r="BA138" s="1130" t="s">
        <v>3</v>
      </c>
      <c r="BB138" s="1130" t="s">
        <v>3</v>
      </c>
      <c r="BC138" s="1033"/>
      <c r="BD138" s="1294">
        <v>0</v>
      </c>
      <c r="BE138" s="1294">
        <v>0</v>
      </c>
    </row>
    <row r="139" spans="1:57" x14ac:dyDescent="0.25">
      <c r="A139" s="2816"/>
      <c r="B139" s="2799" t="s">
        <v>161</v>
      </c>
      <c r="C139" s="1136" t="s">
        <v>4</v>
      </c>
      <c r="D139" s="1197">
        <v>0</v>
      </c>
      <c r="E139" s="1223"/>
      <c r="F139" s="1224"/>
      <c r="G139" s="1224"/>
      <c r="H139" s="1224"/>
      <c r="I139" s="1263"/>
      <c r="J139" s="1199">
        <v>0</v>
      </c>
      <c r="K139" s="1199">
        <v>0</v>
      </c>
      <c r="L139" s="1264"/>
      <c r="M139" s="1222"/>
      <c r="N139" s="1198">
        <v>0</v>
      </c>
      <c r="O139" s="1201">
        <v>0</v>
      </c>
      <c r="P139" s="1197">
        <v>0</v>
      </c>
      <c r="Q139" s="1197">
        <v>0</v>
      </c>
      <c r="R139" s="1291" t="s">
        <v>6</v>
      </c>
      <c r="S139" s="1030"/>
      <c r="T139" s="1030"/>
      <c r="U139" s="1030"/>
      <c r="V139" s="1030"/>
      <c r="W139" s="1037"/>
      <c r="X139" s="1037"/>
      <c r="Y139" s="1044"/>
      <c r="Z139" s="1037"/>
      <c r="AA139" s="1037"/>
      <c r="AB139" s="1033"/>
      <c r="AC139" s="1033"/>
      <c r="AD139" s="1033"/>
      <c r="AE139" s="1033"/>
      <c r="AF139" s="1033"/>
      <c r="AG139" s="1033"/>
      <c r="AH139" s="1033"/>
      <c r="AI139" s="1033"/>
      <c r="AJ139" s="1033"/>
      <c r="AK139" s="1033"/>
      <c r="AL139" s="1033"/>
      <c r="AM139" s="1033"/>
      <c r="AN139" s="1033"/>
      <c r="AO139" s="1033"/>
      <c r="AP139" s="1033"/>
      <c r="AQ139" s="1033"/>
      <c r="AR139" s="1033"/>
      <c r="AS139" s="1033"/>
      <c r="AT139" s="1033"/>
      <c r="AU139" s="1033"/>
      <c r="AV139" s="1033"/>
      <c r="AW139" s="1033"/>
      <c r="AX139" s="1033"/>
      <c r="AY139" s="1033"/>
      <c r="AZ139" s="1033"/>
      <c r="BA139" s="1130" t="s">
        <v>3</v>
      </c>
      <c r="BB139" s="1130" t="s">
        <v>3</v>
      </c>
      <c r="BC139" s="1033"/>
      <c r="BD139" s="1294">
        <v>0</v>
      </c>
      <c r="BE139" s="1294">
        <v>0</v>
      </c>
    </row>
    <row r="140" spans="1:57" x14ac:dyDescent="0.25">
      <c r="A140" s="2816"/>
      <c r="B140" s="2816"/>
      <c r="C140" s="1123" t="s">
        <v>169</v>
      </c>
      <c r="D140" s="1237">
        <v>0</v>
      </c>
      <c r="E140" s="1265"/>
      <c r="F140" s="1266"/>
      <c r="G140" s="1266"/>
      <c r="H140" s="1266"/>
      <c r="I140" s="1266"/>
      <c r="J140" s="1207"/>
      <c r="K140" s="1207"/>
      <c r="L140" s="1266"/>
      <c r="M140" s="1267"/>
      <c r="N140" s="1206"/>
      <c r="O140" s="1208"/>
      <c r="P140" s="1161"/>
      <c r="Q140" s="1268"/>
      <c r="R140" s="1291" t="s">
        <v>6</v>
      </c>
      <c r="S140" s="1030"/>
      <c r="T140" s="1030"/>
      <c r="U140" s="1030"/>
      <c r="V140" s="1030"/>
      <c r="W140" s="1037"/>
      <c r="X140" s="1037"/>
      <c r="Y140" s="1044"/>
      <c r="Z140" s="1037"/>
      <c r="AA140" s="1037"/>
      <c r="AB140" s="1033"/>
      <c r="AC140" s="1033"/>
      <c r="AD140" s="1033"/>
      <c r="AE140" s="1033"/>
      <c r="AF140" s="1033"/>
      <c r="AG140" s="1033"/>
      <c r="AH140" s="1033"/>
      <c r="AI140" s="1033"/>
      <c r="AJ140" s="1033"/>
      <c r="AK140" s="1033"/>
      <c r="AL140" s="1033"/>
      <c r="AM140" s="1033"/>
      <c r="AN140" s="1033"/>
      <c r="AO140" s="1033"/>
      <c r="AP140" s="1033"/>
      <c r="AQ140" s="1033"/>
      <c r="AR140" s="1033"/>
      <c r="AS140" s="1033"/>
      <c r="AT140" s="1033"/>
      <c r="AU140" s="1033"/>
      <c r="AV140" s="1033"/>
      <c r="AW140" s="1033"/>
      <c r="AX140" s="1033"/>
      <c r="AY140" s="1033"/>
      <c r="AZ140" s="1033"/>
      <c r="BA140" s="1130" t="s">
        <v>3</v>
      </c>
      <c r="BB140" s="1130" t="s">
        <v>3</v>
      </c>
      <c r="BC140" s="1033"/>
      <c r="BD140" s="1294">
        <v>0</v>
      </c>
      <c r="BE140" s="1294">
        <v>0</v>
      </c>
    </row>
    <row r="141" spans="1:57" x14ac:dyDescent="0.25">
      <c r="A141" s="2816"/>
      <c r="B141" s="2816"/>
      <c r="C141" s="1068" t="s">
        <v>170</v>
      </c>
      <c r="D141" s="1170">
        <v>0</v>
      </c>
      <c r="E141" s="1172"/>
      <c r="F141" s="1173"/>
      <c r="G141" s="1173"/>
      <c r="H141" s="1173"/>
      <c r="I141" s="1173"/>
      <c r="J141" s="1163"/>
      <c r="K141" s="1163"/>
      <c r="L141" s="1173"/>
      <c r="M141" s="1174"/>
      <c r="N141" s="1162"/>
      <c r="O141" s="1159"/>
      <c r="P141" s="1156"/>
      <c r="Q141" s="1252"/>
      <c r="R141" s="1291" t="s">
        <v>6</v>
      </c>
      <c r="S141" s="1030"/>
      <c r="T141" s="1030"/>
      <c r="U141" s="1030"/>
      <c r="V141" s="1030"/>
      <c r="W141" s="1037"/>
      <c r="X141" s="1037"/>
      <c r="Y141" s="1044"/>
      <c r="Z141" s="1037"/>
      <c r="AA141" s="1037"/>
      <c r="AB141" s="1033"/>
      <c r="AC141" s="1033"/>
      <c r="AD141" s="1033"/>
      <c r="AE141" s="1033"/>
      <c r="AF141" s="1033"/>
      <c r="AG141" s="1033"/>
      <c r="AH141" s="1033"/>
      <c r="AI141" s="1033"/>
      <c r="AJ141" s="1033"/>
      <c r="AK141" s="1033"/>
      <c r="AL141" s="1033"/>
      <c r="AM141" s="1033"/>
      <c r="AN141" s="1033"/>
      <c r="AO141" s="1033"/>
      <c r="AP141" s="1033"/>
      <c r="AQ141" s="1033"/>
      <c r="AR141" s="1033"/>
      <c r="AS141" s="1033"/>
      <c r="AT141" s="1033"/>
      <c r="AU141" s="1033"/>
      <c r="AV141" s="1033"/>
      <c r="AW141" s="1033"/>
      <c r="AX141" s="1033"/>
      <c r="AY141" s="1033"/>
      <c r="AZ141" s="1033"/>
      <c r="BA141" s="1130" t="s">
        <v>3</v>
      </c>
      <c r="BB141" s="1130" t="s">
        <v>3</v>
      </c>
      <c r="BC141" s="1033"/>
      <c r="BD141" s="1294">
        <v>0</v>
      </c>
      <c r="BE141" s="1294">
        <v>0</v>
      </c>
    </row>
    <row r="142" spans="1:57" x14ac:dyDescent="0.25">
      <c r="A142" s="2816"/>
      <c r="B142" s="2816"/>
      <c r="C142" s="1082" t="s">
        <v>171</v>
      </c>
      <c r="D142" s="1185">
        <v>0</v>
      </c>
      <c r="E142" s="1182"/>
      <c r="F142" s="1230"/>
      <c r="G142" s="1230"/>
      <c r="H142" s="1230"/>
      <c r="I142" s="1230"/>
      <c r="J142" s="1187"/>
      <c r="K142" s="1187"/>
      <c r="L142" s="1230"/>
      <c r="M142" s="1183"/>
      <c r="N142" s="1186"/>
      <c r="O142" s="1160"/>
      <c r="P142" s="1189"/>
      <c r="Q142" s="1253"/>
      <c r="R142" s="1291" t="s">
        <v>6</v>
      </c>
      <c r="S142" s="1030"/>
      <c r="T142" s="1030"/>
      <c r="U142" s="1030"/>
      <c r="V142" s="1030"/>
      <c r="W142" s="1037"/>
      <c r="X142" s="1037"/>
      <c r="Y142" s="1044"/>
      <c r="Z142" s="1037"/>
      <c r="AA142" s="1037"/>
      <c r="AB142" s="1033"/>
      <c r="AC142" s="1033"/>
      <c r="AD142" s="1033"/>
      <c r="AE142" s="1033"/>
      <c r="AF142" s="1033"/>
      <c r="AG142" s="1033"/>
      <c r="AH142" s="1033"/>
      <c r="AI142" s="1033"/>
      <c r="AJ142" s="1033"/>
      <c r="AK142" s="1033"/>
      <c r="AL142" s="1033"/>
      <c r="AM142" s="1033"/>
      <c r="AN142" s="1033"/>
      <c r="AO142" s="1033"/>
      <c r="AP142" s="1033"/>
      <c r="AQ142" s="1033"/>
      <c r="AR142" s="1033"/>
      <c r="AS142" s="1033"/>
      <c r="AT142" s="1033"/>
      <c r="AU142" s="1033"/>
      <c r="AV142" s="1033"/>
      <c r="AW142" s="1033"/>
      <c r="AX142" s="1033"/>
      <c r="AY142" s="1033"/>
      <c r="AZ142" s="1033"/>
      <c r="BA142" s="1130" t="s">
        <v>3</v>
      </c>
      <c r="BB142" s="1130" t="s">
        <v>3</v>
      </c>
      <c r="BC142" s="1033"/>
      <c r="BD142" s="1294">
        <v>0</v>
      </c>
      <c r="BE142" s="1294">
        <v>0</v>
      </c>
    </row>
    <row r="143" spans="1:57" x14ac:dyDescent="0.25">
      <c r="A143" s="2800"/>
      <c r="B143" s="2800"/>
      <c r="C143" s="1083" t="s">
        <v>172</v>
      </c>
      <c r="D143" s="1171">
        <v>0</v>
      </c>
      <c r="E143" s="1193"/>
      <c r="F143" s="1194"/>
      <c r="G143" s="1194"/>
      <c r="H143" s="1194"/>
      <c r="I143" s="1194"/>
      <c r="J143" s="1166"/>
      <c r="K143" s="1166"/>
      <c r="L143" s="1194"/>
      <c r="M143" s="1195"/>
      <c r="N143" s="1165"/>
      <c r="O143" s="1168"/>
      <c r="P143" s="1211"/>
      <c r="Q143" s="1262"/>
      <c r="R143" s="1291" t="s">
        <v>6</v>
      </c>
      <c r="S143" s="1030"/>
      <c r="T143" s="1030"/>
      <c r="U143" s="1030"/>
      <c r="V143" s="1030"/>
      <c r="W143" s="1037"/>
      <c r="X143" s="1037"/>
      <c r="Y143" s="1044"/>
      <c r="Z143" s="1037"/>
      <c r="AA143" s="1037"/>
      <c r="AB143" s="1033"/>
      <c r="AC143" s="1033"/>
      <c r="AD143" s="1033"/>
      <c r="AE143" s="1033"/>
      <c r="AF143" s="1033"/>
      <c r="AG143" s="1033"/>
      <c r="AH143" s="1033"/>
      <c r="AI143" s="1033"/>
      <c r="AJ143" s="1033"/>
      <c r="AK143" s="1033"/>
      <c r="AL143" s="1033"/>
      <c r="AM143" s="1033"/>
      <c r="AN143" s="1033"/>
      <c r="AO143" s="1033"/>
      <c r="AP143" s="1033"/>
      <c r="AQ143" s="1033"/>
      <c r="AR143" s="1033"/>
      <c r="AS143" s="1033"/>
      <c r="AT143" s="1033"/>
      <c r="AU143" s="1033"/>
      <c r="AV143" s="1033"/>
      <c r="AW143" s="1033"/>
      <c r="AX143" s="1033"/>
      <c r="AY143" s="1033"/>
      <c r="AZ143" s="1033"/>
      <c r="BA143" s="1130" t="s">
        <v>3</v>
      </c>
      <c r="BB143" s="1130" t="s">
        <v>3</v>
      </c>
      <c r="BC143" s="1033"/>
      <c r="BD143" s="1294">
        <v>0</v>
      </c>
      <c r="BE143" s="1294">
        <v>0</v>
      </c>
    </row>
    <row r="144" spans="1:57" x14ac:dyDescent="0.25">
      <c r="A144" s="2799" t="s">
        <v>173</v>
      </c>
      <c r="B144" s="2799" t="s">
        <v>166</v>
      </c>
      <c r="C144" s="1057" t="s">
        <v>162</v>
      </c>
      <c r="D144" s="1237">
        <v>0</v>
      </c>
      <c r="E144" s="1265"/>
      <c r="F144" s="1266"/>
      <c r="G144" s="1266"/>
      <c r="H144" s="1266"/>
      <c r="I144" s="1266"/>
      <c r="J144" s="1207"/>
      <c r="K144" s="1207"/>
      <c r="L144" s="1266"/>
      <c r="M144" s="1267"/>
      <c r="N144" s="1206"/>
      <c r="O144" s="1208"/>
      <c r="P144" s="1308"/>
      <c r="Q144" s="1268"/>
      <c r="R144" s="1291" t="s">
        <v>6</v>
      </c>
      <c r="S144" s="1030"/>
      <c r="T144" s="1030"/>
      <c r="U144" s="1030"/>
      <c r="V144" s="1030"/>
      <c r="W144" s="1037"/>
      <c r="X144" s="1037"/>
      <c r="Y144" s="1044"/>
      <c r="Z144" s="1037"/>
      <c r="AA144" s="1037"/>
      <c r="AB144" s="1033"/>
      <c r="AC144" s="1033"/>
      <c r="AD144" s="1033"/>
      <c r="AE144" s="1033"/>
      <c r="AF144" s="1033"/>
      <c r="AG144" s="1033"/>
      <c r="AH144" s="1033"/>
      <c r="AI144" s="1033"/>
      <c r="AJ144" s="1033"/>
      <c r="AK144" s="1033"/>
      <c r="AL144" s="1033"/>
      <c r="AM144" s="1033"/>
      <c r="AN144" s="1033"/>
      <c r="AO144" s="1033"/>
      <c r="AP144" s="1033"/>
      <c r="AQ144" s="1033"/>
      <c r="AR144" s="1033"/>
      <c r="AS144" s="1033"/>
      <c r="AT144" s="1033"/>
      <c r="AU144" s="1033"/>
      <c r="AV144" s="1033"/>
      <c r="AW144" s="1033"/>
      <c r="AX144" s="1033"/>
      <c r="AY144" s="1033"/>
      <c r="AZ144" s="1033"/>
      <c r="BA144" s="1130" t="s">
        <v>3</v>
      </c>
      <c r="BB144" s="1130" t="s">
        <v>3</v>
      </c>
      <c r="BC144" s="1033"/>
      <c r="BD144" s="1294">
        <v>0</v>
      </c>
      <c r="BE144" s="1294">
        <v>0</v>
      </c>
    </row>
    <row r="145" spans="1:57" x14ac:dyDescent="0.25">
      <c r="A145" s="2839"/>
      <c r="B145" s="2800"/>
      <c r="C145" s="1059" t="s">
        <v>174</v>
      </c>
      <c r="D145" s="1185">
        <v>0</v>
      </c>
      <c r="E145" s="1182"/>
      <c r="F145" s="1230"/>
      <c r="G145" s="1230"/>
      <c r="H145" s="1230"/>
      <c r="I145" s="1230"/>
      <c r="J145" s="1187"/>
      <c r="K145" s="1166"/>
      <c r="L145" s="1230"/>
      <c r="M145" s="1183"/>
      <c r="N145" s="1316"/>
      <c r="O145" s="1317"/>
      <c r="P145" s="1270"/>
      <c r="Q145" s="1253"/>
      <c r="R145" s="1291" t="s">
        <v>3</v>
      </c>
      <c r="S145" s="1030"/>
      <c r="T145" s="1030"/>
      <c r="U145" s="1030"/>
      <c r="V145" s="1030"/>
      <c r="W145" s="1037"/>
      <c r="X145" s="1037"/>
      <c r="Y145" s="1044"/>
      <c r="Z145" s="1037"/>
      <c r="AA145" s="1037"/>
      <c r="AB145" s="1033"/>
      <c r="AC145" s="1033"/>
      <c r="AD145" s="1033"/>
      <c r="AE145" s="1033"/>
      <c r="AF145" s="1033"/>
      <c r="AG145" s="1033"/>
      <c r="AH145" s="1033"/>
      <c r="AI145" s="1033"/>
      <c r="AJ145" s="1033"/>
      <c r="AK145" s="1033"/>
      <c r="AL145" s="1033"/>
      <c r="AM145" s="1033"/>
      <c r="AN145" s="1033"/>
      <c r="AO145" s="1033"/>
      <c r="AP145" s="1033"/>
      <c r="AQ145" s="1033"/>
      <c r="AR145" s="1033"/>
      <c r="AS145" s="1033"/>
      <c r="AT145" s="1033"/>
      <c r="AU145" s="1033"/>
      <c r="AV145" s="1033"/>
      <c r="AW145" s="1033"/>
      <c r="AX145" s="1033"/>
      <c r="AY145" s="1033"/>
      <c r="AZ145" s="1033"/>
      <c r="BA145" s="1053"/>
      <c r="BB145" s="1130" t="s">
        <v>3</v>
      </c>
      <c r="BC145" s="1033"/>
      <c r="BD145" s="1307"/>
      <c r="BE145" s="1294">
        <v>0</v>
      </c>
    </row>
    <row r="146" spans="1:57" x14ac:dyDescent="0.25">
      <c r="A146" s="2839"/>
      <c r="B146" s="2799" t="s">
        <v>167</v>
      </c>
      <c r="C146" s="1122" t="s">
        <v>162</v>
      </c>
      <c r="D146" s="1169">
        <v>0</v>
      </c>
      <c r="E146" s="1190"/>
      <c r="F146" s="1177"/>
      <c r="G146" s="1177"/>
      <c r="H146" s="1177"/>
      <c r="I146" s="1177"/>
      <c r="J146" s="1176"/>
      <c r="K146" s="1207"/>
      <c r="L146" s="1177"/>
      <c r="M146" s="1178"/>
      <c r="N146" s="1175"/>
      <c r="O146" s="1204"/>
      <c r="P146" s="1308"/>
      <c r="Q146" s="1251"/>
      <c r="R146" s="1291" t="s">
        <v>6</v>
      </c>
      <c r="S146" s="1030"/>
      <c r="T146" s="1030"/>
      <c r="U146" s="1030"/>
      <c r="V146" s="1030"/>
      <c r="W146" s="1037"/>
      <c r="X146" s="1037"/>
      <c r="Y146" s="1044"/>
      <c r="Z146" s="1037"/>
      <c r="AA146" s="1037"/>
      <c r="AB146" s="1033"/>
      <c r="AC146" s="1033"/>
      <c r="AD146" s="1033"/>
      <c r="AE146" s="1033"/>
      <c r="AF146" s="1033"/>
      <c r="AG146" s="1033"/>
      <c r="AH146" s="1033"/>
      <c r="AI146" s="1033"/>
      <c r="AJ146" s="1033"/>
      <c r="AK146" s="1033"/>
      <c r="AL146" s="1033"/>
      <c r="AM146" s="1033"/>
      <c r="AN146" s="1033"/>
      <c r="AO146" s="1033"/>
      <c r="AP146" s="1033"/>
      <c r="AQ146" s="1033"/>
      <c r="AR146" s="1033"/>
      <c r="AS146" s="1033"/>
      <c r="AT146" s="1033"/>
      <c r="AU146" s="1033"/>
      <c r="AV146" s="1033"/>
      <c r="AW146" s="1033"/>
      <c r="AX146" s="1033"/>
      <c r="AY146" s="1033"/>
      <c r="AZ146" s="1033"/>
      <c r="BA146" s="1130" t="s">
        <v>3</v>
      </c>
      <c r="BB146" s="1130" t="s">
        <v>3</v>
      </c>
      <c r="BC146" s="1033"/>
      <c r="BD146" s="1294">
        <v>0</v>
      </c>
      <c r="BE146" s="1294">
        <v>0</v>
      </c>
    </row>
    <row r="147" spans="1:57" x14ac:dyDescent="0.25">
      <c r="A147" s="2831"/>
      <c r="B147" s="2800"/>
      <c r="C147" s="1060" t="s">
        <v>163</v>
      </c>
      <c r="D147" s="1171">
        <v>0</v>
      </c>
      <c r="E147" s="1193"/>
      <c r="F147" s="1194"/>
      <c r="G147" s="1194"/>
      <c r="H147" s="1194"/>
      <c r="I147" s="1194"/>
      <c r="J147" s="1166"/>
      <c r="K147" s="1166"/>
      <c r="L147" s="1194"/>
      <c r="M147" s="1195"/>
      <c r="N147" s="1316"/>
      <c r="O147" s="1317"/>
      <c r="P147" s="1270"/>
      <c r="Q147" s="1262"/>
      <c r="R147" s="1291" t="s">
        <v>3</v>
      </c>
      <c r="S147" s="1030"/>
      <c r="T147" s="1030"/>
      <c r="U147" s="1030"/>
      <c r="V147" s="1030"/>
      <c r="W147" s="1037"/>
      <c r="X147" s="1037"/>
      <c r="Y147" s="1044"/>
      <c r="Z147" s="1037"/>
      <c r="AA147" s="1037"/>
      <c r="AB147" s="1033"/>
      <c r="AC147" s="1033"/>
      <c r="AD147" s="1033"/>
      <c r="AE147" s="1033"/>
      <c r="AF147" s="1033"/>
      <c r="AG147" s="1033"/>
      <c r="AH147" s="1033"/>
      <c r="AI147" s="1033"/>
      <c r="AJ147" s="1033"/>
      <c r="AK147" s="1033"/>
      <c r="AL147" s="1033"/>
      <c r="AM147" s="1033"/>
      <c r="AN147" s="1033"/>
      <c r="AO147" s="1033"/>
      <c r="AP147" s="1033"/>
      <c r="AQ147" s="1033"/>
      <c r="AR147" s="1033"/>
      <c r="AS147" s="1033"/>
      <c r="AT147" s="1033"/>
      <c r="AU147" s="1033"/>
      <c r="AV147" s="1033"/>
      <c r="AW147" s="1033"/>
      <c r="AX147" s="1033"/>
      <c r="AY147" s="1033"/>
      <c r="AZ147" s="1033"/>
      <c r="BA147" s="1053"/>
      <c r="BB147" s="1130" t="s">
        <v>3</v>
      </c>
      <c r="BC147" s="1033"/>
      <c r="BD147" s="1307"/>
      <c r="BE147" s="1294">
        <v>0</v>
      </c>
    </row>
    <row r="148" spans="1:57" x14ac:dyDescent="0.25">
      <c r="A148" s="2838" t="s">
        <v>175</v>
      </c>
      <c r="B148" s="2840" t="s">
        <v>161</v>
      </c>
      <c r="C148" s="2841"/>
      <c r="D148" s="1203">
        <v>0</v>
      </c>
      <c r="E148" s="1236"/>
      <c r="F148" s="1241"/>
      <c r="G148" s="1241"/>
      <c r="H148" s="1241"/>
      <c r="I148" s="1241"/>
      <c r="J148" s="1247"/>
      <c r="K148" s="1199">
        <v>0</v>
      </c>
      <c r="L148" s="1315"/>
      <c r="M148" s="1241"/>
      <c r="N148" s="1232"/>
      <c r="O148" s="1217"/>
      <c r="P148" s="1272"/>
      <c r="Q148" s="1269"/>
      <c r="R148" s="1291" t="s">
        <v>6</v>
      </c>
      <c r="S148" s="1030"/>
      <c r="T148" s="1030"/>
      <c r="U148" s="1030"/>
      <c r="V148" s="1030"/>
      <c r="W148" s="1037"/>
      <c r="X148" s="1037"/>
      <c r="Y148" s="1044"/>
      <c r="Z148" s="1037"/>
      <c r="AA148" s="1037"/>
      <c r="AB148" s="1033"/>
      <c r="AC148" s="1033"/>
      <c r="AD148" s="1033"/>
      <c r="AE148" s="1033"/>
      <c r="AF148" s="1033"/>
      <c r="AG148" s="1033"/>
      <c r="AH148" s="1033"/>
      <c r="AI148" s="1033"/>
      <c r="AJ148" s="1033"/>
      <c r="AK148" s="1033"/>
      <c r="AL148" s="1033"/>
      <c r="AM148" s="1033"/>
      <c r="AN148" s="1033"/>
      <c r="AO148" s="1033"/>
      <c r="AP148" s="1033"/>
      <c r="AQ148" s="1033"/>
      <c r="AR148" s="1033"/>
      <c r="AS148" s="1033"/>
      <c r="AT148" s="1033"/>
      <c r="AU148" s="1033"/>
      <c r="AV148" s="1033"/>
      <c r="AW148" s="1033"/>
      <c r="AX148" s="1033"/>
      <c r="AY148" s="1033"/>
      <c r="AZ148" s="1033"/>
      <c r="BA148" s="1130" t="s">
        <v>3</v>
      </c>
      <c r="BB148" s="1130" t="s">
        <v>3</v>
      </c>
      <c r="BC148" s="1033"/>
      <c r="BD148" s="1294">
        <v>0</v>
      </c>
      <c r="BE148" s="1294">
        <v>0</v>
      </c>
    </row>
    <row r="149" spans="1:57" x14ac:dyDescent="0.25">
      <c r="A149" s="2839"/>
      <c r="B149" s="2842" t="s">
        <v>166</v>
      </c>
      <c r="C149" s="1122" t="s">
        <v>162</v>
      </c>
      <c r="D149" s="1169">
        <v>0</v>
      </c>
      <c r="E149" s="1190"/>
      <c r="F149" s="1177"/>
      <c r="G149" s="1177"/>
      <c r="H149" s="1177"/>
      <c r="I149" s="1177"/>
      <c r="J149" s="1177"/>
      <c r="K149" s="1221">
        <v>0</v>
      </c>
      <c r="L149" s="1177"/>
      <c r="M149" s="1178"/>
      <c r="N149" s="1212"/>
      <c r="O149" s="1204"/>
      <c r="P149" s="1210"/>
      <c r="Q149" s="1251"/>
      <c r="R149" s="1291" t="s">
        <v>6</v>
      </c>
      <c r="S149" s="1030"/>
      <c r="T149" s="1030"/>
      <c r="U149" s="1030"/>
      <c r="V149" s="1030"/>
      <c r="W149" s="1037"/>
      <c r="X149" s="1037"/>
      <c r="Y149" s="1044"/>
      <c r="Z149" s="1037"/>
      <c r="AA149" s="1037"/>
      <c r="AB149" s="1033"/>
      <c r="AC149" s="1033"/>
      <c r="AD149" s="1033"/>
      <c r="AE149" s="1033"/>
      <c r="AF149" s="1033"/>
      <c r="AG149" s="1033"/>
      <c r="AH149" s="1033"/>
      <c r="AI149" s="1033"/>
      <c r="AJ149" s="1033"/>
      <c r="AK149" s="1033"/>
      <c r="AL149" s="1033"/>
      <c r="AM149" s="1033"/>
      <c r="AN149" s="1033"/>
      <c r="AO149" s="1033"/>
      <c r="AP149" s="1033"/>
      <c r="AQ149" s="1033"/>
      <c r="AR149" s="1033"/>
      <c r="AS149" s="1033"/>
      <c r="AT149" s="1033"/>
      <c r="AU149" s="1033"/>
      <c r="AV149" s="1033"/>
      <c r="AW149" s="1033"/>
      <c r="AX149" s="1033"/>
      <c r="AY149" s="1033"/>
      <c r="AZ149" s="1033"/>
      <c r="BA149" s="1130" t="s">
        <v>3</v>
      </c>
      <c r="BB149" s="1130" t="s">
        <v>3</v>
      </c>
      <c r="BC149" s="1033"/>
      <c r="BD149" s="1294">
        <v>0</v>
      </c>
      <c r="BE149" s="1294">
        <v>0</v>
      </c>
    </row>
    <row r="150" spans="1:57" x14ac:dyDescent="0.25">
      <c r="A150" s="2839"/>
      <c r="B150" s="2843"/>
      <c r="C150" s="1060" t="s">
        <v>174</v>
      </c>
      <c r="D150" s="1171">
        <v>0</v>
      </c>
      <c r="E150" s="1193"/>
      <c r="F150" s="1194"/>
      <c r="G150" s="1194"/>
      <c r="H150" s="1194"/>
      <c r="I150" s="1194"/>
      <c r="J150" s="1194"/>
      <c r="K150" s="1243">
        <v>0</v>
      </c>
      <c r="L150" s="1194"/>
      <c r="M150" s="1195"/>
      <c r="N150" s="1318"/>
      <c r="O150" s="1317"/>
      <c r="P150" s="1211"/>
      <c r="Q150" s="1262"/>
      <c r="R150" s="1291" t="s">
        <v>3</v>
      </c>
      <c r="S150" s="1030"/>
      <c r="T150" s="1030"/>
      <c r="U150" s="1030"/>
      <c r="V150" s="1030"/>
      <c r="W150" s="1037"/>
      <c r="X150" s="1037"/>
      <c r="Y150" s="1044"/>
      <c r="Z150" s="1037"/>
      <c r="AA150" s="1037"/>
      <c r="AB150" s="1033"/>
      <c r="AC150" s="1033"/>
      <c r="AD150" s="1033"/>
      <c r="AE150" s="1033"/>
      <c r="AF150" s="1033"/>
      <c r="AG150" s="1033"/>
      <c r="AH150" s="1033"/>
      <c r="AI150" s="1033"/>
      <c r="AJ150" s="1033"/>
      <c r="AK150" s="1033"/>
      <c r="AL150" s="1033"/>
      <c r="AM150" s="1033"/>
      <c r="AN150" s="1033"/>
      <c r="AO150" s="1033"/>
      <c r="AP150" s="1033"/>
      <c r="AQ150" s="1033"/>
      <c r="AR150" s="1033"/>
      <c r="AS150" s="1033"/>
      <c r="AT150" s="1033"/>
      <c r="AU150" s="1033"/>
      <c r="AV150" s="1033"/>
      <c r="AW150" s="1033"/>
      <c r="AX150" s="1033"/>
      <c r="AY150" s="1033"/>
      <c r="AZ150" s="1033"/>
      <c r="BA150" s="1053"/>
      <c r="BB150" s="1130" t="s">
        <v>3</v>
      </c>
      <c r="BC150" s="1033"/>
      <c r="BD150" s="1307"/>
      <c r="BE150" s="1294">
        <v>0</v>
      </c>
    </row>
    <row r="151" spans="1:57" x14ac:dyDescent="0.25">
      <c r="A151" s="2839"/>
      <c r="B151" s="2842" t="s">
        <v>167</v>
      </c>
      <c r="C151" s="1122" t="s">
        <v>162</v>
      </c>
      <c r="D151" s="1169">
        <v>0</v>
      </c>
      <c r="E151" s="1190"/>
      <c r="F151" s="1177"/>
      <c r="G151" s="1177"/>
      <c r="H151" s="1177"/>
      <c r="I151" s="1177"/>
      <c r="J151" s="1177"/>
      <c r="K151" s="1240">
        <v>0</v>
      </c>
      <c r="L151" s="1177"/>
      <c r="M151" s="1178"/>
      <c r="N151" s="1212"/>
      <c r="O151" s="1204"/>
      <c r="P151" s="1210"/>
      <c r="Q151" s="1251"/>
      <c r="R151" s="1291" t="s">
        <v>6</v>
      </c>
      <c r="S151" s="1030"/>
      <c r="T151" s="1030"/>
      <c r="U151" s="1030"/>
      <c r="V151" s="1030"/>
      <c r="W151" s="1037"/>
      <c r="X151" s="1037"/>
      <c r="Y151" s="1044"/>
      <c r="Z151" s="1037"/>
      <c r="AA151" s="1037"/>
      <c r="AB151" s="1033"/>
      <c r="AC151" s="1033"/>
      <c r="AD151" s="1033"/>
      <c r="AE151" s="1033"/>
      <c r="AF151" s="1033"/>
      <c r="AG151" s="1033"/>
      <c r="AH151" s="1033"/>
      <c r="AI151" s="1033"/>
      <c r="AJ151" s="1033"/>
      <c r="AK151" s="1033"/>
      <c r="AL151" s="1033"/>
      <c r="AM151" s="1033"/>
      <c r="AN151" s="1033"/>
      <c r="AO151" s="1033"/>
      <c r="AP151" s="1033"/>
      <c r="AQ151" s="1033"/>
      <c r="AR151" s="1033"/>
      <c r="AS151" s="1033"/>
      <c r="AT151" s="1033"/>
      <c r="AU151" s="1033"/>
      <c r="AV151" s="1033"/>
      <c r="AW151" s="1033"/>
      <c r="AX151" s="1033"/>
      <c r="AY151" s="1033"/>
      <c r="AZ151" s="1033"/>
      <c r="BA151" s="1130" t="s">
        <v>3</v>
      </c>
      <c r="BB151" s="1130" t="s">
        <v>3</v>
      </c>
      <c r="BC151" s="1033"/>
      <c r="BD151" s="1294">
        <v>0</v>
      </c>
      <c r="BE151" s="1294">
        <v>0</v>
      </c>
    </row>
    <row r="152" spans="1:57" x14ac:dyDescent="0.25">
      <c r="A152" s="2831"/>
      <c r="B152" s="2843"/>
      <c r="C152" s="1060" t="s">
        <v>163</v>
      </c>
      <c r="D152" s="1171">
        <v>0</v>
      </c>
      <c r="E152" s="1193"/>
      <c r="F152" s="1194"/>
      <c r="G152" s="1194"/>
      <c r="H152" s="1194"/>
      <c r="I152" s="1194"/>
      <c r="J152" s="1194"/>
      <c r="K152" s="1245">
        <v>0</v>
      </c>
      <c r="L152" s="1194"/>
      <c r="M152" s="1195"/>
      <c r="N152" s="1319"/>
      <c r="O152" s="1320"/>
      <c r="P152" s="1211"/>
      <c r="Q152" s="1262"/>
      <c r="R152" s="1291" t="s">
        <v>3</v>
      </c>
      <c r="S152" s="1030"/>
      <c r="T152" s="1030"/>
      <c r="U152" s="1030"/>
      <c r="V152" s="1030"/>
      <c r="W152" s="1037"/>
      <c r="X152" s="1037"/>
      <c r="Y152" s="1044"/>
      <c r="Z152" s="1037"/>
      <c r="AA152" s="1037"/>
      <c r="AB152" s="1033"/>
      <c r="AC152" s="1033"/>
      <c r="AD152" s="1033"/>
      <c r="AE152" s="1033"/>
      <c r="AF152" s="1033"/>
      <c r="AG152" s="1033"/>
      <c r="AH152" s="1033"/>
      <c r="AI152" s="1033"/>
      <c r="AJ152" s="1033"/>
      <c r="AK152" s="1033"/>
      <c r="AL152" s="1033"/>
      <c r="AM152" s="1033"/>
      <c r="AN152" s="1033"/>
      <c r="AO152" s="1033"/>
      <c r="AP152" s="1033"/>
      <c r="AQ152" s="1033"/>
      <c r="AR152" s="1033"/>
      <c r="AS152" s="1033"/>
      <c r="AT152" s="1033"/>
      <c r="AU152" s="1033"/>
      <c r="AV152" s="1033"/>
      <c r="AW152" s="1033"/>
      <c r="AX152" s="1033"/>
      <c r="AY152" s="1033"/>
      <c r="AZ152" s="1033"/>
      <c r="BA152" s="1053"/>
      <c r="BB152" s="1130" t="s">
        <v>3</v>
      </c>
      <c r="BC152" s="1033"/>
      <c r="BD152" s="1307"/>
      <c r="BE152" s="1294">
        <v>0</v>
      </c>
    </row>
    <row r="153" spans="1:57" ht="15.75" x14ac:dyDescent="0.25">
      <c r="A153" s="1086" t="s">
        <v>176</v>
      </c>
      <c r="B153" s="1078"/>
      <c r="C153" s="1099"/>
      <c r="D153" s="1061"/>
      <c r="E153" s="1061"/>
      <c r="F153" s="1124"/>
      <c r="G153" s="1124"/>
      <c r="H153" s="1124"/>
      <c r="I153" s="1124"/>
      <c r="J153" s="1124"/>
      <c r="K153" s="1124"/>
      <c r="L153" s="1124"/>
      <c r="M153" s="1124"/>
      <c r="N153" s="1124"/>
      <c r="O153" s="1124"/>
      <c r="P153" s="1124"/>
      <c r="Q153" s="1125"/>
      <c r="R153" s="1125"/>
      <c r="S153" s="1073"/>
      <c r="T153" s="1030"/>
      <c r="U153" s="1030"/>
      <c r="V153" s="1030"/>
      <c r="W153" s="1030"/>
      <c r="X153" s="1030"/>
      <c r="Y153" s="1030"/>
      <c r="Z153" s="1030"/>
      <c r="AA153" s="1030"/>
      <c r="AB153" s="1030"/>
      <c r="AC153" s="1030"/>
      <c r="AD153" s="1030"/>
      <c r="AE153" s="1030"/>
      <c r="AF153" s="1030"/>
      <c r="AG153" s="1030"/>
      <c r="AH153" s="1030"/>
      <c r="AI153" s="1030"/>
      <c r="AJ153" s="1030"/>
      <c r="AK153" s="1030"/>
      <c r="AL153" s="1030"/>
      <c r="AM153" s="1030"/>
      <c r="AN153" s="1030"/>
      <c r="AO153" s="1030"/>
      <c r="AP153" s="1030"/>
      <c r="AQ153" s="1030"/>
      <c r="AR153" s="1030"/>
      <c r="AS153" s="1030"/>
      <c r="AT153" s="1030"/>
      <c r="AU153" s="1030"/>
      <c r="AV153" s="1030"/>
      <c r="AW153" s="1030"/>
      <c r="AX153" s="1030"/>
      <c r="AY153" s="1030"/>
      <c r="AZ153" s="1030"/>
      <c r="BA153" s="1030"/>
      <c r="BB153" s="1030"/>
      <c r="BC153" s="1030"/>
      <c r="BD153" s="1030"/>
      <c r="BE153" s="1030"/>
    </row>
    <row r="154" spans="1:57" ht="15.75" x14ac:dyDescent="0.25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1073"/>
      <c r="J154" s="1043"/>
      <c r="K154" s="1043"/>
      <c r="L154" s="1056"/>
      <c r="M154" s="1056"/>
      <c r="N154" s="1056"/>
      <c r="O154" s="1056"/>
      <c r="P154" s="1056"/>
      <c r="Q154" s="1056"/>
      <c r="R154" s="1056"/>
      <c r="S154" s="1030"/>
      <c r="T154" s="1030"/>
      <c r="U154" s="1030"/>
      <c r="V154" s="1030"/>
      <c r="W154" s="1030"/>
      <c r="X154" s="1030"/>
      <c r="Y154" s="1030"/>
      <c r="Z154" s="1030"/>
      <c r="AA154" s="1030"/>
      <c r="AB154" s="1033"/>
      <c r="AC154" s="1033"/>
      <c r="AD154" s="1033"/>
      <c r="AE154" s="1033"/>
      <c r="AF154" s="1033"/>
      <c r="AG154" s="1033"/>
      <c r="AH154" s="1033"/>
      <c r="AI154" s="1033"/>
      <c r="AJ154" s="1033"/>
      <c r="AK154" s="1033"/>
      <c r="AL154" s="1033"/>
      <c r="AM154" s="1033"/>
      <c r="AN154" s="1033"/>
      <c r="AO154" s="1033"/>
      <c r="AP154" s="1033"/>
      <c r="AQ154" s="1033"/>
      <c r="AR154" s="1033"/>
      <c r="AS154" s="1033"/>
      <c r="AT154" s="1033"/>
      <c r="AU154" s="1033"/>
      <c r="AV154" s="1033"/>
      <c r="AW154" s="1033"/>
      <c r="AX154" s="1033"/>
      <c r="AY154" s="1033"/>
      <c r="AZ154" s="1033"/>
      <c r="BA154" s="1030"/>
      <c r="BB154" s="1030"/>
      <c r="BC154" s="1030"/>
      <c r="BD154" s="1030"/>
      <c r="BE154" s="1033"/>
    </row>
    <row r="155" spans="1:57" ht="15.75" x14ac:dyDescent="0.25">
      <c r="A155" s="2807"/>
      <c r="B155" s="2808"/>
      <c r="C155" s="2809"/>
      <c r="D155" s="2831"/>
      <c r="E155" s="1079" t="s">
        <v>178</v>
      </c>
      <c r="F155" s="1045" t="s">
        <v>179</v>
      </c>
      <c r="G155" s="1045" t="s">
        <v>92</v>
      </c>
      <c r="H155" s="1064" t="s">
        <v>180</v>
      </c>
      <c r="I155" s="1073"/>
      <c r="J155" s="1043"/>
      <c r="K155" s="1043"/>
      <c r="L155" s="1056"/>
      <c r="M155" s="1056"/>
      <c r="N155" s="1056"/>
      <c r="O155" s="1056"/>
      <c r="P155" s="1056"/>
      <c r="Q155" s="1056"/>
      <c r="R155" s="1056"/>
      <c r="S155" s="1030"/>
      <c r="T155" s="1030"/>
      <c r="U155" s="1030"/>
      <c r="V155" s="1030"/>
      <c r="W155" s="1030"/>
      <c r="X155" s="1030"/>
      <c r="Y155" s="1030"/>
      <c r="Z155" s="1030"/>
      <c r="AA155" s="1030"/>
      <c r="AB155" s="1033"/>
      <c r="AC155" s="1033"/>
      <c r="AD155" s="1033"/>
      <c r="AE155" s="1033"/>
      <c r="AF155" s="1033"/>
      <c r="AG155" s="1033"/>
      <c r="AH155" s="1033"/>
      <c r="AI155" s="1033"/>
      <c r="AJ155" s="1033"/>
      <c r="AK155" s="1033"/>
      <c r="AL155" s="1033"/>
      <c r="AM155" s="1033"/>
      <c r="AN155" s="1033"/>
      <c r="AO155" s="1033"/>
      <c r="AP155" s="1033"/>
      <c r="AQ155" s="1033"/>
      <c r="AR155" s="1033"/>
      <c r="AS155" s="1033"/>
      <c r="AT155" s="1033"/>
      <c r="AU155" s="1033"/>
      <c r="AV155" s="1033"/>
      <c r="AW155" s="1033"/>
      <c r="AX155" s="1033"/>
      <c r="AY155" s="1033"/>
      <c r="AZ155" s="1033"/>
      <c r="BA155" s="1030"/>
      <c r="BB155" s="1030"/>
      <c r="BC155" s="1030"/>
      <c r="BD155" s="1030"/>
      <c r="BE155" s="1033"/>
    </row>
    <row r="156" spans="1:57" ht="15.75" x14ac:dyDescent="0.25">
      <c r="A156" s="2832" t="s">
        <v>181</v>
      </c>
      <c r="B156" s="2833"/>
      <c r="C156" s="2834"/>
      <c r="D156" s="1169">
        <v>0</v>
      </c>
      <c r="E156" s="1175"/>
      <c r="F156" s="1176"/>
      <c r="G156" s="1176"/>
      <c r="H156" s="1204"/>
      <c r="I156" s="1309" t="s">
        <v>3</v>
      </c>
      <c r="J156" s="1043"/>
      <c r="K156" s="1043"/>
      <c r="L156" s="1056"/>
      <c r="M156" s="1056"/>
      <c r="N156" s="1056"/>
      <c r="O156" s="1056"/>
      <c r="P156" s="1056"/>
      <c r="Q156" s="1056"/>
      <c r="R156" s="1056"/>
      <c r="S156" s="1030"/>
      <c r="T156" s="1030"/>
      <c r="U156" s="1030"/>
      <c r="V156" s="1030"/>
      <c r="W156" s="1030"/>
      <c r="X156" s="1030"/>
      <c r="Y156" s="1030"/>
      <c r="Z156" s="1030"/>
      <c r="AA156" s="1030"/>
      <c r="AB156" s="1033"/>
      <c r="AC156" s="1033"/>
      <c r="AD156" s="1033"/>
      <c r="AE156" s="1033"/>
      <c r="AF156" s="1033"/>
      <c r="AG156" s="1033"/>
      <c r="AH156" s="1033"/>
      <c r="AI156" s="1033"/>
      <c r="AJ156" s="1033"/>
      <c r="AK156" s="1033"/>
      <c r="AL156" s="1033"/>
      <c r="AM156" s="1033"/>
      <c r="AN156" s="1033"/>
      <c r="AO156" s="1033"/>
      <c r="AP156" s="1033"/>
      <c r="AQ156" s="1033"/>
      <c r="AR156" s="1033"/>
      <c r="AS156" s="1033"/>
      <c r="AT156" s="1033"/>
      <c r="AU156" s="1033"/>
      <c r="AV156" s="1033"/>
      <c r="AW156" s="1033"/>
      <c r="AX156" s="1033"/>
      <c r="AY156" s="1033"/>
      <c r="AZ156" s="1033"/>
      <c r="BA156" s="1130" t="s">
        <v>3</v>
      </c>
      <c r="BB156" s="1030"/>
      <c r="BC156" s="1030"/>
      <c r="BD156" s="1294">
        <v>0</v>
      </c>
      <c r="BE156" s="1033"/>
    </row>
    <row r="157" spans="1:57" ht="15.75" x14ac:dyDescent="0.25">
      <c r="A157" s="2827" t="s">
        <v>182</v>
      </c>
      <c r="B157" s="2828"/>
      <c r="C157" s="2829"/>
      <c r="D157" s="1171">
        <v>0</v>
      </c>
      <c r="E157" s="1165"/>
      <c r="F157" s="1166"/>
      <c r="G157" s="1166"/>
      <c r="H157" s="1168"/>
      <c r="I157" s="1309" t="s">
        <v>3</v>
      </c>
      <c r="J157" s="1043"/>
      <c r="K157" s="1043"/>
      <c r="L157" s="1056"/>
      <c r="M157" s="1056"/>
      <c r="N157" s="1056"/>
      <c r="O157" s="1056"/>
      <c r="P157" s="1056"/>
      <c r="Q157" s="1056"/>
      <c r="R157" s="1056"/>
      <c r="S157" s="1030"/>
      <c r="T157" s="1030"/>
      <c r="U157" s="1030"/>
      <c r="V157" s="1030"/>
      <c r="W157" s="1030"/>
      <c r="X157" s="1030"/>
      <c r="Y157" s="1030"/>
      <c r="Z157" s="1030"/>
      <c r="AA157" s="1030"/>
      <c r="AB157" s="1033"/>
      <c r="AC157" s="1033"/>
      <c r="AD157" s="1033"/>
      <c r="AE157" s="1033"/>
      <c r="AF157" s="1033"/>
      <c r="AG157" s="1033"/>
      <c r="AH157" s="1033"/>
      <c r="AI157" s="1033"/>
      <c r="AJ157" s="1033"/>
      <c r="AK157" s="1033"/>
      <c r="AL157" s="1033"/>
      <c r="AM157" s="1033"/>
      <c r="AN157" s="1033"/>
      <c r="AO157" s="1033"/>
      <c r="AP157" s="1033"/>
      <c r="AQ157" s="1033"/>
      <c r="AR157" s="1033"/>
      <c r="AS157" s="1033"/>
      <c r="AT157" s="1033"/>
      <c r="AU157" s="1033"/>
      <c r="AV157" s="1033"/>
      <c r="AW157" s="1033"/>
      <c r="AX157" s="1033"/>
      <c r="AY157" s="1033"/>
      <c r="AZ157" s="1033"/>
      <c r="BA157" s="1130" t="s">
        <v>3</v>
      </c>
      <c r="BB157" s="1030"/>
      <c r="BC157" s="1030"/>
      <c r="BD157" s="1294">
        <v>0</v>
      </c>
      <c r="BE157" s="1033"/>
    </row>
    <row r="158" spans="1:57" ht="15.75" x14ac:dyDescent="0.25">
      <c r="A158" s="1087" t="s">
        <v>183</v>
      </c>
      <c r="B158" s="1099"/>
      <c r="C158" s="1099"/>
      <c r="D158" s="1047"/>
      <c r="E158" s="1047"/>
      <c r="F158" s="1047"/>
      <c r="G158" s="1047"/>
      <c r="H158" s="1047"/>
      <c r="I158" s="1047"/>
      <c r="J158" s="1047"/>
      <c r="K158" s="1047"/>
      <c r="L158" s="1047"/>
      <c r="M158" s="1047"/>
      <c r="N158" s="1047"/>
      <c r="O158" s="1047"/>
      <c r="P158" s="1047"/>
      <c r="Q158" s="1047"/>
      <c r="R158" s="1077"/>
      <c r="S158" s="1030"/>
      <c r="T158" s="1030"/>
      <c r="U158" s="1030"/>
      <c r="V158" s="1030"/>
      <c r="W158" s="1030"/>
      <c r="X158" s="1030"/>
      <c r="Y158" s="1030"/>
      <c r="Z158" s="1030"/>
      <c r="AA158" s="1030"/>
      <c r="AB158" s="1030"/>
      <c r="AC158" s="1030"/>
      <c r="AD158" s="1030"/>
      <c r="AE158" s="1030"/>
      <c r="AF158" s="1030"/>
      <c r="AG158" s="1030"/>
      <c r="AH158" s="1030"/>
      <c r="AI158" s="1030"/>
      <c r="AJ158" s="1030"/>
      <c r="AK158" s="1030"/>
      <c r="AL158" s="1030"/>
      <c r="AM158" s="1030"/>
      <c r="AN158" s="1030"/>
      <c r="AO158" s="1030"/>
      <c r="AP158" s="1030"/>
      <c r="AQ158" s="1030"/>
      <c r="AR158" s="1030"/>
      <c r="AS158" s="1030"/>
      <c r="AT158" s="1030"/>
      <c r="AU158" s="1030"/>
      <c r="AV158" s="1030"/>
      <c r="AW158" s="1030"/>
      <c r="AX158" s="1030"/>
      <c r="AY158" s="1030"/>
      <c r="AZ158" s="1030"/>
      <c r="BA158" s="1030"/>
      <c r="BB158" s="1030"/>
      <c r="BC158" s="1030"/>
      <c r="BD158" s="1030"/>
      <c r="BE158" s="1030"/>
    </row>
    <row r="159" spans="1:57" x14ac:dyDescent="0.2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1046"/>
      <c r="R159" s="1046"/>
      <c r="S159" s="1030"/>
      <c r="T159" s="1030"/>
      <c r="U159" s="1030"/>
      <c r="V159" s="1030"/>
      <c r="W159" s="1030"/>
      <c r="X159" s="1030"/>
      <c r="Y159" s="1030"/>
      <c r="Z159" s="1030"/>
      <c r="AA159" s="1030"/>
      <c r="AB159" s="1033"/>
      <c r="AC159" s="1033"/>
      <c r="AD159" s="1033"/>
      <c r="AE159" s="1033"/>
      <c r="AF159" s="1033"/>
      <c r="AG159" s="1033"/>
      <c r="AH159" s="1033"/>
      <c r="AI159" s="1033"/>
      <c r="AJ159" s="1033"/>
      <c r="AK159" s="1033"/>
      <c r="AL159" s="1033"/>
      <c r="AM159" s="1033"/>
      <c r="AN159" s="1033"/>
      <c r="AO159" s="1033"/>
      <c r="AP159" s="1033"/>
      <c r="AQ159" s="1033"/>
      <c r="AR159" s="1033"/>
      <c r="AS159" s="1033"/>
      <c r="AT159" s="1033"/>
      <c r="AU159" s="1033"/>
      <c r="AV159" s="1033"/>
      <c r="AW159" s="1033"/>
      <c r="AX159" s="1033"/>
      <c r="AY159" s="1033"/>
      <c r="AZ159" s="1033"/>
      <c r="BA159" s="1030"/>
      <c r="BB159" s="1030"/>
      <c r="BC159" s="1030"/>
      <c r="BD159" s="1030"/>
      <c r="BE159" s="1033"/>
    </row>
    <row r="160" spans="1:57" ht="21" x14ac:dyDescent="0.25">
      <c r="A160" s="2807"/>
      <c r="B160" s="2808"/>
      <c r="C160" s="2809"/>
      <c r="D160" s="2802"/>
      <c r="E160" s="1079" t="s">
        <v>178</v>
      </c>
      <c r="F160" s="1045" t="s">
        <v>21</v>
      </c>
      <c r="G160" s="1045" t="s">
        <v>185</v>
      </c>
      <c r="H160" s="1045" t="s">
        <v>91</v>
      </c>
      <c r="I160" s="1045" t="s">
        <v>186</v>
      </c>
      <c r="J160" s="1045" t="s">
        <v>92</v>
      </c>
      <c r="K160" s="1045" t="s">
        <v>25</v>
      </c>
      <c r="L160" s="1045" t="s">
        <v>26</v>
      </c>
      <c r="M160" s="1064" t="s">
        <v>27</v>
      </c>
      <c r="N160" s="1079" t="s">
        <v>1</v>
      </c>
      <c r="O160" s="1052" t="s">
        <v>2</v>
      </c>
      <c r="P160" s="2830"/>
      <c r="Q160" s="1046"/>
      <c r="R160" s="1046"/>
      <c r="S160" s="1030"/>
      <c r="T160" s="1030"/>
      <c r="U160" s="1030"/>
      <c r="V160" s="1030"/>
      <c r="W160" s="1030"/>
      <c r="X160" s="1030"/>
      <c r="Y160" s="1030"/>
      <c r="Z160" s="1030"/>
      <c r="AA160" s="1030"/>
      <c r="AB160" s="1033"/>
      <c r="AC160" s="1033"/>
      <c r="AD160" s="1033"/>
      <c r="AE160" s="1033"/>
      <c r="AF160" s="1033"/>
      <c r="AG160" s="1033"/>
      <c r="AH160" s="1033"/>
      <c r="AI160" s="1033"/>
      <c r="AJ160" s="1033"/>
      <c r="AK160" s="1033"/>
      <c r="AL160" s="1033"/>
      <c r="AM160" s="1033"/>
      <c r="AN160" s="1033"/>
      <c r="AO160" s="1033"/>
      <c r="AP160" s="1033"/>
      <c r="AQ160" s="1033"/>
      <c r="AR160" s="1033"/>
      <c r="AS160" s="1033"/>
      <c r="AT160" s="1033"/>
      <c r="AU160" s="1033"/>
      <c r="AV160" s="1033"/>
      <c r="AW160" s="1033"/>
      <c r="AX160" s="1033"/>
      <c r="AY160" s="1033"/>
      <c r="AZ160" s="1033"/>
      <c r="BA160" s="1030"/>
      <c r="BB160" s="1030"/>
      <c r="BC160" s="1030"/>
      <c r="BD160" s="1030"/>
      <c r="BE160" s="1033"/>
    </row>
    <row r="161" spans="1:57" ht="15.75" x14ac:dyDescent="0.25">
      <c r="A161" s="2799" t="s">
        <v>187</v>
      </c>
      <c r="B161" s="2810" t="s">
        <v>188</v>
      </c>
      <c r="C161" s="2812"/>
      <c r="D161" s="1169">
        <v>0</v>
      </c>
      <c r="E161" s="1175"/>
      <c r="F161" s="1176"/>
      <c r="G161" s="1176"/>
      <c r="H161" s="1176"/>
      <c r="I161" s="1176"/>
      <c r="J161" s="1176"/>
      <c r="K161" s="1176"/>
      <c r="L161" s="1176"/>
      <c r="M161" s="1204"/>
      <c r="N161" s="1227"/>
      <c r="O161" s="1155"/>
      <c r="P161" s="1210"/>
      <c r="Q161" s="1291" t="s">
        <v>6</v>
      </c>
      <c r="R161" s="1056"/>
      <c r="S161" s="1030"/>
      <c r="T161" s="1030"/>
      <c r="U161" s="1030"/>
      <c r="V161" s="1037"/>
      <c r="W161" s="1037"/>
      <c r="X161" s="1037"/>
      <c r="Y161" s="1037"/>
      <c r="Z161" s="1037"/>
      <c r="AA161" s="1037"/>
      <c r="AB161" s="1033"/>
      <c r="AC161" s="1033"/>
      <c r="AD161" s="1033"/>
      <c r="AE161" s="1033"/>
      <c r="AF161" s="1033"/>
      <c r="AG161" s="1033"/>
      <c r="AH161" s="1033"/>
      <c r="AI161" s="1033"/>
      <c r="AJ161" s="1033"/>
      <c r="AK161" s="1033"/>
      <c r="AL161" s="1033"/>
      <c r="AM161" s="1033"/>
      <c r="AN161" s="1033"/>
      <c r="AO161" s="1033"/>
      <c r="AP161" s="1033"/>
      <c r="AQ161" s="1033"/>
      <c r="AR161" s="1033"/>
      <c r="AS161" s="1033"/>
      <c r="AT161" s="1033"/>
      <c r="AU161" s="1033"/>
      <c r="AV161" s="1033"/>
      <c r="AW161" s="1033"/>
      <c r="AX161" s="1033"/>
      <c r="AY161" s="1033"/>
      <c r="AZ161" s="1033"/>
      <c r="BA161" s="1130" t="s">
        <v>3</v>
      </c>
      <c r="BB161" s="1130" t="s">
        <v>3</v>
      </c>
      <c r="BC161" s="1033"/>
      <c r="BD161" s="1294">
        <v>0</v>
      </c>
      <c r="BE161" s="1294">
        <v>0</v>
      </c>
    </row>
    <row r="162" spans="1:57" ht="15.75" x14ac:dyDescent="0.25">
      <c r="A162" s="2800"/>
      <c r="B162" s="2820" t="s">
        <v>189</v>
      </c>
      <c r="C162" s="2821"/>
      <c r="D162" s="1171">
        <v>0</v>
      </c>
      <c r="E162" s="1165"/>
      <c r="F162" s="1166"/>
      <c r="G162" s="1166"/>
      <c r="H162" s="1166"/>
      <c r="I162" s="1166"/>
      <c r="J162" s="1166"/>
      <c r="K162" s="1166"/>
      <c r="L162" s="1166"/>
      <c r="M162" s="1168"/>
      <c r="N162" s="1270"/>
      <c r="O162" s="1158"/>
      <c r="P162" s="1211"/>
      <c r="Q162" s="1291" t="s">
        <v>6</v>
      </c>
      <c r="R162" s="1056"/>
      <c r="S162" s="1030"/>
      <c r="T162" s="1030"/>
      <c r="U162" s="1030"/>
      <c r="V162" s="1037"/>
      <c r="W162" s="1037"/>
      <c r="X162" s="1037"/>
      <c r="Y162" s="1037"/>
      <c r="Z162" s="1037"/>
      <c r="AA162" s="1037"/>
      <c r="AB162" s="1033"/>
      <c r="AC162" s="1033"/>
      <c r="AD162" s="1033"/>
      <c r="AE162" s="1033"/>
      <c r="AF162" s="1033"/>
      <c r="AG162" s="1033"/>
      <c r="AH162" s="1033"/>
      <c r="AI162" s="1033"/>
      <c r="AJ162" s="1033"/>
      <c r="AK162" s="1033"/>
      <c r="AL162" s="1033"/>
      <c r="AM162" s="1033"/>
      <c r="AN162" s="1033"/>
      <c r="AO162" s="1033"/>
      <c r="AP162" s="1033"/>
      <c r="AQ162" s="1033"/>
      <c r="AR162" s="1033"/>
      <c r="AS162" s="1033"/>
      <c r="AT162" s="1033"/>
      <c r="AU162" s="1033"/>
      <c r="AV162" s="1033"/>
      <c r="AW162" s="1033"/>
      <c r="AX162" s="1033"/>
      <c r="AY162" s="1033"/>
      <c r="AZ162" s="1033"/>
      <c r="BA162" s="1130" t="s">
        <v>3</v>
      </c>
      <c r="BB162" s="1130" t="s">
        <v>3</v>
      </c>
      <c r="BC162" s="1033"/>
      <c r="BD162" s="1294">
        <v>0</v>
      </c>
      <c r="BE162" s="1294">
        <v>0</v>
      </c>
    </row>
    <row r="163" spans="1:57" ht="15.75" x14ac:dyDescent="0.25">
      <c r="A163" s="2799" t="s">
        <v>190</v>
      </c>
      <c r="B163" s="2822" t="s">
        <v>188</v>
      </c>
      <c r="C163" s="2823"/>
      <c r="D163" s="1237">
        <v>0</v>
      </c>
      <c r="E163" s="1234"/>
      <c r="F163" s="1235"/>
      <c r="G163" s="1235"/>
      <c r="H163" s="1235"/>
      <c r="I163" s="1235"/>
      <c r="J163" s="1235"/>
      <c r="K163" s="1235"/>
      <c r="L163" s="1235"/>
      <c r="M163" s="1218"/>
      <c r="N163" s="1271"/>
      <c r="O163" s="1161"/>
      <c r="P163" s="1220"/>
      <c r="Q163" s="1291" t="s">
        <v>6</v>
      </c>
      <c r="R163" s="1056"/>
      <c r="S163" s="1030"/>
      <c r="T163" s="1030"/>
      <c r="U163" s="1030"/>
      <c r="V163" s="1037"/>
      <c r="W163" s="1037"/>
      <c r="X163" s="1037"/>
      <c r="Y163" s="1037"/>
      <c r="Z163" s="1037"/>
      <c r="AA163" s="1037"/>
      <c r="AB163" s="1033"/>
      <c r="AC163" s="1033"/>
      <c r="AD163" s="1033"/>
      <c r="AE163" s="1033"/>
      <c r="AF163" s="1033"/>
      <c r="AG163" s="1033"/>
      <c r="AH163" s="1033"/>
      <c r="AI163" s="1033"/>
      <c r="AJ163" s="1033"/>
      <c r="AK163" s="1033"/>
      <c r="AL163" s="1033"/>
      <c r="AM163" s="1033"/>
      <c r="AN163" s="1033"/>
      <c r="AO163" s="1033"/>
      <c r="AP163" s="1033"/>
      <c r="AQ163" s="1033"/>
      <c r="AR163" s="1033"/>
      <c r="AS163" s="1033"/>
      <c r="AT163" s="1033"/>
      <c r="AU163" s="1033"/>
      <c r="AV163" s="1033"/>
      <c r="AW163" s="1033"/>
      <c r="AX163" s="1033"/>
      <c r="AY163" s="1033"/>
      <c r="AZ163" s="1033"/>
      <c r="BA163" s="1130" t="s">
        <v>3</v>
      </c>
      <c r="BB163" s="1130" t="s">
        <v>3</v>
      </c>
      <c r="BC163" s="1033"/>
      <c r="BD163" s="1294">
        <v>0</v>
      </c>
      <c r="BE163" s="1294">
        <v>0</v>
      </c>
    </row>
    <row r="164" spans="1:57" ht="15.75" x14ac:dyDescent="0.25">
      <c r="A164" s="2800"/>
      <c r="B164" s="2824" t="s">
        <v>189</v>
      </c>
      <c r="C164" s="2826"/>
      <c r="D164" s="1185">
        <v>0</v>
      </c>
      <c r="E164" s="1186"/>
      <c r="F164" s="1187"/>
      <c r="G164" s="1187"/>
      <c r="H164" s="1187"/>
      <c r="I164" s="1187"/>
      <c r="J164" s="1187"/>
      <c r="K164" s="1187"/>
      <c r="L164" s="1187"/>
      <c r="M164" s="1160"/>
      <c r="N164" s="1229"/>
      <c r="O164" s="1157"/>
      <c r="P164" s="1189"/>
      <c r="Q164" s="1291" t="s">
        <v>6</v>
      </c>
      <c r="R164" s="1056"/>
      <c r="S164" s="1030"/>
      <c r="T164" s="1030"/>
      <c r="U164" s="1030"/>
      <c r="V164" s="1037"/>
      <c r="W164" s="1037"/>
      <c r="X164" s="1037"/>
      <c r="Y164" s="1037"/>
      <c r="Z164" s="1037"/>
      <c r="AA164" s="1037"/>
      <c r="AB164" s="1033"/>
      <c r="AC164" s="1033"/>
      <c r="AD164" s="1033"/>
      <c r="AE164" s="1033"/>
      <c r="AF164" s="1033"/>
      <c r="AG164" s="1033"/>
      <c r="AH164" s="1033"/>
      <c r="AI164" s="1033"/>
      <c r="AJ164" s="1033"/>
      <c r="AK164" s="1033"/>
      <c r="AL164" s="1033"/>
      <c r="AM164" s="1033"/>
      <c r="AN164" s="1033"/>
      <c r="AO164" s="1033"/>
      <c r="AP164" s="1033"/>
      <c r="AQ164" s="1033"/>
      <c r="AR164" s="1033"/>
      <c r="AS164" s="1033"/>
      <c r="AT164" s="1033"/>
      <c r="AU164" s="1033"/>
      <c r="AV164" s="1033"/>
      <c r="AW164" s="1033"/>
      <c r="AX164" s="1033"/>
      <c r="AY164" s="1033"/>
      <c r="AZ164" s="1033"/>
      <c r="BA164" s="1130" t="s">
        <v>3</v>
      </c>
      <c r="BB164" s="1130" t="s">
        <v>3</v>
      </c>
      <c r="BC164" s="1033"/>
      <c r="BD164" s="1294">
        <v>0</v>
      </c>
      <c r="BE164" s="1294">
        <v>0</v>
      </c>
    </row>
    <row r="165" spans="1:57" ht="15.75" x14ac:dyDescent="0.25">
      <c r="A165" s="2799" t="s">
        <v>112</v>
      </c>
      <c r="B165" s="2810" t="s">
        <v>188</v>
      </c>
      <c r="C165" s="2812"/>
      <c r="D165" s="1169">
        <v>0</v>
      </c>
      <c r="E165" s="1232"/>
      <c r="F165" s="1233"/>
      <c r="G165" s="1233"/>
      <c r="H165" s="1233"/>
      <c r="I165" s="1233"/>
      <c r="J165" s="1233"/>
      <c r="K165" s="1233"/>
      <c r="L165" s="1233"/>
      <c r="M165" s="1217"/>
      <c r="N165" s="1272"/>
      <c r="O165" s="1155"/>
      <c r="P165" s="1210"/>
      <c r="Q165" s="1291" t="s">
        <v>6</v>
      </c>
      <c r="R165" s="1056"/>
      <c r="S165" s="1030"/>
      <c r="T165" s="1030"/>
      <c r="U165" s="1030"/>
      <c r="V165" s="1037"/>
      <c r="W165" s="1037"/>
      <c r="X165" s="1037"/>
      <c r="Y165" s="1037"/>
      <c r="Z165" s="1037"/>
      <c r="AA165" s="1037"/>
      <c r="AB165" s="1033"/>
      <c r="AC165" s="1033"/>
      <c r="AD165" s="1033"/>
      <c r="AE165" s="1033"/>
      <c r="AF165" s="1033"/>
      <c r="AG165" s="1033"/>
      <c r="AH165" s="1033"/>
      <c r="AI165" s="1033"/>
      <c r="AJ165" s="1033"/>
      <c r="AK165" s="1033"/>
      <c r="AL165" s="1033"/>
      <c r="AM165" s="1033"/>
      <c r="AN165" s="1033"/>
      <c r="AO165" s="1033"/>
      <c r="AP165" s="1033"/>
      <c r="AQ165" s="1033"/>
      <c r="AR165" s="1033"/>
      <c r="AS165" s="1033"/>
      <c r="AT165" s="1033"/>
      <c r="AU165" s="1033"/>
      <c r="AV165" s="1033"/>
      <c r="AW165" s="1033"/>
      <c r="AX165" s="1033"/>
      <c r="AY165" s="1033"/>
      <c r="AZ165" s="1033"/>
      <c r="BA165" s="1130" t="s">
        <v>3</v>
      </c>
      <c r="BB165" s="1130" t="s">
        <v>3</v>
      </c>
      <c r="BC165" s="1033"/>
      <c r="BD165" s="1294">
        <v>0</v>
      </c>
      <c r="BE165" s="1294">
        <v>0</v>
      </c>
    </row>
    <row r="166" spans="1:57" ht="15.75" x14ac:dyDescent="0.25">
      <c r="A166" s="2800"/>
      <c r="B166" s="2820" t="s">
        <v>189</v>
      </c>
      <c r="C166" s="2821"/>
      <c r="D166" s="1171">
        <v>0</v>
      </c>
      <c r="E166" s="1165"/>
      <c r="F166" s="1166"/>
      <c r="G166" s="1166"/>
      <c r="H166" s="1166"/>
      <c r="I166" s="1166"/>
      <c r="J166" s="1166"/>
      <c r="K166" s="1166"/>
      <c r="L166" s="1166"/>
      <c r="M166" s="1168"/>
      <c r="N166" s="1270"/>
      <c r="O166" s="1158"/>
      <c r="P166" s="1211"/>
      <c r="Q166" s="1291" t="s">
        <v>6</v>
      </c>
      <c r="R166" s="1056"/>
      <c r="S166" s="1030"/>
      <c r="T166" s="1030"/>
      <c r="U166" s="1030"/>
      <c r="V166" s="1037"/>
      <c r="W166" s="1037"/>
      <c r="X166" s="1037"/>
      <c r="Y166" s="1037"/>
      <c r="Z166" s="1037"/>
      <c r="AA166" s="1037"/>
      <c r="AB166" s="1033"/>
      <c r="AC166" s="1033"/>
      <c r="AD166" s="1033"/>
      <c r="AE166" s="1033"/>
      <c r="AF166" s="1033"/>
      <c r="AG166" s="1033"/>
      <c r="AH166" s="1033"/>
      <c r="AI166" s="1033"/>
      <c r="AJ166" s="1033"/>
      <c r="AK166" s="1033"/>
      <c r="AL166" s="1033"/>
      <c r="AM166" s="1033"/>
      <c r="AN166" s="1033"/>
      <c r="AO166" s="1033"/>
      <c r="AP166" s="1033"/>
      <c r="AQ166" s="1033"/>
      <c r="AR166" s="1033"/>
      <c r="AS166" s="1033"/>
      <c r="AT166" s="1033"/>
      <c r="AU166" s="1033"/>
      <c r="AV166" s="1033"/>
      <c r="AW166" s="1033"/>
      <c r="AX166" s="1033"/>
      <c r="AY166" s="1033"/>
      <c r="AZ166" s="1033"/>
      <c r="BA166" s="1130" t="s">
        <v>3</v>
      </c>
      <c r="BB166" s="1130" t="s">
        <v>3</v>
      </c>
      <c r="BC166" s="1033"/>
      <c r="BD166" s="1294">
        <v>0</v>
      </c>
      <c r="BE166" s="1294">
        <v>0</v>
      </c>
    </row>
    <row r="167" spans="1:57" ht="15.75" x14ac:dyDescent="0.25">
      <c r="A167" s="2799" t="s">
        <v>117</v>
      </c>
      <c r="B167" s="2822" t="s">
        <v>188</v>
      </c>
      <c r="C167" s="2823"/>
      <c r="D167" s="1237">
        <v>0</v>
      </c>
      <c r="E167" s="1234"/>
      <c r="F167" s="1235"/>
      <c r="G167" s="1235"/>
      <c r="H167" s="1235"/>
      <c r="I167" s="1235"/>
      <c r="J167" s="1273"/>
      <c r="K167" s="1273"/>
      <c r="L167" s="1273"/>
      <c r="M167" s="1274"/>
      <c r="N167" s="1272"/>
      <c r="O167" s="1161"/>
      <c r="P167" s="1275"/>
      <c r="Q167" s="1291" t="s">
        <v>3</v>
      </c>
      <c r="R167" s="1056"/>
      <c r="S167" s="1030"/>
      <c r="T167" s="1030"/>
      <c r="U167" s="1030"/>
      <c r="V167" s="1037"/>
      <c r="W167" s="1037"/>
      <c r="X167" s="1037"/>
      <c r="Y167" s="1037"/>
      <c r="Z167" s="1037"/>
      <c r="AA167" s="1037"/>
      <c r="AB167" s="1033"/>
      <c r="AC167" s="1033"/>
      <c r="AD167" s="1033"/>
      <c r="AE167" s="1033"/>
      <c r="AF167" s="1033"/>
      <c r="AG167" s="1033"/>
      <c r="AH167" s="1033"/>
      <c r="AI167" s="1033"/>
      <c r="AJ167" s="1033"/>
      <c r="AK167" s="1033"/>
      <c r="AL167" s="1033"/>
      <c r="AM167" s="1033"/>
      <c r="AN167" s="1033"/>
      <c r="AO167" s="1033"/>
      <c r="AP167" s="1033"/>
      <c r="AQ167" s="1033"/>
      <c r="AR167" s="1033"/>
      <c r="AS167" s="1033"/>
      <c r="AT167" s="1033"/>
      <c r="AU167" s="1033"/>
      <c r="AV167" s="1033"/>
      <c r="AW167" s="1033"/>
      <c r="AX167" s="1033"/>
      <c r="AY167" s="1033"/>
      <c r="AZ167" s="1033"/>
      <c r="BA167" s="1130" t="s">
        <v>3</v>
      </c>
      <c r="BB167" s="1053"/>
      <c r="BC167" s="1033"/>
      <c r="BD167" s="1294">
        <v>0</v>
      </c>
      <c r="BE167" s="1307"/>
    </row>
    <row r="168" spans="1:57" ht="15.75" x14ac:dyDescent="0.25">
      <c r="A168" s="2800"/>
      <c r="B168" s="2824" t="s">
        <v>189</v>
      </c>
      <c r="C168" s="2826"/>
      <c r="D168" s="1185">
        <v>0</v>
      </c>
      <c r="E168" s="1186"/>
      <c r="F168" s="1187"/>
      <c r="G168" s="1187"/>
      <c r="H168" s="1187"/>
      <c r="I168" s="1187"/>
      <c r="J168" s="1230"/>
      <c r="K168" s="1230"/>
      <c r="L168" s="1230"/>
      <c r="M168" s="1183"/>
      <c r="N168" s="1270"/>
      <c r="O168" s="1157"/>
      <c r="P168" s="1276"/>
      <c r="Q168" s="1291" t="s">
        <v>3</v>
      </c>
      <c r="R168" s="1056"/>
      <c r="S168" s="1030"/>
      <c r="T168" s="1030"/>
      <c r="U168" s="1030"/>
      <c r="V168" s="1037"/>
      <c r="W168" s="1037"/>
      <c r="X168" s="1037"/>
      <c r="Y168" s="1037"/>
      <c r="Z168" s="1037"/>
      <c r="AA168" s="1037"/>
      <c r="AB168" s="1033"/>
      <c r="AC168" s="1033"/>
      <c r="AD168" s="1033"/>
      <c r="AE168" s="1033"/>
      <c r="AF168" s="1033"/>
      <c r="AG168" s="1033"/>
      <c r="AH168" s="1033"/>
      <c r="AI168" s="1033"/>
      <c r="AJ168" s="1033"/>
      <c r="AK168" s="1033"/>
      <c r="AL168" s="1033"/>
      <c r="AM168" s="1033"/>
      <c r="AN168" s="1033"/>
      <c r="AO168" s="1033"/>
      <c r="AP168" s="1033"/>
      <c r="AQ168" s="1033"/>
      <c r="AR168" s="1033"/>
      <c r="AS168" s="1033"/>
      <c r="AT168" s="1033"/>
      <c r="AU168" s="1033"/>
      <c r="AV168" s="1033"/>
      <c r="AW168" s="1033"/>
      <c r="AX168" s="1033"/>
      <c r="AY168" s="1033"/>
      <c r="AZ168" s="1033"/>
      <c r="BA168" s="1130" t="s">
        <v>3</v>
      </c>
      <c r="BB168" s="1053"/>
      <c r="BC168" s="1033"/>
      <c r="BD168" s="1294">
        <v>0</v>
      </c>
      <c r="BE168" s="1307"/>
    </row>
    <row r="169" spans="1:57" ht="15.75" x14ac:dyDescent="0.25">
      <c r="A169" s="2799" t="s">
        <v>191</v>
      </c>
      <c r="B169" s="2810" t="s">
        <v>188</v>
      </c>
      <c r="C169" s="2812"/>
      <c r="D169" s="1169">
        <v>0</v>
      </c>
      <c r="E169" s="1175"/>
      <c r="F169" s="1176"/>
      <c r="G169" s="1176"/>
      <c r="H169" s="1176"/>
      <c r="I169" s="1176"/>
      <c r="J169" s="1176"/>
      <c r="K169" s="1176"/>
      <c r="L169" s="1176"/>
      <c r="M169" s="1204"/>
      <c r="N169" s="1227"/>
      <c r="O169" s="1155"/>
      <c r="P169" s="1210"/>
      <c r="Q169" s="1291" t="s">
        <v>6</v>
      </c>
      <c r="R169" s="1056"/>
      <c r="S169" s="1030"/>
      <c r="T169" s="1030"/>
      <c r="U169" s="1030"/>
      <c r="V169" s="1037"/>
      <c r="W169" s="1037"/>
      <c r="X169" s="1037"/>
      <c r="Y169" s="1037"/>
      <c r="Z169" s="1037"/>
      <c r="AA169" s="1037"/>
      <c r="AB169" s="1033"/>
      <c r="AC169" s="1033"/>
      <c r="AD169" s="1033"/>
      <c r="AE169" s="1033"/>
      <c r="AF169" s="1033"/>
      <c r="AG169" s="1033"/>
      <c r="AH169" s="1033"/>
      <c r="AI169" s="1033"/>
      <c r="AJ169" s="1033"/>
      <c r="AK169" s="1033"/>
      <c r="AL169" s="1033"/>
      <c r="AM169" s="1033"/>
      <c r="AN169" s="1033"/>
      <c r="AO169" s="1033"/>
      <c r="AP169" s="1033"/>
      <c r="AQ169" s="1033"/>
      <c r="AR169" s="1033"/>
      <c r="AS169" s="1033"/>
      <c r="AT169" s="1033"/>
      <c r="AU169" s="1033"/>
      <c r="AV169" s="1033"/>
      <c r="AW169" s="1033"/>
      <c r="AX169" s="1033"/>
      <c r="AY169" s="1033"/>
      <c r="AZ169" s="1033"/>
      <c r="BA169" s="1130" t="s">
        <v>3</v>
      </c>
      <c r="BB169" s="1130" t="s">
        <v>3</v>
      </c>
      <c r="BC169" s="1033"/>
      <c r="BD169" s="1294">
        <v>0</v>
      </c>
      <c r="BE169" s="1294">
        <v>0</v>
      </c>
    </row>
    <row r="170" spans="1:57" ht="15.75" x14ac:dyDescent="0.25">
      <c r="A170" s="2800"/>
      <c r="B170" s="2820" t="s">
        <v>189</v>
      </c>
      <c r="C170" s="2821"/>
      <c r="D170" s="1171">
        <v>0</v>
      </c>
      <c r="E170" s="1165"/>
      <c r="F170" s="1166"/>
      <c r="G170" s="1166"/>
      <c r="H170" s="1166"/>
      <c r="I170" s="1166"/>
      <c r="J170" s="1166"/>
      <c r="K170" s="1166"/>
      <c r="L170" s="1166"/>
      <c r="M170" s="1168"/>
      <c r="N170" s="1270"/>
      <c r="O170" s="1158"/>
      <c r="P170" s="1211"/>
      <c r="Q170" s="1291" t="s">
        <v>6</v>
      </c>
      <c r="R170" s="1056"/>
      <c r="S170" s="1030"/>
      <c r="T170" s="1030"/>
      <c r="U170" s="1030"/>
      <c r="V170" s="1037"/>
      <c r="W170" s="1037"/>
      <c r="X170" s="1037"/>
      <c r="Y170" s="1037"/>
      <c r="Z170" s="1037"/>
      <c r="AA170" s="1037"/>
      <c r="AB170" s="1033"/>
      <c r="AC170" s="1033"/>
      <c r="AD170" s="1033"/>
      <c r="AE170" s="1033"/>
      <c r="AF170" s="1033"/>
      <c r="AG170" s="1033"/>
      <c r="AH170" s="1033"/>
      <c r="AI170" s="1033"/>
      <c r="AJ170" s="1033"/>
      <c r="AK170" s="1033"/>
      <c r="AL170" s="1033"/>
      <c r="AM170" s="1033"/>
      <c r="AN170" s="1033"/>
      <c r="AO170" s="1033"/>
      <c r="AP170" s="1033"/>
      <c r="AQ170" s="1033"/>
      <c r="AR170" s="1033"/>
      <c r="AS170" s="1033"/>
      <c r="AT170" s="1033"/>
      <c r="AU170" s="1033"/>
      <c r="AV170" s="1033"/>
      <c r="AW170" s="1033"/>
      <c r="AX170" s="1033"/>
      <c r="AY170" s="1033"/>
      <c r="AZ170" s="1033"/>
      <c r="BA170" s="1130" t="s">
        <v>3</v>
      </c>
      <c r="BB170" s="1130" t="s">
        <v>3</v>
      </c>
      <c r="BC170" s="1033"/>
      <c r="BD170" s="1294">
        <v>0</v>
      </c>
      <c r="BE170" s="1294">
        <v>0</v>
      </c>
    </row>
    <row r="171" spans="1:57" ht="15.75" x14ac:dyDescent="0.25">
      <c r="A171" s="2799" t="s">
        <v>118</v>
      </c>
      <c r="B171" s="2822" t="s">
        <v>188</v>
      </c>
      <c r="C171" s="2823"/>
      <c r="D171" s="1237">
        <v>0</v>
      </c>
      <c r="E171" s="1234"/>
      <c r="F171" s="1235"/>
      <c r="G171" s="1235"/>
      <c r="H171" s="1235"/>
      <c r="I171" s="1235"/>
      <c r="J171" s="1235"/>
      <c r="K171" s="1235"/>
      <c r="L171" s="1273"/>
      <c r="M171" s="1274"/>
      <c r="N171" s="1227"/>
      <c r="O171" s="1161"/>
      <c r="P171" s="1275"/>
      <c r="Q171" s="1291" t="s">
        <v>3</v>
      </c>
      <c r="R171" s="1056"/>
      <c r="S171" s="1030"/>
      <c r="T171" s="1030"/>
      <c r="U171" s="1030"/>
      <c r="V171" s="1037"/>
      <c r="W171" s="1037"/>
      <c r="X171" s="1037"/>
      <c r="Y171" s="1037"/>
      <c r="Z171" s="1037"/>
      <c r="AA171" s="1037"/>
      <c r="AB171" s="1033"/>
      <c r="AC171" s="1033"/>
      <c r="AD171" s="1033"/>
      <c r="AE171" s="1033"/>
      <c r="AF171" s="1033"/>
      <c r="AG171" s="1033"/>
      <c r="AH171" s="1033"/>
      <c r="AI171" s="1033"/>
      <c r="AJ171" s="1033"/>
      <c r="AK171" s="1033"/>
      <c r="AL171" s="1033"/>
      <c r="AM171" s="1033"/>
      <c r="AN171" s="1033"/>
      <c r="AO171" s="1033"/>
      <c r="AP171" s="1033"/>
      <c r="AQ171" s="1033"/>
      <c r="AR171" s="1033"/>
      <c r="AS171" s="1033"/>
      <c r="AT171" s="1033"/>
      <c r="AU171" s="1033"/>
      <c r="AV171" s="1033"/>
      <c r="AW171" s="1033"/>
      <c r="AX171" s="1033"/>
      <c r="AY171" s="1033"/>
      <c r="AZ171" s="1033"/>
      <c r="BA171" s="1130" t="s">
        <v>3</v>
      </c>
      <c r="BB171" s="1053"/>
      <c r="BC171" s="1033"/>
      <c r="BD171" s="1294">
        <v>0</v>
      </c>
      <c r="BE171" s="1307"/>
    </row>
    <row r="172" spans="1:57" ht="15.75" x14ac:dyDescent="0.25">
      <c r="A172" s="2800"/>
      <c r="B172" s="2824" t="s">
        <v>189</v>
      </c>
      <c r="C172" s="2826"/>
      <c r="D172" s="1185">
        <v>0</v>
      </c>
      <c r="E172" s="1186"/>
      <c r="F172" s="1187"/>
      <c r="G172" s="1187"/>
      <c r="H172" s="1187"/>
      <c r="I172" s="1187"/>
      <c r="J172" s="1187"/>
      <c r="K172" s="1187"/>
      <c r="L172" s="1230"/>
      <c r="M172" s="1183"/>
      <c r="N172" s="1270"/>
      <c r="O172" s="1157"/>
      <c r="P172" s="1276"/>
      <c r="Q172" s="1291" t="s">
        <v>3</v>
      </c>
      <c r="R172" s="1056"/>
      <c r="S172" s="1030"/>
      <c r="T172" s="1030"/>
      <c r="U172" s="1030"/>
      <c r="V172" s="1037"/>
      <c r="W172" s="1037"/>
      <c r="X172" s="1037"/>
      <c r="Y172" s="1037"/>
      <c r="Z172" s="1037"/>
      <c r="AA172" s="1037"/>
      <c r="AB172" s="1033"/>
      <c r="AC172" s="1033"/>
      <c r="AD172" s="1033"/>
      <c r="AE172" s="1033"/>
      <c r="AF172" s="1033"/>
      <c r="AG172" s="1033"/>
      <c r="AH172" s="1033"/>
      <c r="AI172" s="1033"/>
      <c r="AJ172" s="1033"/>
      <c r="AK172" s="1033"/>
      <c r="AL172" s="1033"/>
      <c r="AM172" s="1033"/>
      <c r="AN172" s="1033"/>
      <c r="AO172" s="1033"/>
      <c r="AP172" s="1033"/>
      <c r="AQ172" s="1033"/>
      <c r="AR172" s="1033"/>
      <c r="AS172" s="1033"/>
      <c r="AT172" s="1033"/>
      <c r="AU172" s="1033"/>
      <c r="AV172" s="1033"/>
      <c r="AW172" s="1033"/>
      <c r="AX172" s="1033"/>
      <c r="AY172" s="1033"/>
      <c r="AZ172" s="1033"/>
      <c r="BA172" s="1130" t="s">
        <v>3</v>
      </c>
      <c r="BB172" s="1053"/>
      <c r="BC172" s="1033"/>
      <c r="BD172" s="1294">
        <v>0</v>
      </c>
      <c r="BE172" s="1307"/>
    </row>
    <row r="173" spans="1:57" ht="15.75" x14ac:dyDescent="0.25">
      <c r="A173" s="2799" t="s">
        <v>119</v>
      </c>
      <c r="B173" s="2810" t="s">
        <v>188</v>
      </c>
      <c r="C173" s="2812"/>
      <c r="D173" s="1169">
        <v>0</v>
      </c>
      <c r="E173" s="1232"/>
      <c r="F173" s="1233"/>
      <c r="G173" s="1233"/>
      <c r="H173" s="1233"/>
      <c r="I173" s="1233"/>
      <c r="J173" s="1233"/>
      <c r="K173" s="1233"/>
      <c r="L173" s="1233"/>
      <c r="M173" s="1217"/>
      <c r="N173" s="1272"/>
      <c r="O173" s="1155"/>
      <c r="P173" s="1210"/>
      <c r="Q173" s="1291" t="s">
        <v>6</v>
      </c>
      <c r="R173" s="1056"/>
      <c r="S173" s="1030"/>
      <c r="T173" s="1030"/>
      <c r="U173" s="1030"/>
      <c r="V173" s="1037"/>
      <c r="W173" s="1037"/>
      <c r="X173" s="1037"/>
      <c r="Y173" s="1037"/>
      <c r="Z173" s="1037"/>
      <c r="AA173" s="1037"/>
      <c r="AB173" s="1033"/>
      <c r="AC173" s="1033"/>
      <c r="AD173" s="1033"/>
      <c r="AE173" s="1033"/>
      <c r="AF173" s="1033"/>
      <c r="AG173" s="1033"/>
      <c r="AH173" s="1033"/>
      <c r="AI173" s="1033"/>
      <c r="AJ173" s="1033"/>
      <c r="AK173" s="1033"/>
      <c r="AL173" s="1033"/>
      <c r="AM173" s="1033"/>
      <c r="AN173" s="1033"/>
      <c r="AO173" s="1033"/>
      <c r="AP173" s="1033"/>
      <c r="AQ173" s="1033"/>
      <c r="AR173" s="1033"/>
      <c r="AS173" s="1033"/>
      <c r="AT173" s="1033"/>
      <c r="AU173" s="1033"/>
      <c r="AV173" s="1033"/>
      <c r="AW173" s="1033"/>
      <c r="AX173" s="1033"/>
      <c r="AY173" s="1033"/>
      <c r="AZ173" s="1033"/>
      <c r="BA173" s="1130" t="s">
        <v>3</v>
      </c>
      <c r="BB173" s="1130" t="s">
        <v>3</v>
      </c>
      <c r="BC173" s="1033"/>
      <c r="BD173" s="1294">
        <v>0</v>
      </c>
      <c r="BE173" s="1294">
        <v>0</v>
      </c>
    </row>
    <row r="174" spans="1:57" ht="15.75" x14ac:dyDescent="0.25">
      <c r="A174" s="2800"/>
      <c r="B174" s="2820" t="s">
        <v>189</v>
      </c>
      <c r="C174" s="2821"/>
      <c r="D174" s="1171">
        <v>0</v>
      </c>
      <c r="E174" s="1165"/>
      <c r="F174" s="1166"/>
      <c r="G174" s="1166"/>
      <c r="H174" s="1166"/>
      <c r="I174" s="1166"/>
      <c r="J174" s="1166"/>
      <c r="K174" s="1166"/>
      <c r="L174" s="1166"/>
      <c r="M174" s="1168"/>
      <c r="N174" s="1270"/>
      <c r="O174" s="1158"/>
      <c r="P174" s="1211"/>
      <c r="Q174" s="1291" t="s">
        <v>6</v>
      </c>
      <c r="R174" s="1056"/>
      <c r="S174" s="1030"/>
      <c r="T174" s="1030"/>
      <c r="U174" s="1030"/>
      <c r="V174" s="1037"/>
      <c r="W174" s="1037"/>
      <c r="X174" s="1037"/>
      <c r="Y174" s="1037"/>
      <c r="Z174" s="1037"/>
      <c r="AA174" s="1037"/>
      <c r="AB174" s="1033"/>
      <c r="AC174" s="1033"/>
      <c r="AD174" s="1033"/>
      <c r="AE174" s="1033"/>
      <c r="AF174" s="1033"/>
      <c r="AG174" s="1033"/>
      <c r="AH174" s="1033"/>
      <c r="AI174" s="1033"/>
      <c r="AJ174" s="1033"/>
      <c r="AK174" s="1033"/>
      <c r="AL174" s="1033"/>
      <c r="AM174" s="1033"/>
      <c r="AN174" s="1033"/>
      <c r="AO174" s="1033"/>
      <c r="AP174" s="1033"/>
      <c r="AQ174" s="1033"/>
      <c r="AR174" s="1033"/>
      <c r="AS174" s="1033"/>
      <c r="AT174" s="1033"/>
      <c r="AU174" s="1033"/>
      <c r="AV174" s="1033"/>
      <c r="AW174" s="1033"/>
      <c r="AX174" s="1033"/>
      <c r="AY174" s="1033"/>
      <c r="AZ174" s="1033"/>
      <c r="BA174" s="1130" t="s">
        <v>3</v>
      </c>
      <c r="BB174" s="1130" t="s">
        <v>3</v>
      </c>
      <c r="BC174" s="1033"/>
      <c r="BD174" s="1294">
        <v>0</v>
      </c>
      <c r="BE174" s="1294">
        <v>0</v>
      </c>
    </row>
    <row r="175" spans="1:57" ht="15.75" x14ac:dyDescent="0.25">
      <c r="A175" s="2799" t="s">
        <v>192</v>
      </c>
      <c r="B175" s="2822" t="s">
        <v>188</v>
      </c>
      <c r="C175" s="2823"/>
      <c r="D175" s="1184">
        <v>0</v>
      </c>
      <c r="E175" s="1265"/>
      <c r="F175" s="1266"/>
      <c r="G175" s="1266"/>
      <c r="H175" s="1235"/>
      <c r="I175" s="1235"/>
      <c r="J175" s="1235"/>
      <c r="K175" s="1235"/>
      <c r="L175" s="1235"/>
      <c r="M175" s="1218"/>
      <c r="N175" s="1271"/>
      <c r="O175" s="1161"/>
      <c r="P175" s="1220"/>
      <c r="Q175" s="1291" t="s">
        <v>6</v>
      </c>
      <c r="R175" s="1056"/>
      <c r="S175" s="1030"/>
      <c r="T175" s="1030"/>
      <c r="U175" s="1030"/>
      <c r="V175" s="1037"/>
      <c r="W175" s="1037"/>
      <c r="X175" s="1037"/>
      <c r="Y175" s="1037"/>
      <c r="Z175" s="1037"/>
      <c r="AA175" s="1037"/>
      <c r="AB175" s="1033"/>
      <c r="AC175" s="1033"/>
      <c r="AD175" s="1033"/>
      <c r="AE175" s="1033"/>
      <c r="AF175" s="1033"/>
      <c r="AG175" s="1033"/>
      <c r="AH175" s="1033"/>
      <c r="AI175" s="1033"/>
      <c r="AJ175" s="1033"/>
      <c r="AK175" s="1033"/>
      <c r="AL175" s="1033"/>
      <c r="AM175" s="1033"/>
      <c r="AN175" s="1033"/>
      <c r="AO175" s="1033"/>
      <c r="AP175" s="1033"/>
      <c r="AQ175" s="1033"/>
      <c r="AR175" s="1033"/>
      <c r="AS175" s="1033"/>
      <c r="AT175" s="1033"/>
      <c r="AU175" s="1033"/>
      <c r="AV175" s="1033"/>
      <c r="AW175" s="1033"/>
      <c r="AX175" s="1033"/>
      <c r="AY175" s="1033"/>
      <c r="AZ175" s="1033"/>
      <c r="BA175" s="1130" t="s">
        <v>3</v>
      </c>
      <c r="BB175" s="1130" t="s">
        <v>3</v>
      </c>
      <c r="BC175" s="1033"/>
      <c r="BD175" s="1294">
        <v>0</v>
      </c>
      <c r="BE175" s="1294">
        <v>0</v>
      </c>
    </row>
    <row r="176" spans="1:57" ht="15.75" x14ac:dyDescent="0.25">
      <c r="A176" s="2800"/>
      <c r="B176" s="2824" t="s">
        <v>189</v>
      </c>
      <c r="C176" s="2826"/>
      <c r="D176" s="1185">
        <v>0</v>
      </c>
      <c r="E176" s="1182"/>
      <c r="F176" s="1230"/>
      <c r="G176" s="1230"/>
      <c r="H176" s="1187"/>
      <c r="I176" s="1187"/>
      <c r="J176" s="1187"/>
      <c r="K176" s="1187"/>
      <c r="L176" s="1187"/>
      <c r="M176" s="1160"/>
      <c r="N176" s="1229"/>
      <c r="O176" s="1157"/>
      <c r="P176" s="1189"/>
      <c r="Q176" s="1291" t="s">
        <v>6</v>
      </c>
      <c r="R176" s="1056"/>
      <c r="S176" s="1030"/>
      <c r="T176" s="1030"/>
      <c r="U176" s="1030"/>
      <c r="V176" s="1037"/>
      <c r="W176" s="1037"/>
      <c r="X176" s="1037"/>
      <c r="Y176" s="1037"/>
      <c r="Z176" s="1037"/>
      <c r="AA176" s="1037"/>
      <c r="AB176" s="1033"/>
      <c r="AC176" s="1033"/>
      <c r="AD176" s="1033"/>
      <c r="AE176" s="1033"/>
      <c r="AF176" s="1033"/>
      <c r="AG176" s="1033"/>
      <c r="AH176" s="1033"/>
      <c r="AI176" s="1033"/>
      <c r="AJ176" s="1033"/>
      <c r="AK176" s="1033"/>
      <c r="AL176" s="1033"/>
      <c r="AM176" s="1033"/>
      <c r="AN176" s="1033"/>
      <c r="AO176" s="1033"/>
      <c r="AP176" s="1033"/>
      <c r="AQ176" s="1033"/>
      <c r="AR176" s="1033"/>
      <c r="AS176" s="1033"/>
      <c r="AT176" s="1033"/>
      <c r="AU176" s="1033"/>
      <c r="AV176" s="1033"/>
      <c r="AW176" s="1033"/>
      <c r="AX176" s="1033"/>
      <c r="AY176" s="1033"/>
      <c r="AZ176" s="1033"/>
      <c r="BA176" s="1130" t="s">
        <v>3</v>
      </c>
      <c r="BB176" s="1130" t="s">
        <v>3</v>
      </c>
      <c r="BC176" s="1033"/>
      <c r="BD176" s="1294">
        <v>0</v>
      </c>
      <c r="BE176" s="1294">
        <v>0</v>
      </c>
    </row>
    <row r="177" spans="1:57" ht="15.75" x14ac:dyDescent="0.25">
      <c r="A177" s="2799" t="s">
        <v>193</v>
      </c>
      <c r="B177" s="2810" t="s">
        <v>188</v>
      </c>
      <c r="C177" s="2812"/>
      <c r="D177" s="1169">
        <v>0</v>
      </c>
      <c r="E177" s="1236"/>
      <c r="F177" s="1241"/>
      <c r="G177" s="1241"/>
      <c r="H177" s="1233"/>
      <c r="I177" s="1233"/>
      <c r="J177" s="1233"/>
      <c r="K177" s="1233"/>
      <c r="L177" s="1233"/>
      <c r="M177" s="1217"/>
      <c r="N177" s="1272"/>
      <c r="O177" s="1155"/>
      <c r="P177" s="1210"/>
      <c r="Q177" s="1291" t="s">
        <v>6</v>
      </c>
      <c r="R177" s="1056"/>
      <c r="S177" s="1030"/>
      <c r="T177" s="1030"/>
      <c r="U177" s="1030"/>
      <c r="V177" s="1037"/>
      <c r="W177" s="1037"/>
      <c r="X177" s="1037"/>
      <c r="Y177" s="1037"/>
      <c r="Z177" s="1037"/>
      <c r="AA177" s="1037"/>
      <c r="AB177" s="1033"/>
      <c r="AC177" s="1033"/>
      <c r="AD177" s="1033"/>
      <c r="AE177" s="1033"/>
      <c r="AF177" s="1033"/>
      <c r="AG177" s="1033"/>
      <c r="AH177" s="1033"/>
      <c r="AI177" s="1033"/>
      <c r="AJ177" s="1033"/>
      <c r="AK177" s="1033"/>
      <c r="AL177" s="1033"/>
      <c r="AM177" s="1033"/>
      <c r="AN177" s="1033"/>
      <c r="AO177" s="1033"/>
      <c r="AP177" s="1033"/>
      <c r="AQ177" s="1033"/>
      <c r="AR177" s="1033"/>
      <c r="AS177" s="1033"/>
      <c r="AT177" s="1033"/>
      <c r="AU177" s="1033"/>
      <c r="AV177" s="1033"/>
      <c r="AW177" s="1033"/>
      <c r="AX177" s="1033"/>
      <c r="AY177" s="1033"/>
      <c r="AZ177" s="1033"/>
      <c r="BA177" s="1130" t="s">
        <v>3</v>
      </c>
      <c r="BB177" s="1130" t="s">
        <v>3</v>
      </c>
      <c r="BC177" s="1033"/>
      <c r="BD177" s="1294">
        <v>0</v>
      </c>
      <c r="BE177" s="1294">
        <v>0</v>
      </c>
    </row>
    <row r="178" spans="1:57" ht="15.75" x14ac:dyDescent="0.25">
      <c r="A178" s="2800"/>
      <c r="B178" s="2820" t="s">
        <v>189</v>
      </c>
      <c r="C178" s="2821"/>
      <c r="D178" s="1171">
        <v>0</v>
      </c>
      <c r="E178" s="1193"/>
      <c r="F178" s="1194"/>
      <c r="G178" s="1194"/>
      <c r="H178" s="1166"/>
      <c r="I178" s="1166"/>
      <c r="J178" s="1166"/>
      <c r="K178" s="1166"/>
      <c r="L178" s="1166"/>
      <c r="M178" s="1168"/>
      <c r="N178" s="1270"/>
      <c r="O178" s="1158"/>
      <c r="P178" s="1211"/>
      <c r="Q178" s="1291" t="s">
        <v>6</v>
      </c>
      <c r="R178" s="1056"/>
      <c r="S178" s="1030"/>
      <c r="T178" s="1030"/>
      <c r="U178" s="1030"/>
      <c r="V178" s="1037"/>
      <c r="W178" s="1037"/>
      <c r="X178" s="1037"/>
      <c r="Y178" s="1037"/>
      <c r="Z178" s="1037"/>
      <c r="AA178" s="1037"/>
      <c r="AB178" s="1033"/>
      <c r="AC178" s="1033"/>
      <c r="AD178" s="1033"/>
      <c r="AE178" s="1033"/>
      <c r="AF178" s="1033"/>
      <c r="AG178" s="1033"/>
      <c r="AH178" s="1033"/>
      <c r="AI178" s="1033"/>
      <c r="AJ178" s="1033"/>
      <c r="AK178" s="1033"/>
      <c r="AL178" s="1033"/>
      <c r="AM178" s="1033"/>
      <c r="AN178" s="1033"/>
      <c r="AO178" s="1033"/>
      <c r="AP178" s="1033"/>
      <c r="AQ178" s="1033"/>
      <c r="AR178" s="1033"/>
      <c r="AS178" s="1033"/>
      <c r="AT178" s="1033"/>
      <c r="AU178" s="1033"/>
      <c r="AV178" s="1033"/>
      <c r="AW178" s="1033"/>
      <c r="AX178" s="1033"/>
      <c r="AY178" s="1033"/>
      <c r="AZ178" s="1033"/>
      <c r="BA178" s="1130" t="s">
        <v>3</v>
      </c>
      <c r="BB178" s="1130" t="s">
        <v>3</v>
      </c>
      <c r="BC178" s="1033"/>
      <c r="BD178" s="1294">
        <v>0</v>
      </c>
      <c r="BE178" s="1294">
        <v>0</v>
      </c>
    </row>
    <row r="179" spans="1:57" ht="15.75" x14ac:dyDescent="0.25">
      <c r="A179" s="2799" t="s">
        <v>194</v>
      </c>
      <c r="B179" s="2822" t="s">
        <v>188</v>
      </c>
      <c r="C179" s="2823"/>
      <c r="D179" s="1237">
        <v>0</v>
      </c>
      <c r="E179" s="1234"/>
      <c r="F179" s="1235"/>
      <c r="G179" s="1235"/>
      <c r="H179" s="1235"/>
      <c r="I179" s="1235"/>
      <c r="J179" s="1235"/>
      <c r="K179" s="1235"/>
      <c r="L179" s="1235"/>
      <c r="M179" s="1218"/>
      <c r="N179" s="1271"/>
      <c r="O179" s="1161"/>
      <c r="P179" s="1220"/>
      <c r="Q179" s="1291" t="s">
        <v>6</v>
      </c>
      <c r="R179" s="1056"/>
      <c r="S179" s="1030"/>
      <c r="T179" s="1030"/>
      <c r="U179" s="1030"/>
      <c r="V179" s="1037"/>
      <c r="W179" s="1037"/>
      <c r="X179" s="1037"/>
      <c r="Y179" s="1037"/>
      <c r="Z179" s="1037"/>
      <c r="AA179" s="1037"/>
      <c r="AB179" s="1033"/>
      <c r="AC179" s="1033"/>
      <c r="AD179" s="1033"/>
      <c r="AE179" s="1033"/>
      <c r="AF179" s="1033"/>
      <c r="AG179" s="1033"/>
      <c r="AH179" s="1033"/>
      <c r="AI179" s="1033"/>
      <c r="AJ179" s="1033"/>
      <c r="AK179" s="1033"/>
      <c r="AL179" s="1033"/>
      <c r="AM179" s="1033"/>
      <c r="AN179" s="1033"/>
      <c r="AO179" s="1033"/>
      <c r="AP179" s="1033"/>
      <c r="AQ179" s="1033"/>
      <c r="AR179" s="1033"/>
      <c r="AS179" s="1033"/>
      <c r="AT179" s="1033"/>
      <c r="AU179" s="1033"/>
      <c r="AV179" s="1033"/>
      <c r="AW179" s="1033"/>
      <c r="AX179" s="1033"/>
      <c r="AY179" s="1033"/>
      <c r="AZ179" s="1033"/>
      <c r="BA179" s="1130" t="s">
        <v>3</v>
      </c>
      <c r="BB179" s="1130" t="s">
        <v>3</v>
      </c>
      <c r="BC179" s="1033"/>
      <c r="BD179" s="1294">
        <v>0</v>
      </c>
      <c r="BE179" s="1294">
        <v>0</v>
      </c>
    </row>
    <row r="180" spans="1:57" ht="15.75" x14ac:dyDescent="0.25">
      <c r="A180" s="2800"/>
      <c r="B180" s="2820" t="s">
        <v>189</v>
      </c>
      <c r="C180" s="2821"/>
      <c r="D180" s="1171">
        <v>0</v>
      </c>
      <c r="E180" s="1165"/>
      <c r="F180" s="1166"/>
      <c r="G180" s="1166"/>
      <c r="H180" s="1166"/>
      <c r="I180" s="1166"/>
      <c r="J180" s="1166"/>
      <c r="K180" s="1166"/>
      <c r="L180" s="1166"/>
      <c r="M180" s="1168"/>
      <c r="N180" s="1270"/>
      <c r="O180" s="1158"/>
      <c r="P180" s="1211"/>
      <c r="Q180" s="1291" t="s">
        <v>6</v>
      </c>
      <c r="R180" s="1056"/>
      <c r="S180" s="1030"/>
      <c r="T180" s="1030"/>
      <c r="U180" s="1030"/>
      <c r="V180" s="1037"/>
      <c r="W180" s="1037"/>
      <c r="X180" s="1037"/>
      <c r="Y180" s="1037"/>
      <c r="Z180" s="1037"/>
      <c r="AA180" s="1037"/>
      <c r="AB180" s="1033"/>
      <c r="AC180" s="1033"/>
      <c r="AD180" s="1033"/>
      <c r="AE180" s="1033"/>
      <c r="AF180" s="1033"/>
      <c r="AG180" s="1033"/>
      <c r="AH180" s="1033"/>
      <c r="AI180" s="1033"/>
      <c r="AJ180" s="1033"/>
      <c r="AK180" s="1033"/>
      <c r="AL180" s="1033"/>
      <c r="AM180" s="1033"/>
      <c r="AN180" s="1033"/>
      <c r="AO180" s="1033"/>
      <c r="AP180" s="1033"/>
      <c r="AQ180" s="1033"/>
      <c r="AR180" s="1033"/>
      <c r="AS180" s="1033"/>
      <c r="AT180" s="1033"/>
      <c r="AU180" s="1033"/>
      <c r="AV180" s="1033"/>
      <c r="AW180" s="1033"/>
      <c r="AX180" s="1033"/>
      <c r="AY180" s="1033"/>
      <c r="AZ180" s="1033"/>
      <c r="BA180" s="1130" t="s">
        <v>3</v>
      </c>
      <c r="BB180" s="1130" t="s">
        <v>3</v>
      </c>
      <c r="BC180" s="1033"/>
      <c r="BD180" s="1294">
        <v>0</v>
      </c>
      <c r="BE180" s="1294">
        <v>0</v>
      </c>
    </row>
    <row r="181" spans="1:57" ht="15.75" x14ac:dyDescent="0.25">
      <c r="A181" s="1086" t="s">
        <v>195</v>
      </c>
      <c r="B181" s="1084"/>
      <c r="C181" s="1084"/>
      <c r="D181" s="1056"/>
      <c r="E181" s="1056"/>
      <c r="F181" s="1056"/>
      <c r="G181" s="1056"/>
      <c r="H181" s="1056"/>
      <c r="I181" s="1056"/>
      <c r="J181" s="1056"/>
      <c r="K181" s="1056"/>
      <c r="L181" s="1056"/>
      <c r="M181" s="1056"/>
      <c r="N181" s="1056"/>
      <c r="O181" s="1056"/>
      <c r="P181" s="1056"/>
      <c r="Q181" s="1056"/>
      <c r="R181" s="1058"/>
      <c r="S181" s="1030"/>
      <c r="T181" s="1030"/>
      <c r="U181" s="1030"/>
      <c r="V181" s="1030"/>
      <c r="W181" s="1030"/>
      <c r="X181" s="1037"/>
      <c r="Y181" s="1044"/>
      <c r="Z181" s="1044"/>
      <c r="AA181" s="1037"/>
      <c r="AB181" s="1030"/>
      <c r="AC181" s="1030"/>
      <c r="AD181" s="1030"/>
      <c r="AE181" s="1030"/>
      <c r="AF181" s="1030"/>
      <c r="AG181" s="1030"/>
      <c r="AH181" s="1030"/>
      <c r="AI181" s="1030"/>
      <c r="AJ181" s="1030"/>
      <c r="AK181" s="1030"/>
      <c r="AL181" s="1030"/>
      <c r="AM181" s="1030"/>
      <c r="AN181" s="1030"/>
      <c r="AO181" s="1030"/>
      <c r="AP181" s="1030"/>
      <c r="AQ181" s="1030"/>
      <c r="AR181" s="1030"/>
      <c r="AS181" s="1030"/>
      <c r="AT181" s="1030"/>
      <c r="AU181" s="1030"/>
      <c r="AV181" s="1030"/>
      <c r="AW181" s="1030"/>
      <c r="AX181" s="1030"/>
      <c r="AY181" s="1030"/>
      <c r="AZ181" s="1030"/>
      <c r="BA181" s="1037"/>
      <c r="BB181" s="1030"/>
      <c r="BC181" s="1030"/>
      <c r="BD181" s="1030"/>
      <c r="BE181" s="1030"/>
    </row>
    <row r="182" spans="1:57" x14ac:dyDescent="0.2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1030"/>
      <c r="P182" s="1065"/>
      <c r="Q182" s="1058"/>
      <c r="R182" s="1081"/>
      <c r="S182" s="1030"/>
      <c r="T182" s="1030"/>
      <c r="U182" s="1030"/>
      <c r="V182" s="1030"/>
      <c r="W182" s="1037"/>
      <c r="X182" s="1044"/>
      <c r="Y182" s="1044"/>
      <c r="Z182" s="1037"/>
      <c r="AA182" s="1037"/>
      <c r="AB182" s="1033"/>
      <c r="AC182" s="1033"/>
      <c r="AD182" s="1033"/>
      <c r="AE182" s="1033"/>
      <c r="AF182" s="1033"/>
      <c r="AG182" s="1033"/>
      <c r="AH182" s="1033"/>
      <c r="AI182" s="1033"/>
      <c r="AJ182" s="1033"/>
      <c r="AK182" s="1033"/>
      <c r="AL182" s="1033"/>
      <c r="AM182" s="1033"/>
      <c r="AN182" s="1033"/>
      <c r="AO182" s="1033"/>
      <c r="AP182" s="1033"/>
      <c r="AQ182" s="1033"/>
      <c r="AR182" s="1033"/>
      <c r="AS182" s="1033"/>
      <c r="AT182" s="1033"/>
      <c r="AU182" s="1033"/>
      <c r="AV182" s="1033"/>
      <c r="AW182" s="1033"/>
      <c r="AX182" s="1033"/>
      <c r="AY182" s="1033"/>
      <c r="AZ182" s="1033"/>
      <c r="BA182" s="1030"/>
      <c r="BB182" s="1030"/>
      <c r="BC182" s="1030"/>
      <c r="BD182" s="1030"/>
      <c r="BE182" s="1033"/>
    </row>
    <row r="183" spans="1:57" ht="21" x14ac:dyDescent="0.25">
      <c r="A183" s="2807"/>
      <c r="B183" s="2808"/>
      <c r="C183" s="2809"/>
      <c r="D183" s="2802"/>
      <c r="E183" s="1079" t="s">
        <v>178</v>
      </c>
      <c r="F183" s="1045" t="s">
        <v>21</v>
      </c>
      <c r="G183" s="1045" t="s">
        <v>185</v>
      </c>
      <c r="H183" s="1045" t="s">
        <v>91</v>
      </c>
      <c r="I183" s="1045" t="s">
        <v>186</v>
      </c>
      <c r="J183" s="1045" t="s">
        <v>196</v>
      </c>
      <c r="K183" s="1045" t="s">
        <v>25</v>
      </c>
      <c r="L183" s="1045" t="s">
        <v>26</v>
      </c>
      <c r="M183" s="1064" t="s">
        <v>27</v>
      </c>
      <c r="N183" s="2800"/>
      <c r="O183" s="1065"/>
      <c r="P183" s="1065"/>
      <c r="Q183" s="1058"/>
      <c r="R183" s="1081"/>
      <c r="S183" s="1030"/>
      <c r="T183" s="1030"/>
      <c r="U183" s="1030"/>
      <c r="V183" s="1030"/>
      <c r="W183" s="1037"/>
      <c r="X183" s="1044"/>
      <c r="Y183" s="1044"/>
      <c r="Z183" s="1037"/>
      <c r="AA183" s="1037"/>
      <c r="AB183" s="1033"/>
      <c r="AC183" s="1033"/>
      <c r="AD183" s="1033"/>
      <c r="AE183" s="1033"/>
      <c r="AF183" s="1033"/>
      <c r="AG183" s="1033"/>
      <c r="AH183" s="1033"/>
      <c r="AI183" s="1033"/>
      <c r="AJ183" s="1033"/>
      <c r="AK183" s="1033"/>
      <c r="AL183" s="1033"/>
      <c r="AM183" s="1033"/>
      <c r="AN183" s="1033"/>
      <c r="AO183" s="1033"/>
      <c r="AP183" s="1033"/>
      <c r="AQ183" s="1033"/>
      <c r="AR183" s="1033"/>
      <c r="AS183" s="1033"/>
      <c r="AT183" s="1033"/>
      <c r="AU183" s="1033"/>
      <c r="AV183" s="1033"/>
      <c r="AW183" s="1033"/>
      <c r="AX183" s="1033"/>
      <c r="AY183" s="1033"/>
      <c r="AZ183" s="1033"/>
      <c r="BA183" s="1030"/>
      <c r="BB183" s="1030"/>
      <c r="BC183" s="1030"/>
      <c r="BD183" s="1030"/>
      <c r="BE183" s="1033"/>
    </row>
    <row r="184" spans="1:57" x14ac:dyDescent="0.25">
      <c r="A184" s="2810" t="s">
        <v>197</v>
      </c>
      <c r="B184" s="2811"/>
      <c r="C184" s="2812"/>
      <c r="D184" s="1169">
        <v>0</v>
      </c>
      <c r="E184" s="1234"/>
      <c r="F184" s="1235"/>
      <c r="G184" s="1235"/>
      <c r="H184" s="1235"/>
      <c r="I184" s="1235"/>
      <c r="J184" s="1235"/>
      <c r="K184" s="1177"/>
      <c r="L184" s="1177"/>
      <c r="M184" s="1218"/>
      <c r="N184" s="1179"/>
      <c r="O184" s="1291" t="s">
        <v>3</v>
      </c>
      <c r="P184" s="1063"/>
      <c r="Q184" s="1058"/>
      <c r="R184" s="1081"/>
      <c r="S184" s="1030"/>
      <c r="T184" s="1030"/>
      <c r="U184" s="1030"/>
      <c r="V184" s="1030"/>
      <c r="W184" s="1037"/>
      <c r="X184" s="1044"/>
      <c r="Y184" s="1044"/>
      <c r="Z184" s="1037"/>
      <c r="AA184" s="1037"/>
      <c r="AB184" s="1033"/>
      <c r="AC184" s="1033"/>
      <c r="AD184" s="1033"/>
      <c r="AE184" s="1033"/>
      <c r="AF184" s="1033"/>
      <c r="AG184" s="1033"/>
      <c r="AH184" s="1033"/>
      <c r="AI184" s="1033"/>
      <c r="AJ184" s="1033"/>
      <c r="AK184" s="1033"/>
      <c r="AL184" s="1033"/>
      <c r="AM184" s="1033"/>
      <c r="AN184" s="1033"/>
      <c r="AO184" s="1033"/>
      <c r="AP184" s="1033"/>
      <c r="AQ184" s="1033"/>
      <c r="AR184" s="1033"/>
      <c r="AS184" s="1033"/>
      <c r="AT184" s="1033"/>
      <c r="AU184" s="1033"/>
      <c r="AV184" s="1033"/>
      <c r="AW184" s="1033"/>
      <c r="AX184" s="1033"/>
      <c r="AY184" s="1033"/>
      <c r="AZ184" s="1033"/>
      <c r="BA184" s="1053"/>
      <c r="BB184" s="1130" t="s">
        <v>3</v>
      </c>
      <c r="BC184" s="1030"/>
      <c r="BD184" s="1307"/>
      <c r="BE184" s="1294">
        <v>0</v>
      </c>
    </row>
    <row r="185" spans="1:57" x14ac:dyDescent="0.25">
      <c r="A185" s="2813" t="s">
        <v>198</v>
      </c>
      <c r="B185" s="2814"/>
      <c r="C185" s="2815"/>
      <c r="D185" s="1170">
        <v>0</v>
      </c>
      <c r="E185" s="1162"/>
      <c r="F185" s="1163"/>
      <c r="G185" s="1163"/>
      <c r="H185" s="1163"/>
      <c r="I185" s="1163"/>
      <c r="J185" s="1163"/>
      <c r="K185" s="1163"/>
      <c r="L185" s="1163"/>
      <c r="M185" s="1159"/>
      <c r="N185" s="1156"/>
      <c r="O185" s="1291" t="s">
        <v>3</v>
      </c>
      <c r="P185" s="1063"/>
      <c r="Q185" s="1058"/>
      <c r="R185" s="1081"/>
      <c r="S185" s="1030"/>
      <c r="T185" s="1030"/>
      <c r="U185" s="1030"/>
      <c r="V185" s="1030"/>
      <c r="W185" s="1037"/>
      <c r="X185" s="1044"/>
      <c r="Y185" s="1044"/>
      <c r="Z185" s="1037"/>
      <c r="AA185" s="1037"/>
      <c r="AB185" s="1033"/>
      <c r="AC185" s="1033"/>
      <c r="AD185" s="1033"/>
      <c r="AE185" s="1033"/>
      <c r="AF185" s="1033"/>
      <c r="AG185" s="1033"/>
      <c r="AH185" s="1033"/>
      <c r="AI185" s="1033"/>
      <c r="AJ185" s="1033"/>
      <c r="AK185" s="1033"/>
      <c r="AL185" s="1033"/>
      <c r="AM185" s="1033"/>
      <c r="AN185" s="1033"/>
      <c r="AO185" s="1033"/>
      <c r="AP185" s="1033"/>
      <c r="AQ185" s="1033"/>
      <c r="AR185" s="1033"/>
      <c r="AS185" s="1033"/>
      <c r="AT185" s="1033"/>
      <c r="AU185" s="1033"/>
      <c r="AV185" s="1033"/>
      <c r="AW185" s="1033"/>
      <c r="AX185" s="1033"/>
      <c r="AY185" s="1033"/>
      <c r="AZ185" s="1033"/>
      <c r="BA185" s="1130" t="s">
        <v>3</v>
      </c>
      <c r="BB185" s="1130" t="s">
        <v>3</v>
      </c>
      <c r="BC185" s="1030"/>
      <c r="BD185" s="1294">
        <v>0</v>
      </c>
      <c r="BE185" s="1294">
        <v>0</v>
      </c>
    </row>
    <row r="186" spans="1:57" x14ac:dyDescent="0.25">
      <c r="A186" s="2813" t="s">
        <v>199</v>
      </c>
      <c r="B186" s="2814"/>
      <c r="C186" s="2815"/>
      <c r="D186" s="1170">
        <v>0</v>
      </c>
      <c r="E186" s="1162"/>
      <c r="F186" s="1163"/>
      <c r="G186" s="1163"/>
      <c r="H186" s="1163"/>
      <c r="I186" s="1163"/>
      <c r="J186" s="1163"/>
      <c r="K186" s="1163"/>
      <c r="L186" s="1163"/>
      <c r="M186" s="1159"/>
      <c r="N186" s="1156"/>
      <c r="O186" s="1291" t="s">
        <v>3</v>
      </c>
      <c r="P186" s="1063"/>
      <c r="Q186" s="1058"/>
      <c r="R186" s="1081"/>
      <c r="S186" s="1030"/>
      <c r="T186" s="1030"/>
      <c r="U186" s="1030"/>
      <c r="V186" s="1030"/>
      <c r="W186" s="1037"/>
      <c r="X186" s="1044"/>
      <c r="Y186" s="1044"/>
      <c r="Z186" s="1037"/>
      <c r="AA186" s="1037"/>
      <c r="AB186" s="1033"/>
      <c r="AC186" s="1033"/>
      <c r="AD186" s="1033"/>
      <c r="AE186" s="1033"/>
      <c r="AF186" s="1033"/>
      <c r="AG186" s="1033"/>
      <c r="AH186" s="1033"/>
      <c r="AI186" s="1033"/>
      <c r="AJ186" s="1033"/>
      <c r="AK186" s="1033"/>
      <c r="AL186" s="1033"/>
      <c r="AM186" s="1033"/>
      <c r="AN186" s="1033"/>
      <c r="AO186" s="1033"/>
      <c r="AP186" s="1033"/>
      <c r="AQ186" s="1033"/>
      <c r="AR186" s="1033"/>
      <c r="AS186" s="1033"/>
      <c r="AT186" s="1033"/>
      <c r="AU186" s="1033"/>
      <c r="AV186" s="1033"/>
      <c r="AW186" s="1033"/>
      <c r="AX186" s="1033"/>
      <c r="AY186" s="1033"/>
      <c r="AZ186" s="1033"/>
      <c r="BA186" s="1130" t="s">
        <v>3</v>
      </c>
      <c r="BB186" s="1130" t="s">
        <v>3</v>
      </c>
      <c r="BC186" s="1030"/>
      <c r="BD186" s="1294">
        <v>0</v>
      </c>
      <c r="BE186" s="1294">
        <v>0</v>
      </c>
    </row>
    <row r="187" spans="1:57" x14ac:dyDescent="0.25">
      <c r="A187" s="2813" t="s">
        <v>200</v>
      </c>
      <c r="B187" s="2814"/>
      <c r="C187" s="2815"/>
      <c r="D187" s="1170">
        <v>0</v>
      </c>
      <c r="E187" s="1162"/>
      <c r="F187" s="1163"/>
      <c r="G187" s="1163"/>
      <c r="H187" s="1163"/>
      <c r="I187" s="1163"/>
      <c r="J187" s="1163"/>
      <c r="K187" s="1163"/>
      <c r="L187" s="1163"/>
      <c r="M187" s="1159"/>
      <c r="N187" s="1156"/>
      <c r="O187" s="1291" t="s">
        <v>3</v>
      </c>
      <c r="P187" s="1063"/>
      <c r="Q187" s="1058"/>
      <c r="R187" s="1081"/>
      <c r="S187" s="1030"/>
      <c r="T187" s="1030"/>
      <c r="U187" s="1030"/>
      <c r="V187" s="1030"/>
      <c r="W187" s="1037"/>
      <c r="X187" s="1044"/>
      <c r="Y187" s="1044"/>
      <c r="Z187" s="1037"/>
      <c r="AA187" s="1037"/>
      <c r="AB187" s="1033"/>
      <c r="AC187" s="1033"/>
      <c r="AD187" s="1033"/>
      <c r="AE187" s="1033"/>
      <c r="AF187" s="1033"/>
      <c r="AG187" s="1033"/>
      <c r="AH187" s="1033"/>
      <c r="AI187" s="1033"/>
      <c r="AJ187" s="1033"/>
      <c r="AK187" s="1033"/>
      <c r="AL187" s="1033"/>
      <c r="AM187" s="1033"/>
      <c r="AN187" s="1033"/>
      <c r="AO187" s="1033"/>
      <c r="AP187" s="1033"/>
      <c r="AQ187" s="1033"/>
      <c r="AR187" s="1033"/>
      <c r="AS187" s="1033"/>
      <c r="AT187" s="1033"/>
      <c r="AU187" s="1033"/>
      <c r="AV187" s="1033"/>
      <c r="AW187" s="1033"/>
      <c r="AX187" s="1033"/>
      <c r="AY187" s="1033"/>
      <c r="AZ187" s="1033"/>
      <c r="BA187" s="1130" t="s">
        <v>3</v>
      </c>
      <c r="BB187" s="1130" t="s">
        <v>3</v>
      </c>
      <c r="BC187" s="1030"/>
      <c r="BD187" s="1294">
        <v>0</v>
      </c>
      <c r="BE187" s="1294">
        <v>0</v>
      </c>
    </row>
    <row r="188" spans="1:57" x14ac:dyDescent="0.25">
      <c r="A188" s="2824" t="s">
        <v>201</v>
      </c>
      <c r="B188" s="2825"/>
      <c r="C188" s="2826"/>
      <c r="D188" s="1185">
        <v>0</v>
      </c>
      <c r="E188" s="1186"/>
      <c r="F188" s="1187"/>
      <c r="G188" s="1187"/>
      <c r="H188" s="1187"/>
      <c r="I188" s="1187"/>
      <c r="J188" s="1187"/>
      <c r="K188" s="1187"/>
      <c r="L188" s="1187"/>
      <c r="M188" s="1160"/>
      <c r="N188" s="1157"/>
      <c r="O188" s="1291" t="s">
        <v>3</v>
      </c>
      <c r="P188" s="1063"/>
      <c r="Q188" s="1058"/>
      <c r="R188" s="1081"/>
      <c r="S188" s="1030"/>
      <c r="T188" s="1030"/>
      <c r="U188" s="1030"/>
      <c r="V188" s="1030"/>
      <c r="W188" s="1037"/>
      <c r="X188" s="1044"/>
      <c r="Y188" s="1044"/>
      <c r="Z188" s="1037"/>
      <c r="AA188" s="1037"/>
      <c r="AB188" s="1033"/>
      <c r="AC188" s="1033"/>
      <c r="AD188" s="1033"/>
      <c r="AE188" s="1033"/>
      <c r="AF188" s="1033"/>
      <c r="AG188" s="1033"/>
      <c r="AH188" s="1033"/>
      <c r="AI188" s="1033"/>
      <c r="AJ188" s="1033"/>
      <c r="AK188" s="1033"/>
      <c r="AL188" s="1033"/>
      <c r="AM188" s="1033"/>
      <c r="AN188" s="1033"/>
      <c r="AO188" s="1033"/>
      <c r="AP188" s="1033"/>
      <c r="AQ188" s="1033"/>
      <c r="AR188" s="1033"/>
      <c r="AS188" s="1033"/>
      <c r="AT188" s="1033"/>
      <c r="AU188" s="1033"/>
      <c r="AV188" s="1033"/>
      <c r="AW188" s="1033"/>
      <c r="AX188" s="1033"/>
      <c r="AY188" s="1033"/>
      <c r="AZ188" s="1033"/>
      <c r="BA188" s="1130" t="s">
        <v>3</v>
      </c>
      <c r="BB188" s="1130" t="s">
        <v>3</v>
      </c>
      <c r="BC188" s="1030"/>
      <c r="BD188" s="1294">
        <v>0</v>
      </c>
      <c r="BE188" s="1294">
        <v>0</v>
      </c>
    </row>
    <row r="189" spans="1:57" ht="15.75" x14ac:dyDescent="0.25">
      <c r="A189" s="2817" t="s">
        <v>202</v>
      </c>
      <c r="B189" s="2818"/>
      <c r="C189" s="2819"/>
      <c r="D189" s="1214">
        <v>0</v>
      </c>
      <c r="E189" s="1165"/>
      <c r="F189" s="1166"/>
      <c r="G189" s="1166"/>
      <c r="H189" s="1166"/>
      <c r="I189" s="1166"/>
      <c r="J189" s="1166"/>
      <c r="K189" s="1166"/>
      <c r="L189" s="1166"/>
      <c r="M189" s="1168"/>
      <c r="N189" s="1158"/>
      <c r="O189" s="1291" t="s">
        <v>3</v>
      </c>
      <c r="P189" s="1126"/>
      <c r="Q189" s="1127"/>
      <c r="R189" s="1128"/>
      <c r="S189" s="1304"/>
      <c r="T189" s="1304"/>
      <c r="U189" s="1304"/>
      <c r="V189" s="1304"/>
      <c r="W189" s="1304"/>
      <c r="X189" s="1304"/>
      <c r="Y189" s="1304"/>
      <c r="Z189" s="1304"/>
      <c r="AA189" s="1304"/>
      <c r="AB189" s="1305"/>
      <c r="AC189" s="1305"/>
      <c r="AD189" s="1305"/>
      <c r="AE189" s="1305"/>
      <c r="AF189" s="1305"/>
      <c r="AG189" s="1305"/>
      <c r="AH189" s="1305"/>
      <c r="AI189" s="1305"/>
      <c r="AJ189" s="1305"/>
      <c r="AK189" s="1305"/>
      <c r="AL189" s="1305"/>
      <c r="AM189" s="1305"/>
      <c r="AN189" s="1305"/>
      <c r="AO189" s="1305"/>
      <c r="AP189" s="1305"/>
      <c r="AQ189" s="1305"/>
      <c r="AR189" s="1305"/>
      <c r="AS189" s="1305"/>
      <c r="AT189" s="1305"/>
      <c r="AU189" s="1305"/>
      <c r="AV189" s="1305"/>
      <c r="AW189" s="1305"/>
      <c r="AX189" s="1305"/>
      <c r="AY189" s="1305"/>
      <c r="AZ189" s="1305"/>
      <c r="BA189" s="1130" t="s">
        <v>3</v>
      </c>
      <c r="BB189" s="1130" t="s">
        <v>3</v>
      </c>
      <c r="BC189" s="1305"/>
      <c r="BD189" s="1294">
        <v>0</v>
      </c>
      <c r="BE189" s="1294">
        <v>0</v>
      </c>
    </row>
    <row r="190" spans="1:57" x14ac:dyDescent="0.25">
      <c r="A190" s="1137" t="s">
        <v>203</v>
      </c>
      <c r="B190" s="1138"/>
      <c r="C190" s="1138"/>
      <c r="D190" s="1138"/>
      <c r="E190" s="1031"/>
      <c r="F190" s="1031"/>
      <c r="G190" s="1037"/>
      <c r="H190" s="1037"/>
      <c r="I190" s="1037"/>
      <c r="J190" s="1037"/>
      <c r="K190" s="1037"/>
      <c r="L190" s="1037"/>
      <c r="M190" s="1037"/>
      <c r="N190" s="1037"/>
      <c r="O190" s="1037"/>
      <c r="P190" s="1037"/>
      <c r="Q190" s="1037"/>
      <c r="R190" s="1030"/>
      <c r="S190" s="1030"/>
      <c r="T190" s="1030"/>
      <c r="U190" s="1030"/>
      <c r="V190" s="1030"/>
      <c r="W190" s="1030"/>
      <c r="X190" s="1030"/>
      <c r="Y190" s="1030"/>
      <c r="Z190" s="1030"/>
      <c r="AA190" s="1030"/>
      <c r="AB190" s="1030"/>
      <c r="AC190" s="1030"/>
      <c r="AD190" s="1030"/>
      <c r="AE190" s="1030"/>
      <c r="AF190" s="1030"/>
      <c r="AG190" s="1030"/>
      <c r="AH190" s="1030"/>
      <c r="AI190" s="1030"/>
      <c r="AJ190" s="1030"/>
      <c r="AK190" s="1030"/>
      <c r="AL190" s="1030"/>
      <c r="AM190" s="1030"/>
      <c r="AN190" s="1030"/>
      <c r="AO190" s="1030"/>
      <c r="AP190" s="1030"/>
      <c r="AQ190" s="1030"/>
      <c r="AR190" s="1030"/>
      <c r="AS190" s="1030"/>
      <c r="AT190" s="1030"/>
      <c r="AU190" s="1030"/>
      <c r="AV190" s="1030"/>
      <c r="AW190" s="1030"/>
      <c r="AX190" s="1030"/>
      <c r="AY190" s="1030"/>
      <c r="AZ190" s="1030"/>
      <c r="BA190" s="1030"/>
      <c r="BB190" s="1030"/>
      <c r="BC190" s="1030"/>
      <c r="BD190" s="1030"/>
      <c r="BE190" s="1030"/>
    </row>
    <row r="191" spans="1:57" x14ac:dyDescent="0.2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1037"/>
      <c r="J191" s="1037"/>
      <c r="K191" s="1037"/>
      <c r="L191" s="1037"/>
      <c r="M191" s="1037"/>
      <c r="N191" s="1037"/>
      <c r="O191" s="1037"/>
      <c r="P191" s="1037"/>
      <c r="Q191" s="1037"/>
      <c r="R191" s="1030"/>
      <c r="S191" s="1030"/>
      <c r="T191" s="1030"/>
      <c r="U191" s="1030"/>
      <c r="V191" s="1030"/>
      <c r="W191" s="1030"/>
      <c r="X191" s="1030"/>
      <c r="Y191" s="1030"/>
      <c r="Z191" s="1030"/>
      <c r="AA191" s="1030"/>
      <c r="AB191" s="1030"/>
      <c r="AC191" s="1030"/>
      <c r="AD191" s="1030"/>
      <c r="AE191" s="1030"/>
      <c r="AF191" s="1030"/>
      <c r="AG191" s="1030"/>
      <c r="AH191" s="1030"/>
      <c r="AI191" s="1030"/>
      <c r="AJ191" s="1030"/>
      <c r="AK191" s="1030"/>
      <c r="AL191" s="1030"/>
      <c r="AM191" s="1030"/>
      <c r="AN191" s="1030"/>
      <c r="AO191" s="1030"/>
      <c r="AP191" s="1030"/>
      <c r="AQ191" s="1030"/>
      <c r="AR191" s="1030"/>
      <c r="AS191" s="1030"/>
      <c r="AT191" s="1030"/>
      <c r="AU191" s="1030"/>
      <c r="AV191" s="1030"/>
      <c r="AW191" s="1030"/>
      <c r="AX191" s="1030"/>
      <c r="AY191" s="1030"/>
      <c r="AZ191" s="1030"/>
      <c r="BA191" s="1030"/>
      <c r="BB191" s="1030"/>
      <c r="BC191" s="1030"/>
      <c r="BD191" s="1030"/>
      <c r="BE191" s="1030"/>
    </row>
    <row r="192" spans="1:57" x14ac:dyDescent="0.2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1037"/>
      <c r="J192" s="1037"/>
      <c r="K192" s="1037"/>
      <c r="L192" s="1037"/>
      <c r="M192" s="1037"/>
      <c r="N192" s="1037"/>
      <c r="O192" s="1037"/>
      <c r="P192" s="1037"/>
      <c r="Q192" s="1037"/>
      <c r="R192" s="1030"/>
      <c r="S192" s="1030"/>
      <c r="T192" s="1030"/>
      <c r="U192" s="1030"/>
      <c r="V192" s="1030"/>
      <c r="W192" s="1030"/>
      <c r="X192" s="1030"/>
      <c r="Y192" s="1030"/>
      <c r="Z192" s="1030"/>
      <c r="AA192" s="1030"/>
      <c r="AB192" s="1030"/>
      <c r="AC192" s="1030"/>
      <c r="AD192" s="1030"/>
      <c r="AE192" s="1030"/>
      <c r="AF192" s="1030"/>
      <c r="AG192" s="1030"/>
      <c r="AH192" s="1030"/>
      <c r="AI192" s="1030"/>
      <c r="AJ192" s="1030"/>
      <c r="AK192" s="1030"/>
      <c r="AL192" s="1030"/>
      <c r="AM192" s="1030"/>
      <c r="AN192" s="1030"/>
      <c r="AO192" s="1030"/>
      <c r="AP192" s="1030"/>
      <c r="AQ192" s="1030"/>
      <c r="AR192" s="1030"/>
      <c r="AS192" s="1030"/>
      <c r="AT192" s="1030"/>
      <c r="AU192" s="1030"/>
      <c r="AV192" s="1030"/>
      <c r="AW192" s="1030"/>
      <c r="AX192" s="1030"/>
      <c r="AY192" s="1030"/>
      <c r="AZ192" s="1030"/>
      <c r="BA192" s="1030"/>
      <c r="BB192" s="1030"/>
      <c r="BC192" s="1030"/>
      <c r="BD192" s="1030"/>
      <c r="BE192" s="1030"/>
    </row>
    <row r="193" spans="1:56" x14ac:dyDescent="0.2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I193" s="1030"/>
      <c r="J193" s="1030"/>
      <c r="K193" s="1030"/>
      <c r="L193" s="1030"/>
      <c r="M193" s="1030"/>
      <c r="N193" s="1030"/>
      <c r="O193" s="1030"/>
      <c r="P193" s="1030"/>
      <c r="Q193" s="1030"/>
      <c r="R193" s="1037"/>
      <c r="S193" s="1037"/>
      <c r="T193" s="1030"/>
      <c r="U193" s="1030"/>
      <c r="V193" s="1030"/>
      <c r="W193" s="1030"/>
      <c r="X193" s="1030"/>
      <c r="Y193" s="1030"/>
      <c r="Z193" s="1030"/>
      <c r="AA193" s="1030"/>
      <c r="AB193" s="1030"/>
      <c r="AC193" s="1030"/>
      <c r="AD193" s="1030"/>
      <c r="AE193" s="1030"/>
      <c r="AF193" s="1030"/>
      <c r="AG193" s="1030"/>
      <c r="AH193" s="1030"/>
      <c r="AI193" s="1030"/>
      <c r="AJ193" s="1030"/>
      <c r="AK193" s="1030"/>
      <c r="AL193" s="1030"/>
      <c r="AM193" s="1030"/>
      <c r="AN193" s="1030"/>
      <c r="AO193" s="1030"/>
      <c r="AP193" s="1030"/>
      <c r="AQ193" s="1030"/>
      <c r="AR193" s="1030"/>
      <c r="AS193" s="1030"/>
      <c r="AT193" s="1030"/>
      <c r="AU193" s="1030"/>
      <c r="AV193" s="1030"/>
      <c r="AW193" s="1030"/>
      <c r="AX193" s="1030"/>
      <c r="AY193" s="1030"/>
      <c r="AZ193" s="1030"/>
      <c r="BA193" s="1030"/>
      <c r="BB193" s="1030"/>
      <c r="BC193" s="1030"/>
      <c r="BD193" s="1030"/>
    </row>
    <row r="194" spans="1:56" ht="21" x14ac:dyDescent="0.25">
      <c r="A194" s="2800"/>
      <c r="B194" s="2800"/>
      <c r="C194" s="1042" t="s">
        <v>210</v>
      </c>
      <c r="D194" s="1310" t="s">
        <v>211</v>
      </c>
      <c r="E194" s="2796"/>
      <c r="F194" s="1042" t="s">
        <v>210</v>
      </c>
      <c r="G194" s="1064" t="s">
        <v>211</v>
      </c>
      <c r="H194" s="2800"/>
      <c r="I194" s="1030"/>
      <c r="J194" s="1030"/>
      <c r="K194" s="1030"/>
      <c r="L194" s="1030"/>
      <c r="M194" s="1030"/>
      <c r="N194" s="1030"/>
      <c r="O194" s="1030"/>
      <c r="P194" s="1030"/>
      <c r="Q194" s="1030"/>
      <c r="R194" s="1037"/>
      <c r="S194" s="1037"/>
      <c r="T194" s="1030"/>
      <c r="U194" s="1030"/>
      <c r="V194" s="1030"/>
      <c r="W194" s="1030"/>
      <c r="X194" s="1030"/>
      <c r="Y194" s="1030"/>
      <c r="Z194" s="1030"/>
      <c r="AA194" s="1030"/>
      <c r="AB194" s="1030"/>
      <c r="AC194" s="1030"/>
      <c r="AD194" s="1030"/>
      <c r="AE194" s="1030"/>
      <c r="AF194" s="1030"/>
      <c r="AG194" s="1030"/>
      <c r="AH194" s="1030"/>
      <c r="AI194" s="1030"/>
      <c r="AJ194" s="1030"/>
      <c r="AK194" s="1030"/>
      <c r="AL194" s="1030"/>
      <c r="AM194" s="1030"/>
      <c r="AN194" s="1030"/>
      <c r="AO194" s="1030"/>
      <c r="AP194" s="1030"/>
      <c r="AQ194" s="1030"/>
      <c r="AR194" s="1030"/>
      <c r="AS194" s="1030"/>
      <c r="AT194" s="1030"/>
      <c r="AU194" s="1030"/>
      <c r="AV194" s="1030"/>
      <c r="AW194" s="1030"/>
      <c r="AX194" s="1030"/>
      <c r="AY194" s="1030"/>
      <c r="AZ194" s="1030"/>
      <c r="BA194" s="1030"/>
      <c r="BB194" s="1030"/>
      <c r="BC194" s="1030"/>
      <c r="BD194" s="1030"/>
    </row>
    <row r="195" spans="1:56" x14ac:dyDescent="0.25">
      <c r="A195" s="1149" t="s">
        <v>212</v>
      </c>
      <c r="B195" s="1150">
        <v>0</v>
      </c>
      <c r="C195" s="1151">
        <v>0</v>
      </c>
      <c r="D195" s="1311">
        <v>0</v>
      </c>
      <c r="E195" s="1152">
        <v>0</v>
      </c>
      <c r="F195" s="1151">
        <v>0</v>
      </c>
      <c r="G195" s="1152">
        <v>0</v>
      </c>
      <c r="H195" s="1150">
        <v>0</v>
      </c>
      <c r="I195" s="1030"/>
      <c r="J195" s="1030"/>
      <c r="K195" s="1030"/>
      <c r="L195" s="1030"/>
      <c r="M195" s="1030"/>
      <c r="N195" s="1030"/>
      <c r="O195" s="1030"/>
      <c r="P195" s="1030"/>
      <c r="Q195" s="1030"/>
      <c r="R195" s="1037"/>
      <c r="S195" s="1037"/>
      <c r="T195" s="1030"/>
      <c r="U195" s="1030"/>
      <c r="V195" s="1030"/>
      <c r="W195" s="1030"/>
      <c r="X195" s="1030"/>
      <c r="Y195" s="1030"/>
      <c r="Z195" s="1030"/>
      <c r="AA195" s="1030"/>
      <c r="AB195" s="1030"/>
      <c r="AC195" s="1030"/>
      <c r="AD195" s="1030"/>
      <c r="AE195" s="1030"/>
      <c r="AF195" s="1030"/>
      <c r="AG195" s="1030"/>
      <c r="AH195" s="1030"/>
      <c r="AI195" s="1030"/>
      <c r="AJ195" s="1030"/>
      <c r="AK195" s="1030"/>
      <c r="AL195" s="1030"/>
      <c r="AM195" s="1030"/>
      <c r="AN195" s="1030"/>
      <c r="AO195" s="1030"/>
      <c r="AP195" s="1030"/>
      <c r="AQ195" s="1030"/>
      <c r="AR195" s="1030"/>
      <c r="AS195" s="1030"/>
      <c r="AT195" s="1030"/>
      <c r="AU195" s="1030"/>
      <c r="AV195" s="1030"/>
      <c r="AW195" s="1030"/>
      <c r="AX195" s="1030"/>
      <c r="AY195" s="1030"/>
      <c r="AZ195" s="1030"/>
      <c r="BA195" s="1030"/>
      <c r="BB195" s="1030"/>
      <c r="BC195" s="1030"/>
      <c r="BD195" s="1030"/>
    </row>
    <row r="196" spans="1:56" x14ac:dyDescent="0.25">
      <c r="A196" s="1139" t="s">
        <v>213</v>
      </c>
      <c r="B196" s="1143"/>
      <c r="C196" s="1143"/>
      <c r="D196" s="1312"/>
      <c r="E196" s="1144"/>
      <c r="F196" s="1143"/>
      <c r="G196" s="1144"/>
      <c r="H196" s="1296"/>
      <c r="I196" s="1030"/>
      <c r="J196" s="1030"/>
      <c r="K196" s="1030"/>
      <c r="L196" s="1030"/>
      <c r="M196" s="1030"/>
      <c r="N196" s="1030"/>
      <c r="O196" s="1030"/>
      <c r="P196" s="1030"/>
      <c r="Q196" s="1030"/>
      <c r="R196" s="1037"/>
      <c r="S196" s="1037"/>
      <c r="T196" s="1030"/>
      <c r="U196" s="1030"/>
      <c r="V196" s="1030"/>
      <c r="W196" s="1030"/>
      <c r="X196" s="1030"/>
      <c r="Y196" s="1030"/>
      <c r="Z196" s="1030"/>
      <c r="AA196" s="1030"/>
      <c r="AB196" s="1030"/>
      <c r="AC196" s="1030"/>
      <c r="AD196" s="1030"/>
      <c r="AE196" s="1030"/>
      <c r="AF196" s="1030"/>
      <c r="AG196" s="1030"/>
      <c r="AH196" s="1030"/>
      <c r="AI196" s="1030"/>
      <c r="AJ196" s="1030"/>
      <c r="AK196" s="1030"/>
      <c r="AL196" s="1030"/>
      <c r="AM196" s="1030"/>
      <c r="AN196" s="1030"/>
      <c r="AO196" s="1030"/>
      <c r="AP196" s="1030"/>
      <c r="AQ196" s="1030"/>
      <c r="AR196" s="1030"/>
      <c r="AS196" s="1030"/>
      <c r="AT196" s="1030"/>
      <c r="AU196" s="1030"/>
      <c r="AV196" s="1030"/>
      <c r="AW196" s="1030"/>
      <c r="AX196" s="1030"/>
      <c r="AY196" s="1030"/>
      <c r="AZ196" s="1030"/>
      <c r="BA196" s="1030"/>
      <c r="BB196" s="1030"/>
      <c r="BC196" s="1030"/>
      <c r="BD196" s="1030"/>
    </row>
    <row r="197" spans="1:56" x14ac:dyDescent="0.25">
      <c r="A197" s="1149" t="s">
        <v>214</v>
      </c>
      <c r="B197" s="1150">
        <v>0</v>
      </c>
      <c r="C197" s="1151">
        <v>0</v>
      </c>
      <c r="D197" s="1311">
        <v>0</v>
      </c>
      <c r="E197" s="1152">
        <v>0</v>
      </c>
      <c r="F197" s="1151">
        <v>0</v>
      </c>
      <c r="G197" s="1152">
        <v>0</v>
      </c>
      <c r="H197" s="1150">
        <v>0</v>
      </c>
      <c r="I197" s="1030"/>
      <c r="J197" s="1030"/>
      <c r="K197" s="1030"/>
      <c r="L197" s="1030"/>
      <c r="M197" s="1030"/>
      <c r="N197" s="1030"/>
      <c r="O197" s="1030"/>
      <c r="P197" s="1030"/>
      <c r="Q197" s="1030"/>
      <c r="R197" s="1037"/>
      <c r="S197" s="1037"/>
      <c r="T197" s="1030"/>
      <c r="U197" s="1030"/>
      <c r="V197" s="1030"/>
      <c r="W197" s="1030"/>
      <c r="X197" s="1030"/>
      <c r="Y197" s="1030"/>
      <c r="Z197" s="1030"/>
      <c r="AA197" s="1030"/>
      <c r="AB197" s="1030"/>
      <c r="AC197" s="1030"/>
      <c r="AD197" s="1030"/>
      <c r="AE197" s="1030"/>
      <c r="AF197" s="1030"/>
      <c r="AG197" s="1030"/>
      <c r="AH197" s="1030"/>
      <c r="AI197" s="1030"/>
      <c r="AJ197" s="1030"/>
      <c r="AK197" s="1030"/>
      <c r="AL197" s="1030"/>
      <c r="AM197" s="1030"/>
      <c r="AN197" s="1030"/>
      <c r="AO197" s="1030"/>
      <c r="AP197" s="1030"/>
      <c r="AQ197" s="1030"/>
      <c r="AR197" s="1030"/>
      <c r="AS197" s="1030"/>
      <c r="AT197" s="1030"/>
      <c r="AU197" s="1030"/>
      <c r="AV197" s="1030"/>
      <c r="AW197" s="1030"/>
      <c r="AX197" s="1030"/>
      <c r="AY197" s="1030"/>
      <c r="AZ197" s="1030"/>
      <c r="BA197" s="1030"/>
      <c r="BB197" s="1030"/>
      <c r="BC197" s="1030"/>
      <c r="BD197" s="1030"/>
    </row>
    <row r="198" spans="1:56" ht="22.5" x14ac:dyDescent="0.25">
      <c r="A198" s="1140" t="s">
        <v>187</v>
      </c>
      <c r="B198" s="1143"/>
      <c r="C198" s="1143"/>
      <c r="D198" s="1312"/>
      <c r="E198" s="1144"/>
      <c r="F198" s="1143"/>
      <c r="G198" s="1144"/>
      <c r="H198" s="1296"/>
      <c r="I198" s="1030"/>
      <c r="J198" s="1030"/>
      <c r="K198" s="1030"/>
      <c r="L198" s="1030"/>
      <c r="M198" s="1030"/>
      <c r="N198" s="1030"/>
      <c r="O198" s="1030"/>
      <c r="P198" s="1030"/>
      <c r="Q198" s="1030"/>
      <c r="R198" s="1037"/>
      <c r="S198" s="1037"/>
      <c r="T198" s="1030"/>
      <c r="U198" s="1030"/>
      <c r="V198" s="1030"/>
      <c r="W198" s="1030"/>
      <c r="X198" s="1030"/>
      <c r="Y198" s="1030"/>
      <c r="Z198" s="1030"/>
      <c r="AA198" s="1030"/>
      <c r="AB198" s="1030"/>
      <c r="AC198" s="1030"/>
      <c r="AD198" s="1030"/>
      <c r="AE198" s="1030"/>
      <c r="AF198" s="1030"/>
      <c r="AG198" s="1030"/>
      <c r="AH198" s="1030"/>
      <c r="AI198" s="1030"/>
      <c r="AJ198" s="1030"/>
      <c r="AK198" s="1030"/>
      <c r="AL198" s="1030"/>
      <c r="AM198" s="1030"/>
      <c r="AN198" s="1030"/>
      <c r="AO198" s="1030"/>
      <c r="AP198" s="1030"/>
      <c r="AQ198" s="1030"/>
      <c r="AR198" s="1030"/>
      <c r="AS198" s="1030"/>
      <c r="AT198" s="1030"/>
      <c r="AU198" s="1030"/>
      <c r="AV198" s="1030"/>
      <c r="AW198" s="1030"/>
      <c r="AX198" s="1030"/>
      <c r="AY198" s="1030"/>
      <c r="AZ198" s="1030"/>
      <c r="BA198" s="1030"/>
      <c r="BB198" s="1030"/>
      <c r="BC198" s="1030"/>
      <c r="BD198" s="1030"/>
    </row>
    <row r="199" spans="1:56" ht="43.5" x14ac:dyDescent="0.25">
      <c r="A199" s="1141" t="s">
        <v>215</v>
      </c>
      <c r="B199" s="1145"/>
      <c r="C199" s="1145"/>
      <c r="D199" s="1313"/>
      <c r="E199" s="1146"/>
      <c r="F199" s="1145"/>
      <c r="G199" s="1146"/>
      <c r="H199" s="1297"/>
      <c r="I199" s="1030"/>
      <c r="J199" s="1030"/>
      <c r="K199" s="1030"/>
      <c r="L199" s="1030"/>
      <c r="M199" s="1030"/>
      <c r="N199" s="1030"/>
      <c r="O199" s="1030"/>
      <c r="P199" s="1030"/>
      <c r="Q199" s="1030"/>
      <c r="R199" s="1037"/>
      <c r="S199" s="1037"/>
      <c r="T199" s="1030"/>
      <c r="U199" s="1030"/>
      <c r="V199" s="1030"/>
      <c r="W199" s="1030"/>
      <c r="X199" s="1030"/>
      <c r="Y199" s="1030"/>
      <c r="Z199" s="1030"/>
      <c r="AA199" s="1030"/>
      <c r="AB199" s="1030"/>
      <c r="AC199" s="1030"/>
      <c r="AD199" s="1030"/>
      <c r="AE199" s="1030"/>
      <c r="AF199" s="1030"/>
      <c r="AG199" s="1030"/>
      <c r="AH199" s="1030"/>
      <c r="AI199" s="1030"/>
      <c r="AJ199" s="1030"/>
      <c r="AK199" s="1030"/>
      <c r="AL199" s="1030"/>
      <c r="AM199" s="1030"/>
      <c r="AN199" s="1030"/>
      <c r="AO199" s="1030"/>
      <c r="AP199" s="1030"/>
      <c r="AQ199" s="1030"/>
      <c r="AR199" s="1030"/>
      <c r="AS199" s="1030"/>
      <c r="AT199" s="1030"/>
      <c r="AU199" s="1030"/>
      <c r="AV199" s="1030"/>
      <c r="AW199" s="1030"/>
      <c r="AX199" s="1030"/>
      <c r="AY199" s="1030"/>
      <c r="AZ199" s="1030"/>
      <c r="BA199" s="1030"/>
      <c r="BB199" s="1030"/>
      <c r="BC199" s="1030"/>
      <c r="BD199" s="1030"/>
    </row>
    <row r="200" spans="1:56" x14ac:dyDescent="0.25">
      <c r="A200" s="1141" t="s">
        <v>112</v>
      </c>
      <c r="B200" s="1145"/>
      <c r="C200" s="1145"/>
      <c r="D200" s="1313"/>
      <c r="E200" s="1146"/>
      <c r="F200" s="1145"/>
      <c r="G200" s="1146"/>
      <c r="H200" s="1297"/>
      <c r="I200" s="1030"/>
      <c r="J200" s="1030"/>
      <c r="K200" s="1030"/>
      <c r="L200" s="1030"/>
      <c r="M200" s="1030"/>
      <c r="N200" s="1030"/>
      <c r="O200" s="1030"/>
      <c r="P200" s="1030"/>
      <c r="Q200" s="1030"/>
      <c r="R200" s="1037"/>
      <c r="S200" s="1037"/>
      <c r="T200" s="1030"/>
      <c r="U200" s="1030"/>
      <c r="V200" s="1030"/>
      <c r="W200" s="1030"/>
      <c r="X200" s="1030"/>
      <c r="Y200" s="1030"/>
      <c r="Z200" s="1030"/>
      <c r="AA200" s="1030"/>
      <c r="AB200" s="1030"/>
      <c r="AC200" s="1030"/>
      <c r="AD200" s="1030"/>
      <c r="AE200" s="1030"/>
      <c r="AF200" s="1030"/>
      <c r="AG200" s="1030"/>
      <c r="AH200" s="1030"/>
      <c r="AI200" s="1030"/>
      <c r="AJ200" s="1030"/>
      <c r="AK200" s="1030"/>
      <c r="AL200" s="1030"/>
      <c r="AM200" s="1030"/>
      <c r="AN200" s="1030"/>
      <c r="AO200" s="1030"/>
      <c r="AP200" s="1030"/>
      <c r="AQ200" s="1030"/>
      <c r="AR200" s="1030"/>
      <c r="AS200" s="1030"/>
      <c r="AT200" s="1030"/>
      <c r="AU200" s="1030"/>
      <c r="AV200" s="1030"/>
      <c r="AW200" s="1030"/>
      <c r="AX200" s="1030"/>
      <c r="AY200" s="1030"/>
      <c r="AZ200" s="1030"/>
      <c r="BA200" s="1030"/>
      <c r="BB200" s="1030"/>
      <c r="BC200" s="1030"/>
      <c r="BD200" s="1030"/>
    </row>
    <row r="201" spans="1:56" ht="22.5" x14ac:dyDescent="0.25">
      <c r="A201" s="1141" t="s">
        <v>117</v>
      </c>
      <c r="B201" s="1145"/>
      <c r="C201" s="1145"/>
      <c r="D201" s="1313"/>
      <c r="E201" s="1146"/>
      <c r="F201" s="1145"/>
      <c r="G201" s="1146"/>
      <c r="H201" s="1297"/>
      <c r="I201" s="1030"/>
      <c r="J201" s="1030"/>
      <c r="K201" s="1030"/>
      <c r="L201" s="1030"/>
      <c r="M201" s="1030"/>
      <c r="N201" s="1030"/>
      <c r="O201" s="1030"/>
      <c r="P201" s="1030"/>
      <c r="Q201" s="1030"/>
      <c r="R201" s="1037"/>
      <c r="S201" s="1037"/>
      <c r="T201" s="1030"/>
      <c r="U201" s="1030"/>
      <c r="V201" s="1030"/>
      <c r="W201" s="1030"/>
      <c r="X201" s="1030"/>
      <c r="Y201" s="1030"/>
      <c r="Z201" s="1030"/>
      <c r="AA201" s="1030"/>
      <c r="AB201" s="1030"/>
      <c r="AC201" s="1030"/>
      <c r="AD201" s="1030"/>
      <c r="AE201" s="1030"/>
      <c r="AF201" s="1030"/>
      <c r="AG201" s="1030"/>
      <c r="AH201" s="1030"/>
      <c r="AI201" s="1030"/>
      <c r="AJ201" s="1030"/>
      <c r="AK201" s="1030"/>
      <c r="AL201" s="1030"/>
      <c r="AM201" s="1030"/>
      <c r="AN201" s="1030"/>
      <c r="AO201" s="1030"/>
      <c r="AP201" s="1030"/>
      <c r="AQ201" s="1030"/>
      <c r="AR201" s="1030"/>
      <c r="AS201" s="1030"/>
      <c r="AT201" s="1030"/>
      <c r="AU201" s="1030"/>
      <c r="AV201" s="1030"/>
      <c r="AW201" s="1030"/>
      <c r="AX201" s="1030"/>
      <c r="AY201" s="1030"/>
      <c r="AZ201" s="1030"/>
      <c r="BA201" s="1030"/>
      <c r="BB201" s="1030"/>
      <c r="BC201" s="1030"/>
      <c r="BD201" s="1030"/>
    </row>
    <row r="202" spans="1:56" x14ac:dyDescent="0.25">
      <c r="A202" s="1141" t="s">
        <v>191</v>
      </c>
      <c r="B202" s="1145"/>
      <c r="C202" s="1145"/>
      <c r="D202" s="1313"/>
      <c r="E202" s="1146"/>
      <c r="F202" s="1145"/>
      <c r="G202" s="1146"/>
      <c r="H202" s="1297"/>
      <c r="I202" s="1030"/>
      <c r="J202" s="1030"/>
      <c r="K202" s="1030"/>
      <c r="L202" s="1030"/>
      <c r="M202" s="1030"/>
      <c r="N202" s="1030"/>
      <c r="O202" s="1030"/>
      <c r="P202" s="1030"/>
      <c r="Q202" s="1030"/>
      <c r="R202" s="1037"/>
      <c r="S202" s="1037"/>
      <c r="T202" s="1030"/>
      <c r="U202" s="1030"/>
      <c r="V202" s="1030"/>
      <c r="W202" s="1030"/>
      <c r="X202" s="1030"/>
      <c r="Y202" s="1030"/>
      <c r="Z202" s="1030"/>
      <c r="AA202" s="1030"/>
      <c r="AB202" s="1030"/>
      <c r="AC202" s="1030"/>
      <c r="AD202" s="1030"/>
      <c r="AE202" s="1030"/>
      <c r="AF202" s="1030"/>
      <c r="AG202" s="1030"/>
      <c r="AH202" s="1030"/>
      <c r="AI202" s="1030"/>
      <c r="AJ202" s="1030"/>
      <c r="AK202" s="1030"/>
      <c r="AL202" s="1030"/>
      <c r="AM202" s="1030"/>
      <c r="AN202" s="1030"/>
      <c r="AO202" s="1030"/>
      <c r="AP202" s="1030"/>
      <c r="AQ202" s="1030"/>
      <c r="AR202" s="1030"/>
      <c r="AS202" s="1030"/>
      <c r="AT202" s="1030"/>
      <c r="AU202" s="1030"/>
      <c r="AV202" s="1030"/>
      <c r="AW202" s="1030"/>
      <c r="AX202" s="1030"/>
      <c r="AY202" s="1030"/>
      <c r="AZ202" s="1030"/>
      <c r="BA202" s="1030"/>
      <c r="BB202" s="1030"/>
      <c r="BC202" s="1030"/>
      <c r="BD202" s="1030"/>
    </row>
    <row r="203" spans="1:56" x14ac:dyDescent="0.25">
      <c r="A203" s="1141" t="s">
        <v>118</v>
      </c>
      <c r="B203" s="1145"/>
      <c r="C203" s="1145"/>
      <c r="D203" s="1313"/>
      <c r="E203" s="1146"/>
      <c r="F203" s="1145"/>
      <c r="G203" s="1146"/>
      <c r="H203" s="1297"/>
      <c r="I203" s="1030"/>
      <c r="J203" s="1030"/>
      <c r="K203" s="1030"/>
      <c r="L203" s="1030"/>
      <c r="M203" s="1030"/>
      <c r="N203" s="1030"/>
      <c r="O203" s="1030"/>
      <c r="P203" s="1030"/>
      <c r="Q203" s="1030"/>
      <c r="R203" s="1129"/>
      <c r="S203" s="1081"/>
      <c r="T203" s="1030"/>
      <c r="U203" s="1030"/>
      <c r="V203" s="1030"/>
      <c r="W203" s="1030"/>
      <c r="X203" s="1030"/>
      <c r="Y203" s="1030"/>
      <c r="Z203" s="1030"/>
      <c r="AA203" s="1030"/>
      <c r="AB203" s="1030"/>
      <c r="AC203" s="1030"/>
      <c r="AD203" s="1030"/>
      <c r="AE203" s="1030"/>
      <c r="AF203" s="1030"/>
      <c r="AG203" s="1030"/>
      <c r="AH203" s="1030"/>
      <c r="AI203" s="1030"/>
      <c r="AJ203" s="1030"/>
      <c r="AK203" s="1030"/>
      <c r="AL203" s="1030"/>
      <c r="AM203" s="1030"/>
      <c r="AN203" s="1030"/>
      <c r="AO203" s="1030"/>
      <c r="AP203" s="1030"/>
      <c r="AQ203" s="1030"/>
      <c r="AR203" s="1030"/>
      <c r="AS203" s="1030"/>
      <c r="AT203" s="1030"/>
      <c r="AU203" s="1030"/>
      <c r="AV203" s="1030"/>
      <c r="AW203" s="1030"/>
      <c r="AX203" s="1030"/>
      <c r="AY203" s="1030"/>
      <c r="AZ203" s="1030"/>
      <c r="BA203" s="1030"/>
      <c r="BB203" s="1030"/>
      <c r="BC203" s="1030"/>
      <c r="BD203" s="1030"/>
    </row>
    <row r="204" spans="1:56" ht="15.75" x14ac:dyDescent="0.25">
      <c r="A204" s="1141" t="s">
        <v>119</v>
      </c>
      <c r="B204" s="1145"/>
      <c r="C204" s="1145"/>
      <c r="D204" s="1313"/>
      <c r="E204" s="1146"/>
      <c r="F204" s="1145"/>
      <c r="G204" s="1146"/>
      <c r="H204" s="1297"/>
      <c r="I204" s="1030"/>
      <c r="J204" s="1030"/>
      <c r="K204" s="1030"/>
      <c r="L204" s="1030"/>
      <c r="M204" s="1030"/>
      <c r="N204" s="1030"/>
      <c r="O204" s="1030"/>
      <c r="P204" s="1030"/>
      <c r="Q204" s="1030"/>
      <c r="R204" s="1080"/>
      <c r="S204" s="1056"/>
      <c r="T204" s="1030"/>
      <c r="U204" s="1030"/>
      <c r="V204" s="1030"/>
      <c r="W204" s="1030"/>
      <c r="X204" s="1030"/>
      <c r="Y204" s="1030"/>
      <c r="Z204" s="1030"/>
      <c r="AA204" s="1030"/>
      <c r="AB204" s="1030"/>
      <c r="AC204" s="1030"/>
      <c r="AD204" s="1030"/>
      <c r="AE204" s="1030"/>
      <c r="AF204" s="1030"/>
      <c r="AG204" s="1030"/>
      <c r="AH204" s="1030"/>
      <c r="AI204" s="1030"/>
      <c r="AJ204" s="1030"/>
      <c r="AK204" s="1030"/>
      <c r="AL204" s="1030"/>
      <c r="AM204" s="1030"/>
      <c r="AN204" s="1030"/>
      <c r="AO204" s="1030"/>
      <c r="AP204" s="1030"/>
      <c r="AQ204" s="1030"/>
      <c r="AR204" s="1030"/>
      <c r="AS204" s="1030"/>
      <c r="AT204" s="1030"/>
      <c r="AU204" s="1030"/>
      <c r="AV204" s="1030"/>
      <c r="AW204" s="1030"/>
      <c r="AX204" s="1030"/>
      <c r="AY204" s="1030"/>
      <c r="AZ204" s="1030"/>
      <c r="BA204" s="1030"/>
      <c r="BB204" s="1030"/>
      <c r="BC204" s="1030"/>
      <c r="BD204" s="1030"/>
    </row>
    <row r="205" spans="1:56" ht="33" x14ac:dyDescent="0.25">
      <c r="A205" s="1141" t="s">
        <v>192</v>
      </c>
      <c r="B205" s="1145"/>
      <c r="C205" s="1145"/>
      <c r="D205" s="1313"/>
      <c r="E205" s="1146"/>
      <c r="F205" s="1145"/>
      <c r="G205" s="1146"/>
      <c r="H205" s="1297"/>
      <c r="I205" s="1033"/>
      <c r="J205" s="1033"/>
      <c r="K205" s="1033"/>
      <c r="L205" s="1033"/>
      <c r="M205" s="1033"/>
      <c r="N205" s="1033"/>
      <c r="O205" s="1033"/>
      <c r="P205" s="1033"/>
      <c r="Q205" s="1030"/>
      <c r="R205" s="1080"/>
      <c r="S205" s="1056"/>
      <c r="T205" s="1030"/>
      <c r="U205" s="1030"/>
      <c r="V205" s="1030"/>
      <c r="W205" s="1030"/>
      <c r="X205" s="1030"/>
      <c r="Y205" s="1030"/>
      <c r="Z205" s="1030"/>
      <c r="AA205" s="1030"/>
      <c r="AB205" s="1030"/>
      <c r="AC205" s="1033"/>
      <c r="AD205" s="1033"/>
      <c r="AE205" s="1033"/>
      <c r="AF205" s="1033"/>
      <c r="AG205" s="1033"/>
      <c r="AH205" s="1033"/>
      <c r="AI205" s="1033"/>
      <c r="AJ205" s="1033"/>
      <c r="AK205" s="1033"/>
      <c r="AL205" s="1033"/>
      <c r="AM205" s="1033"/>
      <c r="AN205" s="1033"/>
      <c r="AO205" s="1033"/>
      <c r="AP205" s="1033"/>
      <c r="AQ205" s="1033"/>
      <c r="AR205" s="1033"/>
      <c r="AS205" s="1033"/>
      <c r="AT205" s="1033"/>
      <c r="AU205" s="1033"/>
      <c r="AV205" s="1033"/>
      <c r="AW205" s="1033"/>
      <c r="AX205" s="1033"/>
      <c r="AY205" s="1033"/>
      <c r="AZ205" s="1033"/>
      <c r="BA205" s="1033"/>
      <c r="BB205" s="1030"/>
      <c r="BC205" s="1030"/>
      <c r="BD205" s="1030"/>
    </row>
    <row r="206" spans="1:56" ht="33" x14ac:dyDescent="0.25">
      <c r="A206" s="1141" t="s">
        <v>193</v>
      </c>
      <c r="B206" s="1145"/>
      <c r="C206" s="1145"/>
      <c r="D206" s="1313"/>
      <c r="E206" s="1146"/>
      <c r="F206" s="1145"/>
      <c r="G206" s="1146"/>
      <c r="H206" s="1297"/>
      <c r="I206" s="1033"/>
      <c r="J206" s="1033"/>
      <c r="K206" s="1033"/>
      <c r="L206" s="1033"/>
      <c r="M206" s="1033"/>
      <c r="N206" s="1033"/>
      <c r="O206" s="1033"/>
      <c r="P206" s="1033"/>
      <c r="Q206" s="1030"/>
      <c r="R206" s="1080"/>
      <c r="S206" s="1056"/>
      <c r="T206" s="1030"/>
      <c r="U206" s="1030"/>
      <c r="V206" s="1030"/>
      <c r="W206" s="1030"/>
      <c r="X206" s="1030"/>
      <c r="Y206" s="1030"/>
      <c r="Z206" s="1030"/>
      <c r="AA206" s="1030"/>
      <c r="AB206" s="1030"/>
      <c r="AC206" s="1033"/>
      <c r="AD206" s="1033"/>
      <c r="AE206" s="1033"/>
      <c r="AF206" s="1033"/>
      <c r="AG206" s="1033"/>
      <c r="AH206" s="1033"/>
      <c r="AI206" s="1033"/>
      <c r="AJ206" s="1033"/>
      <c r="AK206" s="1033"/>
      <c r="AL206" s="1033"/>
      <c r="AM206" s="1033"/>
      <c r="AN206" s="1033"/>
      <c r="AO206" s="1033"/>
      <c r="AP206" s="1033"/>
      <c r="AQ206" s="1033"/>
      <c r="AR206" s="1033"/>
      <c r="AS206" s="1033"/>
      <c r="AT206" s="1033"/>
      <c r="AU206" s="1033"/>
      <c r="AV206" s="1033"/>
      <c r="AW206" s="1033"/>
      <c r="AX206" s="1033"/>
      <c r="AY206" s="1033"/>
      <c r="AZ206" s="1033"/>
      <c r="BA206" s="1033"/>
      <c r="BB206" s="1030"/>
      <c r="BC206" s="1030"/>
      <c r="BD206" s="1030"/>
    </row>
    <row r="207" spans="1:56" ht="54" x14ac:dyDescent="0.25">
      <c r="A207" s="1142" t="s">
        <v>194</v>
      </c>
      <c r="B207" s="1147"/>
      <c r="C207" s="1147"/>
      <c r="D207" s="1314"/>
      <c r="E207" s="1148"/>
      <c r="F207" s="1147"/>
      <c r="G207" s="1148"/>
      <c r="H207" s="1298"/>
      <c r="I207" s="1033"/>
      <c r="J207" s="1033"/>
      <c r="K207" s="1033"/>
      <c r="L207" s="1033"/>
      <c r="M207" s="1033"/>
      <c r="N207" s="1033"/>
      <c r="O207" s="1033"/>
      <c r="P207" s="1033"/>
      <c r="Q207" s="1030"/>
      <c r="R207" s="1080"/>
      <c r="S207" s="1056"/>
      <c r="T207" s="1030"/>
      <c r="U207" s="1030"/>
      <c r="V207" s="1030"/>
      <c r="W207" s="1030"/>
      <c r="X207" s="1030"/>
      <c r="Y207" s="1030"/>
      <c r="Z207" s="1030"/>
      <c r="AA207" s="1030"/>
      <c r="AB207" s="1030"/>
      <c r="AC207" s="1033"/>
      <c r="AD207" s="1033"/>
      <c r="AE207" s="1033"/>
      <c r="AF207" s="1033"/>
      <c r="AG207" s="1033"/>
      <c r="AH207" s="1033"/>
      <c r="AI207" s="1033"/>
      <c r="AJ207" s="1033"/>
      <c r="AK207" s="1033"/>
      <c r="AL207" s="1033"/>
      <c r="AM207" s="1033"/>
      <c r="AN207" s="1033"/>
      <c r="AO207" s="1033"/>
      <c r="AP207" s="1033"/>
      <c r="AQ207" s="1033"/>
      <c r="AR207" s="1033"/>
      <c r="AS207" s="1033"/>
      <c r="AT207" s="1033"/>
      <c r="AU207" s="1033"/>
      <c r="AV207" s="1033"/>
      <c r="AW207" s="1033"/>
      <c r="AX207" s="1033"/>
      <c r="AY207" s="1033"/>
      <c r="AZ207" s="1033"/>
      <c r="BA207" s="1033"/>
      <c r="BB207" s="1030"/>
      <c r="BC207" s="1030"/>
      <c r="BD207" s="1030"/>
    </row>
    <row r="208" spans="1:56" x14ac:dyDescent="0.25">
      <c r="A208" s="1066"/>
      <c r="B208" s="1072"/>
      <c r="C208" s="1072"/>
      <c r="D208" s="1066"/>
      <c r="E208" s="1066"/>
      <c r="F208" s="1066"/>
      <c r="G208" s="1066"/>
      <c r="H208" s="1066"/>
      <c r="I208" s="1066"/>
      <c r="J208" s="1066"/>
      <c r="K208" s="1066"/>
      <c r="L208" s="1066"/>
      <c r="M208" s="1066"/>
      <c r="N208" s="1066"/>
      <c r="O208" s="1066"/>
      <c r="P208" s="1066"/>
      <c r="Q208" s="1066"/>
      <c r="R208" s="1300"/>
      <c r="S208" s="1066"/>
      <c r="T208" s="1066"/>
      <c r="U208" s="1066"/>
      <c r="V208" s="1066"/>
      <c r="W208" s="1066"/>
      <c r="X208" s="1066"/>
      <c r="Y208" s="1066"/>
      <c r="Z208" s="1066"/>
      <c r="AA208" s="1066"/>
      <c r="AB208" s="1066"/>
      <c r="AC208" s="1066"/>
      <c r="AD208" s="1066"/>
      <c r="AE208" s="1066"/>
      <c r="AF208" s="1066"/>
      <c r="AG208" s="1066"/>
      <c r="AH208" s="1066"/>
      <c r="AI208" s="1066"/>
      <c r="AJ208" s="1066"/>
      <c r="AK208" s="1066"/>
      <c r="AL208" s="1066"/>
      <c r="AM208" s="1066"/>
      <c r="AN208" s="1066"/>
      <c r="AO208" s="1066"/>
      <c r="AP208" s="1066"/>
      <c r="AQ208" s="1066"/>
      <c r="AR208" s="1066"/>
      <c r="AS208" s="1066"/>
      <c r="AT208" s="1066"/>
      <c r="AU208" s="1066"/>
      <c r="AV208" s="1066"/>
      <c r="AW208" s="1066"/>
      <c r="AX208" s="1066"/>
      <c r="AY208" s="1066"/>
      <c r="AZ208" s="1066"/>
      <c r="BA208" s="1066"/>
      <c r="BB208" s="1066"/>
      <c r="BC208" s="1066"/>
      <c r="BD208" s="1066"/>
    </row>
    <row r="209" spans="2:18" x14ac:dyDescent="0.25">
      <c r="B209" s="1072"/>
      <c r="C209" s="1072"/>
      <c r="D209" s="1066"/>
      <c r="E209" s="1066"/>
      <c r="F209" s="1066"/>
      <c r="G209" s="1066"/>
      <c r="H209" s="1066"/>
      <c r="I209" s="1066"/>
      <c r="J209" s="1066"/>
      <c r="K209" s="1066"/>
      <c r="L209" s="1066"/>
      <c r="M209" s="1066"/>
      <c r="N209" s="1066"/>
      <c r="O209" s="1066"/>
      <c r="P209" s="1066"/>
      <c r="Q209" s="1066"/>
      <c r="R209" s="1300"/>
    </row>
    <row r="210" spans="2:18" x14ac:dyDescent="0.25">
      <c r="B210" s="1072"/>
      <c r="C210" s="1072"/>
      <c r="D210" s="1066"/>
      <c r="E210" s="1066"/>
      <c r="F210" s="1066"/>
      <c r="G210" s="1066"/>
      <c r="H210" s="1066"/>
      <c r="I210" s="1066"/>
      <c r="J210" s="1066"/>
      <c r="K210" s="1066"/>
      <c r="L210" s="1066"/>
      <c r="M210" s="1066"/>
      <c r="N210" s="1066"/>
      <c r="O210" s="1066"/>
      <c r="P210" s="1066"/>
      <c r="Q210" s="1066"/>
      <c r="R210" s="1300"/>
    </row>
    <row r="211" spans="2:18" x14ac:dyDescent="0.25">
      <c r="B211" s="1072"/>
      <c r="C211" s="1072"/>
      <c r="D211" s="1066"/>
      <c r="E211" s="1066"/>
      <c r="F211" s="1066"/>
      <c r="G211" s="1066"/>
      <c r="H211" s="1066"/>
      <c r="I211" s="1066"/>
      <c r="J211" s="1066"/>
      <c r="K211" s="1066"/>
      <c r="L211" s="1066"/>
      <c r="M211" s="1066"/>
      <c r="N211" s="1066"/>
      <c r="O211" s="1066"/>
      <c r="P211" s="1066"/>
      <c r="Q211" s="1066"/>
      <c r="R211" s="1300"/>
    </row>
    <row r="212" spans="2:18" x14ac:dyDescent="0.25">
      <c r="B212" s="1072"/>
      <c r="C212" s="1072"/>
      <c r="D212" s="1066"/>
      <c r="E212" s="1066"/>
      <c r="F212" s="1066"/>
      <c r="G212" s="1066"/>
      <c r="H212" s="1066"/>
      <c r="I212" s="1066"/>
      <c r="J212" s="1066"/>
      <c r="K212" s="1066"/>
      <c r="L212" s="1066"/>
      <c r="M212" s="1066"/>
      <c r="N212" s="1066"/>
      <c r="O212" s="1066"/>
      <c r="P212" s="1066"/>
      <c r="Q212" s="1066"/>
      <c r="R212" s="1300"/>
    </row>
    <row r="213" spans="2:18" x14ac:dyDescent="0.25">
      <c r="B213" s="1072"/>
      <c r="C213" s="1072"/>
      <c r="D213" s="1066"/>
      <c r="E213" s="1066"/>
      <c r="F213" s="1066"/>
      <c r="G213" s="1066"/>
      <c r="H213" s="1066"/>
      <c r="I213" s="1066"/>
      <c r="J213" s="1066"/>
      <c r="K213" s="1066"/>
      <c r="L213" s="1066"/>
      <c r="M213" s="1066"/>
      <c r="N213" s="1066"/>
      <c r="O213" s="1066"/>
      <c r="P213" s="1066"/>
      <c r="Q213" s="1066"/>
      <c r="R213" s="1300"/>
    </row>
    <row r="214" spans="2:18" x14ac:dyDescent="0.25">
      <c r="B214" s="1072"/>
      <c r="C214" s="1072"/>
      <c r="D214" s="1066"/>
      <c r="E214" s="1066"/>
      <c r="F214" s="1066"/>
      <c r="G214" s="1066"/>
      <c r="H214" s="1066"/>
      <c r="I214" s="1066"/>
      <c r="J214" s="1066"/>
      <c r="K214" s="1066"/>
      <c r="L214" s="1066"/>
      <c r="M214" s="1066"/>
      <c r="N214" s="1066"/>
      <c r="O214" s="1066"/>
      <c r="P214" s="1066"/>
      <c r="Q214" s="1066"/>
      <c r="R214" s="1300"/>
    </row>
    <row r="215" spans="2:18" x14ac:dyDescent="0.25">
      <c r="B215" s="1072"/>
      <c r="C215" s="1072"/>
      <c r="D215" s="1066"/>
      <c r="E215" s="1066"/>
      <c r="F215" s="1066"/>
      <c r="G215" s="1066"/>
      <c r="H215" s="1066"/>
      <c r="I215" s="1066"/>
      <c r="J215" s="1066"/>
      <c r="K215" s="1066"/>
      <c r="L215" s="1066"/>
      <c r="M215" s="1066"/>
      <c r="N215" s="1066"/>
      <c r="O215" s="1066"/>
      <c r="P215" s="1066"/>
      <c r="Q215" s="1066"/>
      <c r="R215" s="1300"/>
    </row>
    <row r="216" spans="2:18" x14ac:dyDescent="0.25">
      <c r="B216" s="1072"/>
      <c r="C216" s="1072"/>
      <c r="D216" s="1066"/>
      <c r="E216" s="1066"/>
      <c r="F216" s="1066"/>
      <c r="G216" s="1066"/>
      <c r="H216" s="1066"/>
      <c r="I216" s="1066"/>
      <c r="J216" s="1066"/>
      <c r="K216" s="1066"/>
      <c r="L216" s="1066"/>
      <c r="M216" s="1066"/>
      <c r="N216" s="1066"/>
      <c r="O216" s="1066"/>
      <c r="P216" s="1066"/>
      <c r="Q216" s="1066"/>
      <c r="R216" s="1300"/>
    </row>
    <row r="217" spans="2:18" x14ac:dyDescent="0.25">
      <c r="B217" s="1072"/>
      <c r="C217" s="1072"/>
      <c r="D217" s="1066"/>
      <c r="E217" s="1066"/>
      <c r="F217" s="1066"/>
      <c r="G217" s="1066"/>
      <c r="H217" s="1066"/>
      <c r="I217" s="1066"/>
      <c r="J217" s="1066"/>
      <c r="K217" s="1066"/>
      <c r="L217" s="1066"/>
      <c r="M217" s="1066"/>
      <c r="N217" s="1066"/>
      <c r="O217" s="1066"/>
      <c r="P217" s="1066"/>
      <c r="Q217" s="1066"/>
      <c r="R217" s="1300"/>
    </row>
    <row r="218" spans="2:18" x14ac:dyDescent="0.25">
      <c r="B218" s="1072"/>
      <c r="C218" s="1072"/>
      <c r="D218" s="1066"/>
      <c r="E218" s="1066"/>
      <c r="F218" s="1066"/>
      <c r="G218" s="1066"/>
      <c r="H218" s="1066"/>
      <c r="I218" s="1066"/>
      <c r="J218" s="1066"/>
      <c r="K218" s="1066"/>
      <c r="L218" s="1066"/>
      <c r="M218" s="1066"/>
      <c r="N218" s="1066"/>
      <c r="O218" s="1066"/>
      <c r="P218" s="1066"/>
      <c r="Q218" s="1066"/>
      <c r="R218" s="1300"/>
    </row>
    <row r="219" spans="2:18" x14ac:dyDescent="0.25">
      <c r="B219" s="1072"/>
      <c r="C219" s="1072"/>
      <c r="D219" s="1066"/>
      <c r="E219" s="1066"/>
      <c r="F219" s="1066"/>
      <c r="G219" s="1066"/>
      <c r="H219" s="1066"/>
      <c r="I219" s="1066"/>
      <c r="J219" s="1066"/>
      <c r="K219" s="1066"/>
      <c r="L219" s="1066"/>
      <c r="M219" s="1066"/>
      <c r="N219" s="1066"/>
      <c r="O219" s="1066"/>
      <c r="P219" s="1066"/>
      <c r="Q219" s="1066"/>
      <c r="R219" s="1300"/>
    </row>
    <row r="220" spans="2:18" x14ac:dyDescent="0.25">
      <c r="B220" s="1072"/>
      <c r="C220" s="1072"/>
      <c r="D220" s="1066"/>
      <c r="E220" s="1066"/>
      <c r="F220" s="1066"/>
      <c r="G220" s="1066"/>
      <c r="H220" s="1066"/>
      <c r="I220" s="1066"/>
      <c r="J220" s="1066"/>
      <c r="K220" s="1066"/>
      <c r="L220" s="1066"/>
      <c r="M220" s="1066"/>
      <c r="N220" s="1066"/>
      <c r="O220" s="1066"/>
      <c r="P220" s="1066"/>
      <c r="Q220" s="1066"/>
      <c r="R220" s="1300"/>
    </row>
    <row r="221" spans="2:18" x14ac:dyDescent="0.25">
      <c r="B221" s="1072"/>
      <c r="C221" s="1072"/>
      <c r="D221" s="1066"/>
      <c r="E221" s="1066"/>
      <c r="F221" s="1066"/>
      <c r="G221" s="1066"/>
      <c r="H221" s="1066"/>
      <c r="I221" s="1066"/>
      <c r="J221" s="1066"/>
      <c r="K221" s="1066"/>
      <c r="L221" s="1066"/>
      <c r="M221" s="1066"/>
      <c r="N221" s="1066"/>
      <c r="O221" s="1066"/>
      <c r="P221" s="1066"/>
      <c r="Q221" s="1066"/>
      <c r="R221" s="1300"/>
    </row>
    <row r="222" spans="2:18" x14ac:dyDescent="0.25">
      <c r="B222" s="1072"/>
      <c r="C222" s="1072"/>
      <c r="D222" s="1066"/>
      <c r="E222" s="1066"/>
      <c r="F222" s="1066"/>
      <c r="G222" s="1066"/>
      <c r="H222" s="1066"/>
      <c r="I222" s="1066"/>
      <c r="J222" s="1066"/>
      <c r="K222" s="1066"/>
      <c r="L222" s="1066"/>
      <c r="M222" s="1066"/>
      <c r="N222" s="1066"/>
      <c r="O222" s="1066"/>
      <c r="P222" s="1066"/>
      <c r="Q222" s="1066"/>
      <c r="R222" s="1300"/>
    </row>
    <row r="223" spans="2:18" x14ac:dyDescent="0.25">
      <c r="B223" s="1072"/>
      <c r="C223" s="1072"/>
      <c r="D223" s="1066"/>
      <c r="E223" s="1066"/>
      <c r="F223" s="1066"/>
      <c r="G223" s="1066"/>
      <c r="H223" s="1066"/>
      <c r="I223" s="1066"/>
      <c r="J223" s="1066"/>
      <c r="K223" s="1066"/>
      <c r="L223" s="1066"/>
      <c r="M223" s="1066"/>
      <c r="N223" s="1066"/>
      <c r="O223" s="1066"/>
      <c r="P223" s="1066"/>
      <c r="Q223" s="1066"/>
      <c r="R223" s="1300"/>
    </row>
    <row r="224" spans="2:18" x14ac:dyDescent="0.25">
      <c r="B224" s="1072"/>
      <c r="C224" s="1072"/>
      <c r="D224" s="1066"/>
      <c r="E224" s="1066"/>
      <c r="F224" s="1066"/>
      <c r="G224" s="1066"/>
      <c r="H224" s="1066"/>
      <c r="I224" s="1066"/>
      <c r="J224" s="1066"/>
      <c r="K224" s="1066"/>
      <c r="L224" s="1066"/>
      <c r="M224" s="1066"/>
      <c r="N224" s="1066"/>
      <c r="O224" s="1066"/>
      <c r="P224" s="1066"/>
      <c r="Q224" s="1066"/>
      <c r="R224" s="1300"/>
    </row>
    <row r="225" spans="1:18" x14ac:dyDescent="0.25">
      <c r="A225" s="1066"/>
      <c r="B225" s="1072"/>
      <c r="C225" s="1072"/>
      <c r="D225" s="1066"/>
      <c r="E225" s="1066"/>
      <c r="F225" s="1066"/>
      <c r="G225" s="1066"/>
      <c r="H225" s="1066"/>
      <c r="I225" s="1066"/>
      <c r="J225" s="1066"/>
      <c r="K225" s="1066"/>
      <c r="L225" s="1066"/>
      <c r="M225" s="1066"/>
      <c r="N225" s="1066"/>
      <c r="O225" s="1066"/>
      <c r="P225" s="1066"/>
      <c r="Q225" s="1066"/>
      <c r="R225" s="1300"/>
    </row>
    <row r="226" spans="1:18" x14ac:dyDescent="0.25">
      <c r="A226" s="1066"/>
      <c r="B226" s="1072"/>
      <c r="C226" s="1072"/>
      <c r="D226" s="1066"/>
      <c r="E226" s="1066"/>
      <c r="F226" s="1066"/>
      <c r="G226" s="1066"/>
      <c r="H226" s="1066"/>
      <c r="I226" s="1066"/>
      <c r="J226" s="1066"/>
      <c r="K226" s="1066"/>
      <c r="L226" s="1066"/>
      <c r="M226" s="1066"/>
      <c r="N226" s="1066"/>
      <c r="O226" s="1066"/>
      <c r="P226" s="1066"/>
      <c r="Q226" s="1066"/>
      <c r="R226" s="1300"/>
    </row>
    <row r="227" spans="1:18" x14ac:dyDescent="0.25">
      <c r="A227" s="1066"/>
      <c r="B227" s="1072"/>
      <c r="C227" s="1072"/>
      <c r="D227" s="1066"/>
      <c r="E227" s="1066"/>
      <c r="F227" s="1066"/>
      <c r="G227" s="1066"/>
      <c r="H227" s="1066"/>
      <c r="I227" s="1066"/>
      <c r="J227" s="1066"/>
      <c r="K227" s="1066"/>
      <c r="L227" s="1066"/>
      <c r="M227" s="1066"/>
      <c r="N227" s="1066"/>
      <c r="O227" s="1066"/>
      <c r="P227" s="1066"/>
      <c r="Q227" s="1066"/>
      <c r="R227" s="1300"/>
    </row>
    <row r="228" spans="1:18" x14ac:dyDescent="0.25">
      <c r="A228" s="1066"/>
      <c r="B228" s="1072"/>
      <c r="C228" s="1072"/>
      <c r="D228" s="1066"/>
      <c r="E228" s="1066"/>
      <c r="F228" s="1066"/>
      <c r="G228" s="1066"/>
      <c r="H228" s="1066"/>
      <c r="I228" s="1066"/>
      <c r="J228" s="1066"/>
      <c r="K228" s="1066"/>
      <c r="L228" s="1066"/>
      <c r="M228" s="1066"/>
      <c r="N228" s="1066"/>
      <c r="O228" s="1066"/>
      <c r="P228" s="1066"/>
      <c r="Q228" s="1066"/>
      <c r="R228" s="1300"/>
    </row>
    <row r="229" spans="1:18" x14ac:dyDescent="0.25">
      <c r="A229" s="1066"/>
      <c r="B229" s="1072"/>
      <c r="C229" s="1072"/>
      <c r="D229" s="1066"/>
      <c r="E229" s="1066"/>
      <c r="F229" s="1066"/>
      <c r="G229" s="1066"/>
      <c r="H229" s="1066"/>
      <c r="I229" s="1066"/>
      <c r="J229" s="1066"/>
      <c r="K229" s="1066"/>
      <c r="L229" s="1066"/>
      <c r="M229" s="1066"/>
      <c r="N229" s="1066"/>
      <c r="O229" s="1066"/>
      <c r="P229" s="1066"/>
      <c r="Q229" s="1066"/>
      <c r="R229" s="1300"/>
    </row>
    <row r="230" spans="1:18" x14ac:dyDescent="0.25">
      <c r="A230" s="1066"/>
      <c r="B230" s="1072"/>
      <c r="C230" s="1072"/>
      <c r="D230" s="1066"/>
      <c r="E230" s="1066"/>
      <c r="F230" s="1066"/>
      <c r="G230" s="1066"/>
      <c r="H230" s="1066"/>
      <c r="I230" s="1066"/>
      <c r="J230" s="1066"/>
      <c r="K230" s="1066"/>
      <c r="L230" s="1066"/>
      <c r="M230" s="1066"/>
      <c r="N230" s="1066"/>
      <c r="O230" s="1066"/>
      <c r="P230" s="1066"/>
      <c r="Q230" s="1066"/>
      <c r="R230" s="1300"/>
    </row>
    <row r="231" spans="1:18" x14ac:dyDescent="0.25">
      <c r="A231" s="1066"/>
      <c r="B231" s="1072"/>
      <c r="C231" s="1072"/>
      <c r="D231" s="1066"/>
      <c r="E231" s="1066"/>
      <c r="F231" s="1066"/>
      <c r="G231" s="1066"/>
      <c r="H231" s="1066"/>
      <c r="I231" s="1066"/>
      <c r="J231" s="1066"/>
      <c r="K231" s="1066"/>
      <c r="L231" s="1066"/>
      <c r="M231" s="1066"/>
      <c r="N231" s="1066"/>
      <c r="O231" s="1066"/>
      <c r="P231" s="1066"/>
      <c r="Q231" s="1066"/>
      <c r="R231" s="1300"/>
    </row>
    <row r="232" spans="1:18" x14ac:dyDescent="0.25">
      <c r="A232" s="1066"/>
      <c r="B232" s="1072"/>
      <c r="C232" s="1072"/>
      <c r="D232" s="1066"/>
      <c r="E232" s="1066"/>
      <c r="F232" s="1066"/>
      <c r="G232" s="1066"/>
      <c r="H232" s="1066"/>
      <c r="I232" s="1066"/>
      <c r="J232" s="1066"/>
      <c r="K232" s="1066"/>
      <c r="L232" s="1066"/>
      <c r="M232" s="1066"/>
      <c r="N232" s="1066"/>
      <c r="O232" s="1066"/>
      <c r="P232" s="1066"/>
      <c r="Q232" s="1066"/>
      <c r="R232" s="1300"/>
    </row>
    <row r="233" spans="1:18" x14ac:dyDescent="0.25">
      <c r="A233" s="1066"/>
      <c r="B233" s="1072"/>
      <c r="C233" s="1072"/>
      <c r="D233" s="1066"/>
      <c r="E233" s="1066"/>
      <c r="F233" s="1066"/>
      <c r="G233" s="1066"/>
      <c r="H233" s="1066"/>
      <c r="I233" s="1066"/>
      <c r="J233" s="1066"/>
      <c r="K233" s="1066"/>
      <c r="L233" s="1066"/>
      <c r="M233" s="1066"/>
      <c r="N233" s="1066"/>
      <c r="O233" s="1066"/>
      <c r="P233" s="1066"/>
      <c r="Q233" s="1066"/>
      <c r="R233" s="1300"/>
    </row>
    <row r="234" spans="1:18" x14ac:dyDescent="0.25">
      <c r="A234" s="1066"/>
      <c r="B234" s="1072"/>
      <c r="C234" s="1072"/>
      <c r="D234" s="1066"/>
      <c r="E234" s="1066"/>
      <c r="F234" s="1066"/>
      <c r="G234" s="1066"/>
      <c r="H234" s="1066"/>
      <c r="I234" s="1066"/>
      <c r="J234" s="1066"/>
      <c r="K234" s="1066"/>
      <c r="L234" s="1066"/>
      <c r="M234" s="1066"/>
      <c r="N234" s="1066"/>
      <c r="O234" s="1066"/>
      <c r="P234" s="1066"/>
      <c r="Q234" s="1066"/>
      <c r="R234" s="1300"/>
    </row>
    <row r="235" spans="1:18" x14ac:dyDescent="0.25">
      <c r="A235" s="1301"/>
      <c r="B235" s="1072"/>
      <c r="C235" s="1072"/>
      <c r="D235" s="1066"/>
      <c r="E235" s="1066"/>
      <c r="F235" s="1066"/>
      <c r="G235" s="1066"/>
      <c r="H235" s="1066"/>
      <c r="I235" s="1066"/>
      <c r="J235" s="1066"/>
      <c r="K235" s="1066"/>
      <c r="L235" s="1066"/>
      <c r="M235" s="1066"/>
      <c r="N235" s="1066"/>
      <c r="O235" s="1066"/>
      <c r="P235" s="1066"/>
      <c r="Q235" s="1066"/>
      <c r="R235" s="1300"/>
    </row>
    <row r="236" spans="1:18" x14ac:dyDescent="0.25">
      <c r="A236" s="1066"/>
      <c r="B236" s="1072"/>
      <c r="C236" s="1072"/>
      <c r="D236" s="1066"/>
      <c r="E236" s="1066"/>
      <c r="F236" s="1066"/>
      <c r="G236" s="1066"/>
      <c r="H236" s="1066"/>
      <c r="I236" s="1066"/>
      <c r="J236" s="1066"/>
      <c r="K236" s="1066"/>
      <c r="L236" s="1066"/>
      <c r="M236" s="1066"/>
      <c r="N236" s="1066"/>
      <c r="O236" s="1066"/>
      <c r="P236" s="1066"/>
      <c r="Q236" s="1066"/>
      <c r="R236" s="1300"/>
    </row>
    <row r="237" spans="1:18" x14ac:dyDescent="0.25">
      <c r="A237" s="1066"/>
      <c r="B237" s="1072"/>
      <c r="C237" s="1072"/>
      <c r="D237" s="1066"/>
      <c r="E237" s="1066"/>
      <c r="F237" s="1066"/>
      <c r="G237" s="1066"/>
      <c r="H237" s="1066"/>
      <c r="I237" s="1066"/>
      <c r="J237" s="1066"/>
      <c r="K237" s="1066"/>
      <c r="L237" s="1066"/>
      <c r="M237" s="1066"/>
      <c r="N237" s="1066"/>
      <c r="O237" s="1066"/>
      <c r="P237" s="1066"/>
      <c r="Q237" s="1066"/>
      <c r="R237" s="1300"/>
    </row>
    <row r="238" spans="1:18" x14ac:dyDescent="0.25">
      <c r="A238" s="1066"/>
      <c r="B238" s="1072"/>
      <c r="C238" s="1072"/>
      <c r="D238" s="1066"/>
      <c r="E238" s="1066"/>
      <c r="F238" s="1066"/>
      <c r="G238" s="1066"/>
      <c r="H238" s="1066"/>
      <c r="I238" s="1066"/>
      <c r="J238" s="1066"/>
      <c r="K238" s="1066"/>
      <c r="L238" s="1066"/>
      <c r="M238" s="1066"/>
      <c r="N238" s="1066"/>
      <c r="O238" s="1066"/>
      <c r="P238" s="1066"/>
      <c r="Q238" s="1066"/>
      <c r="R238" s="1300"/>
    </row>
    <row r="301" spans="1:56" x14ac:dyDescent="0.25">
      <c r="A301" s="1306">
        <v>0</v>
      </c>
      <c r="B301" s="1029"/>
      <c r="C301" s="1029"/>
      <c r="D301" s="1029"/>
      <c r="E301" s="1029"/>
      <c r="F301" s="1029"/>
      <c r="G301" s="1029"/>
      <c r="H301" s="1029"/>
      <c r="I301" s="1029"/>
      <c r="J301" s="1029"/>
      <c r="K301" s="1029"/>
      <c r="L301" s="1029"/>
      <c r="M301" s="1029"/>
      <c r="N301" s="1029"/>
      <c r="O301" s="1029"/>
      <c r="P301" s="1029"/>
      <c r="Q301" s="1029"/>
      <c r="R301" s="1029"/>
      <c r="S301" s="1029"/>
      <c r="T301" s="1029"/>
      <c r="U301" s="1029"/>
      <c r="V301" s="1029"/>
      <c r="W301" s="1029"/>
      <c r="X301" s="1029"/>
      <c r="Y301" s="1029"/>
      <c r="Z301" s="1029"/>
      <c r="AA301" s="1029"/>
      <c r="AB301" s="1029"/>
      <c r="AC301" s="1029"/>
      <c r="AD301" s="1029"/>
      <c r="AE301" s="1029"/>
      <c r="AF301" s="1029"/>
      <c r="AG301" s="1029"/>
      <c r="AH301" s="1029"/>
      <c r="AI301" s="1029"/>
      <c r="AJ301" s="1029"/>
      <c r="AK301" s="1029"/>
      <c r="AL301" s="1029"/>
      <c r="AM301" s="1029"/>
      <c r="AN301" s="1029"/>
      <c r="AO301" s="1029"/>
      <c r="AP301" s="1029"/>
      <c r="AQ301" s="1029"/>
      <c r="AR301" s="1029"/>
      <c r="AS301" s="1029"/>
      <c r="AT301" s="1029"/>
      <c r="AU301" s="1029"/>
      <c r="AV301" s="1029"/>
      <c r="AW301" s="1029"/>
      <c r="AX301" s="1029"/>
      <c r="AY301" s="1029"/>
      <c r="AZ301" s="1029"/>
      <c r="BA301" s="1029"/>
      <c r="BB301" s="1029"/>
      <c r="BC301" s="1029"/>
      <c r="BD301" s="1306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1583" t="s">
        <v>0</v>
      </c>
      <c r="B1" s="1382"/>
      <c r="C1" s="1382"/>
      <c r="D1" s="1329"/>
      <c r="E1" s="1329"/>
      <c r="F1" s="1329"/>
      <c r="G1" s="1329"/>
      <c r="H1" s="1329"/>
      <c r="I1" s="1329"/>
      <c r="J1" s="1329"/>
      <c r="K1" s="1329"/>
      <c r="L1" s="1330"/>
      <c r="M1" s="1330"/>
      <c r="N1" s="1330"/>
      <c r="O1" s="1330"/>
      <c r="P1" s="1330"/>
      <c r="Q1" s="1330"/>
      <c r="R1" s="1383"/>
      <c r="S1" s="1330"/>
      <c r="T1" s="1330"/>
      <c r="U1" s="1330"/>
      <c r="V1" s="1330"/>
      <c r="W1" s="1330"/>
      <c r="X1" s="1330"/>
      <c r="Y1" s="1330"/>
      <c r="Z1" s="1330"/>
      <c r="AA1" s="1330"/>
      <c r="AB1" s="1330"/>
      <c r="AC1" s="1330"/>
      <c r="AD1" s="1330"/>
      <c r="AE1" s="1330"/>
      <c r="AF1" s="1330"/>
      <c r="AG1" s="1330"/>
      <c r="AH1" s="1330"/>
      <c r="AI1" s="1330"/>
      <c r="AJ1" s="1330"/>
      <c r="AK1" s="1330"/>
      <c r="AL1" s="1330"/>
      <c r="AM1" s="1330"/>
      <c r="AN1" s="1330"/>
      <c r="AO1" s="1330"/>
      <c r="AP1" s="1330"/>
      <c r="AQ1" s="1330"/>
      <c r="AR1" s="1330"/>
      <c r="AS1" s="1330"/>
      <c r="AT1" s="1330"/>
      <c r="AU1" s="1330"/>
      <c r="AV1" s="1330"/>
      <c r="AW1" s="1330"/>
      <c r="AX1" s="1330"/>
      <c r="AY1" s="1330"/>
      <c r="AZ1" s="1330"/>
      <c r="BA1" s="1330"/>
      <c r="BB1" s="1330"/>
      <c r="BC1" s="1330"/>
      <c r="BD1" s="1330"/>
      <c r="BE1" s="1330"/>
    </row>
    <row r="2" spans="1:57" x14ac:dyDescent="0.25">
      <c r="A2" s="1583" t="s">
        <v>7</v>
      </c>
      <c r="B2" s="1382"/>
      <c r="C2" s="1382"/>
      <c r="D2" s="1329"/>
      <c r="E2" s="1329"/>
      <c r="F2" s="1329"/>
      <c r="G2" s="1329"/>
      <c r="H2" s="1329"/>
      <c r="I2" s="1329"/>
      <c r="J2" s="1329"/>
      <c r="K2" s="1329"/>
      <c r="L2" s="1330"/>
      <c r="M2" s="1330"/>
      <c r="N2" s="1330"/>
      <c r="O2" s="1330"/>
      <c r="P2" s="1330"/>
      <c r="Q2" s="1330"/>
      <c r="R2" s="1383"/>
      <c r="S2" s="1330"/>
      <c r="T2" s="1330"/>
      <c r="U2" s="1330"/>
      <c r="V2" s="1330"/>
      <c r="W2" s="1330"/>
      <c r="X2" s="1330"/>
      <c r="Y2" s="1330"/>
      <c r="Z2" s="1330"/>
      <c r="AA2" s="1330"/>
      <c r="AB2" s="1330"/>
      <c r="AC2" s="1330"/>
      <c r="AD2" s="1330"/>
      <c r="AE2" s="1330"/>
      <c r="AF2" s="1330"/>
      <c r="AG2" s="1330"/>
      <c r="AH2" s="1330"/>
      <c r="AI2" s="1330"/>
      <c r="AJ2" s="1330"/>
      <c r="AK2" s="1330"/>
      <c r="AL2" s="1330"/>
      <c r="AM2" s="1330"/>
      <c r="AN2" s="1330"/>
      <c r="AO2" s="1330"/>
      <c r="AP2" s="1330"/>
      <c r="AQ2" s="1330"/>
      <c r="AR2" s="1330"/>
      <c r="AS2" s="1330"/>
      <c r="AT2" s="1330"/>
      <c r="AU2" s="1330"/>
      <c r="AV2" s="1330"/>
      <c r="AW2" s="1330"/>
      <c r="AX2" s="1330"/>
      <c r="AY2" s="1330"/>
      <c r="AZ2" s="1330"/>
      <c r="BA2" s="1330"/>
      <c r="BB2" s="1330"/>
      <c r="BC2" s="1330"/>
      <c r="BD2" s="1330"/>
      <c r="BE2" s="1330"/>
    </row>
    <row r="3" spans="1:57" x14ac:dyDescent="0.25">
      <c r="A3" s="1583" t="s">
        <v>8</v>
      </c>
      <c r="B3" s="1382"/>
      <c r="C3" s="1382"/>
      <c r="D3" s="1331"/>
      <c r="E3" s="1329"/>
      <c r="F3" s="1329"/>
      <c r="G3" s="1329"/>
      <c r="H3" s="1329"/>
      <c r="I3" s="1329"/>
      <c r="J3" s="1329"/>
      <c r="K3" s="1329"/>
      <c r="L3" s="1330"/>
      <c r="M3" s="1330"/>
      <c r="N3" s="1330"/>
      <c r="O3" s="1330"/>
      <c r="P3" s="1330"/>
      <c r="Q3" s="1330"/>
      <c r="R3" s="1383"/>
      <c r="S3" s="1330"/>
      <c r="T3" s="1330"/>
      <c r="U3" s="1330"/>
      <c r="V3" s="1330"/>
      <c r="W3" s="1330"/>
      <c r="X3" s="1330"/>
      <c r="Y3" s="1330"/>
      <c r="Z3" s="1330"/>
      <c r="AA3" s="1330"/>
      <c r="AB3" s="1330"/>
      <c r="AC3" s="1330"/>
      <c r="AD3" s="1330"/>
      <c r="AE3" s="1330"/>
      <c r="AF3" s="1330"/>
      <c r="AG3" s="1330"/>
      <c r="AH3" s="1330"/>
      <c r="AI3" s="1330"/>
      <c r="AJ3" s="1330"/>
      <c r="AK3" s="1330"/>
      <c r="AL3" s="1330"/>
      <c r="AM3" s="1330"/>
      <c r="AN3" s="1330"/>
      <c r="AO3" s="1330"/>
      <c r="AP3" s="1330"/>
      <c r="AQ3" s="1330"/>
      <c r="AR3" s="1330"/>
      <c r="AS3" s="1330"/>
      <c r="AT3" s="1330"/>
      <c r="AU3" s="1330"/>
      <c r="AV3" s="1330"/>
      <c r="AW3" s="1330"/>
      <c r="AX3" s="1330"/>
      <c r="AY3" s="1330"/>
      <c r="AZ3" s="1330"/>
      <c r="BA3" s="1330"/>
      <c r="BB3" s="1330"/>
      <c r="BC3" s="1330"/>
      <c r="BD3" s="1330"/>
      <c r="BE3" s="1330"/>
    </row>
    <row r="4" spans="1:57" x14ac:dyDescent="0.25">
      <c r="A4" s="1583" t="s">
        <v>9</v>
      </c>
      <c r="B4" s="1382"/>
      <c r="C4" s="1382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0"/>
      <c r="P4" s="1588"/>
      <c r="Q4" s="1330"/>
      <c r="R4" s="1383"/>
      <c r="S4" s="1330"/>
      <c r="T4" s="1330"/>
      <c r="U4" s="1330"/>
      <c r="V4" s="1330"/>
      <c r="W4" s="1330"/>
      <c r="X4" s="1330"/>
      <c r="Y4" s="1330"/>
      <c r="Z4" s="1330"/>
      <c r="AA4" s="1330"/>
      <c r="AB4" s="1330"/>
      <c r="AC4" s="1330"/>
      <c r="AD4" s="1330"/>
      <c r="AE4" s="1330"/>
      <c r="AF4" s="1330"/>
      <c r="AG4" s="1330"/>
      <c r="AH4" s="1330"/>
      <c r="AI4" s="1330"/>
      <c r="AJ4" s="1330"/>
      <c r="AK4" s="1330"/>
      <c r="AL4" s="1330"/>
      <c r="AM4" s="1330"/>
      <c r="AN4" s="1330"/>
      <c r="AO4" s="1330"/>
      <c r="AP4" s="1330"/>
      <c r="AQ4" s="1330"/>
      <c r="AR4" s="1330"/>
      <c r="AS4" s="1330"/>
      <c r="AT4" s="1330"/>
      <c r="AU4" s="1330"/>
      <c r="AV4" s="1330"/>
      <c r="AW4" s="1330"/>
      <c r="AX4" s="1330"/>
      <c r="AY4" s="1330"/>
      <c r="AZ4" s="1330"/>
      <c r="BA4" s="1330"/>
      <c r="BB4" s="1330"/>
      <c r="BC4" s="1330"/>
      <c r="BD4" s="1330"/>
      <c r="BE4" s="1330"/>
    </row>
    <row r="5" spans="1:57" x14ac:dyDescent="0.25">
      <c r="A5" s="1328" t="s">
        <v>10</v>
      </c>
      <c r="B5" s="1382"/>
      <c r="C5" s="1382"/>
      <c r="D5" s="1329"/>
      <c r="E5" s="1329"/>
      <c r="F5" s="1329"/>
      <c r="G5" s="1329"/>
      <c r="H5" s="1329"/>
      <c r="I5" s="1329"/>
      <c r="J5" s="1329"/>
      <c r="K5" s="1329"/>
      <c r="L5" s="1330"/>
      <c r="M5" s="1330"/>
      <c r="N5" s="1330"/>
      <c r="O5" s="1330"/>
      <c r="P5" s="1330"/>
      <c r="Q5" s="1330"/>
      <c r="R5" s="1383"/>
      <c r="S5" s="1330"/>
      <c r="T5" s="1330"/>
      <c r="U5" s="1330"/>
      <c r="V5" s="1330"/>
      <c r="W5" s="1330"/>
      <c r="X5" s="1330"/>
      <c r="Y5" s="1330"/>
      <c r="Z5" s="1330"/>
      <c r="AA5" s="1330"/>
      <c r="AB5" s="1330"/>
      <c r="AC5" s="1330"/>
      <c r="AD5" s="1330"/>
      <c r="AE5" s="1330"/>
      <c r="AF5" s="1330"/>
      <c r="AG5" s="1330"/>
      <c r="AH5" s="1330"/>
      <c r="AI5" s="1330"/>
      <c r="AJ5" s="1330"/>
      <c r="AK5" s="1330"/>
      <c r="AL5" s="1330"/>
      <c r="AM5" s="1330"/>
      <c r="AN5" s="1330"/>
      <c r="AO5" s="1330"/>
      <c r="AP5" s="1330"/>
      <c r="AQ5" s="1330"/>
      <c r="AR5" s="1330"/>
      <c r="AS5" s="1330"/>
      <c r="AT5" s="1330"/>
      <c r="AU5" s="1330"/>
      <c r="AV5" s="1330"/>
      <c r="AW5" s="1330"/>
      <c r="AX5" s="1330"/>
      <c r="AY5" s="1330"/>
      <c r="AZ5" s="1330"/>
      <c r="BA5" s="1330"/>
      <c r="BB5" s="1330"/>
      <c r="BC5" s="1330"/>
      <c r="BD5" s="1330"/>
      <c r="BE5" s="1330"/>
    </row>
    <row r="6" spans="1:57" ht="15.75" x14ac:dyDescent="0.25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1347"/>
      <c r="R6" s="1384"/>
      <c r="S6" s="1325"/>
      <c r="T6" s="1323"/>
      <c r="U6" s="1323"/>
      <c r="V6" s="1323"/>
      <c r="W6" s="1323"/>
      <c r="X6" s="1323"/>
      <c r="Y6" s="1323"/>
      <c r="Z6" s="1323"/>
      <c r="AA6" s="1323"/>
      <c r="AB6" s="1323"/>
      <c r="AC6" s="1323"/>
      <c r="AD6" s="1323"/>
      <c r="AE6" s="1323"/>
      <c r="AF6" s="1323"/>
      <c r="AG6" s="1323"/>
      <c r="AH6" s="1323"/>
      <c r="AI6" s="1323"/>
      <c r="AJ6" s="1323"/>
      <c r="AK6" s="1323"/>
      <c r="AL6" s="1323"/>
      <c r="AM6" s="1323"/>
      <c r="AN6" s="1323"/>
      <c r="AO6" s="1323"/>
      <c r="AP6" s="1323"/>
      <c r="AQ6" s="1323"/>
      <c r="AR6" s="1323"/>
      <c r="AS6" s="1323"/>
      <c r="AT6" s="1323"/>
      <c r="AU6" s="1323"/>
      <c r="AV6" s="1323"/>
      <c r="AW6" s="1323"/>
      <c r="AX6" s="1323"/>
      <c r="AY6" s="1323"/>
      <c r="AZ6" s="1323"/>
      <c r="BA6" s="1323"/>
      <c r="BB6" s="1323"/>
      <c r="BC6" s="1323"/>
      <c r="BD6" s="1323"/>
      <c r="BE6" s="1323"/>
    </row>
    <row r="7" spans="1:57" x14ac:dyDescent="0.25">
      <c r="A7" s="1378" t="s">
        <v>12</v>
      </c>
      <c r="B7" s="1385"/>
      <c r="C7" s="1385"/>
      <c r="D7" s="1386"/>
      <c r="E7" s="1386"/>
      <c r="F7" s="1386"/>
      <c r="G7" s="1387"/>
      <c r="H7" s="1386"/>
      <c r="I7" s="1386"/>
      <c r="J7" s="1386"/>
      <c r="K7" s="1386"/>
      <c r="L7" s="1386"/>
      <c r="M7" s="1386"/>
      <c r="N7" s="1386"/>
      <c r="O7" s="1386"/>
      <c r="P7" s="1388"/>
      <c r="Q7" s="1388"/>
      <c r="R7" s="1389"/>
      <c r="S7" s="1595"/>
      <c r="T7" s="1323"/>
      <c r="U7" s="1323"/>
      <c r="V7" s="1323"/>
      <c r="W7" s="1323"/>
      <c r="X7" s="1323"/>
      <c r="Y7" s="1323"/>
      <c r="Z7" s="1323"/>
      <c r="AA7" s="1323"/>
      <c r="AB7" s="1323"/>
      <c r="AC7" s="1323"/>
      <c r="AD7" s="1323"/>
      <c r="AE7" s="1323"/>
      <c r="AF7" s="1323"/>
      <c r="AG7" s="1323"/>
      <c r="AH7" s="1323"/>
      <c r="AI7" s="1323"/>
      <c r="AJ7" s="1323"/>
      <c r="AK7" s="1323"/>
      <c r="AL7" s="1323"/>
      <c r="AM7" s="1323"/>
      <c r="AN7" s="1323"/>
      <c r="AO7" s="1323"/>
      <c r="AP7" s="1323"/>
      <c r="AQ7" s="1323"/>
      <c r="AR7" s="1323"/>
      <c r="AS7" s="1323"/>
      <c r="AT7" s="1323"/>
      <c r="AU7" s="1323"/>
      <c r="AV7" s="1323"/>
      <c r="AW7" s="1323"/>
      <c r="AX7" s="1323"/>
      <c r="AY7" s="1323"/>
      <c r="AZ7" s="1323"/>
      <c r="BA7" s="1323"/>
      <c r="BB7" s="1323"/>
      <c r="BC7" s="1323"/>
      <c r="BD7" s="1323"/>
      <c r="BE7" s="1323"/>
    </row>
    <row r="8" spans="1:57" x14ac:dyDescent="0.2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1358"/>
      <c r="T8" s="1323"/>
      <c r="U8" s="1323"/>
      <c r="V8" s="1323"/>
      <c r="W8" s="1323"/>
      <c r="X8" s="1323"/>
      <c r="Y8" s="1323"/>
      <c r="Z8" s="1323"/>
      <c r="AA8" s="1323"/>
      <c r="AB8" s="1323"/>
      <c r="AC8" s="1323"/>
      <c r="AD8" s="1323"/>
      <c r="AE8" s="1323"/>
      <c r="AF8" s="1323"/>
      <c r="AG8" s="1323"/>
      <c r="AH8" s="1326"/>
      <c r="AI8" s="1326"/>
      <c r="AJ8" s="1326"/>
      <c r="AK8" s="1326"/>
      <c r="AL8" s="1326"/>
      <c r="AM8" s="1326"/>
      <c r="AN8" s="1326"/>
      <c r="AO8" s="1326"/>
      <c r="AP8" s="1326"/>
      <c r="AQ8" s="1326"/>
      <c r="AR8" s="1326"/>
      <c r="AS8" s="1326"/>
      <c r="AT8" s="1326"/>
      <c r="AU8" s="1326"/>
      <c r="AV8" s="1326"/>
      <c r="AW8" s="1326"/>
      <c r="AX8" s="1326"/>
      <c r="AY8" s="1326"/>
      <c r="AZ8" s="1326"/>
      <c r="BA8" s="1326"/>
      <c r="BB8" s="1326"/>
      <c r="BC8" s="1326"/>
      <c r="BD8" s="1326"/>
      <c r="BE8" s="1326"/>
    </row>
    <row r="9" spans="1:57" ht="21" x14ac:dyDescent="0.25">
      <c r="A9" s="2807"/>
      <c r="B9" s="2808"/>
      <c r="C9" s="2809"/>
      <c r="D9" s="2831"/>
      <c r="E9" s="1372" t="s">
        <v>17</v>
      </c>
      <c r="F9" s="1338" t="s">
        <v>18</v>
      </c>
      <c r="G9" s="1338" t="s">
        <v>19</v>
      </c>
      <c r="H9" s="1338" t="s">
        <v>20</v>
      </c>
      <c r="I9" s="1338" t="s">
        <v>21</v>
      </c>
      <c r="J9" s="1338" t="s">
        <v>22</v>
      </c>
      <c r="K9" s="1338" t="s">
        <v>23</v>
      </c>
      <c r="L9" s="1338" t="s">
        <v>24</v>
      </c>
      <c r="M9" s="1338" t="s">
        <v>25</v>
      </c>
      <c r="N9" s="1338" t="s">
        <v>26</v>
      </c>
      <c r="O9" s="1357" t="s">
        <v>27</v>
      </c>
      <c r="P9" s="1335" t="s">
        <v>1</v>
      </c>
      <c r="Q9" s="1390" t="s">
        <v>2</v>
      </c>
      <c r="R9" s="2796"/>
      <c r="S9" s="1358"/>
      <c r="T9" s="1323"/>
      <c r="U9" s="1323"/>
      <c r="V9" s="1323"/>
      <c r="W9" s="1323"/>
      <c r="X9" s="1323"/>
      <c r="Y9" s="1323"/>
      <c r="Z9" s="1323"/>
      <c r="AA9" s="1323"/>
      <c r="AB9" s="1323"/>
      <c r="AC9" s="1323"/>
      <c r="AD9" s="1323"/>
      <c r="AE9" s="1323"/>
      <c r="AF9" s="1323"/>
      <c r="AG9" s="1323"/>
      <c r="AH9" s="1326"/>
      <c r="AI9" s="1326"/>
      <c r="AJ9" s="1326"/>
      <c r="AK9" s="1326"/>
      <c r="AL9" s="1326"/>
      <c r="AM9" s="1326"/>
      <c r="AN9" s="1326"/>
      <c r="AO9" s="1326"/>
      <c r="AP9" s="1326"/>
      <c r="AQ9" s="1326"/>
      <c r="AR9" s="1326"/>
      <c r="AS9" s="1326"/>
      <c r="AT9" s="1326"/>
      <c r="AU9" s="1326"/>
      <c r="AV9" s="1326"/>
      <c r="AW9" s="1326"/>
      <c r="AX9" s="1326"/>
      <c r="AY9" s="1326"/>
      <c r="AZ9" s="1326"/>
      <c r="BA9" s="1326"/>
      <c r="BB9" s="1326"/>
      <c r="BC9" s="1326"/>
      <c r="BD9" s="1326"/>
      <c r="BE9" s="1326"/>
    </row>
    <row r="10" spans="1:57" ht="15.75" x14ac:dyDescent="0.25">
      <c r="A10" s="1378" t="s">
        <v>28</v>
      </c>
      <c r="B10" s="1371"/>
      <c r="C10" s="1371"/>
      <c r="D10" s="1391"/>
      <c r="E10" s="1391"/>
      <c r="F10" s="1391"/>
      <c r="G10" s="1391"/>
      <c r="H10" s="1391"/>
      <c r="I10" s="1391"/>
      <c r="J10" s="1391"/>
      <c r="K10" s="1391"/>
      <c r="L10" s="1391"/>
      <c r="M10" s="1391"/>
      <c r="N10" s="1391"/>
      <c r="O10" s="1391"/>
      <c r="P10" s="1391"/>
      <c r="Q10" s="1391"/>
      <c r="R10" s="1391"/>
      <c r="S10" s="1370"/>
      <c r="T10" s="1349"/>
      <c r="U10" s="1323"/>
      <c r="V10" s="1323"/>
      <c r="W10" s="1323"/>
      <c r="X10" s="1323"/>
      <c r="Y10" s="1323"/>
      <c r="Z10" s="1323"/>
      <c r="AA10" s="1323"/>
      <c r="AB10" s="1323"/>
      <c r="AC10" s="1323"/>
      <c r="AD10" s="1323"/>
      <c r="AE10" s="1323"/>
      <c r="AF10" s="1323"/>
      <c r="AG10" s="1323"/>
      <c r="AH10" s="1323"/>
      <c r="AI10" s="1323"/>
      <c r="AJ10" s="1323"/>
      <c r="AK10" s="1323"/>
      <c r="AL10" s="1323"/>
      <c r="AM10" s="1323"/>
      <c r="AN10" s="1323"/>
      <c r="AO10" s="1323"/>
      <c r="AP10" s="1323"/>
      <c r="AQ10" s="1323"/>
      <c r="AR10" s="1323"/>
      <c r="AS10" s="1323"/>
      <c r="AT10" s="1323"/>
      <c r="AU10" s="1323"/>
      <c r="AV10" s="1323"/>
      <c r="AW10" s="1323"/>
      <c r="AX10" s="1323"/>
      <c r="AY10" s="1323"/>
      <c r="AZ10" s="1323"/>
      <c r="BA10" s="1323"/>
      <c r="BB10" s="1323"/>
      <c r="BC10" s="1323"/>
      <c r="BD10" s="1323"/>
      <c r="BE10" s="1323"/>
    </row>
    <row r="11" spans="1:57" x14ac:dyDescent="0.25">
      <c r="A11" s="2905" t="s">
        <v>29</v>
      </c>
      <c r="B11" s="2872" t="s">
        <v>30</v>
      </c>
      <c r="C11" s="2874"/>
      <c r="D11" s="1462">
        <v>0</v>
      </c>
      <c r="E11" s="1525"/>
      <c r="F11" s="1542"/>
      <c r="G11" s="1542"/>
      <c r="H11" s="1526"/>
      <c r="I11" s="1526"/>
      <c r="J11" s="1526"/>
      <c r="K11" s="1526"/>
      <c r="L11" s="1526"/>
      <c r="M11" s="1526"/>
      <c r="N11" s="1509"/>
      <c r="O11" s="1510"/>
      <c r="P11" s="1542"/>
      <c r="Q11" s="1510"/>
      <c r="R11" s="1518"/>
      <c r="S11" s="1584" t="s">
        <v>6</v>
      </c>
      <c r="T11" s="1374"/>
      <c r="U11" s="1323"/>
      <c r="V11" s="1323"/>
      <c r="W11" s="1323"/>
      <c r="X11" s="1323"/>
      <c r="Y11" s="1326"/>
      <c r="Z11" s="1326"/>
      <c r="AA11" s="1337"/>
      <c r="AB11" s="1326"/>
      <c r="AC11" s="1326"/>
      <c r="AD11" s="1326"/>
      <c r="AE11" s="1326"/>
      <c r="AF11" s="1326"/>
      <c r="AG11" s="1326"/>
      <c r="AH11" s="1326"/>
      <c r="AI11" s="1326"/>
      <c r="AJ11" s="1326"/>
      <c r="AK11" s="1326"/>
      <c r="AL11" s="1326"/>
      <c r="AM11" s="1326"/>
      <c r="AN11" s="1326"/>
      <c r="AO11" s="1326"/>
      <c r="AP11" s="1326"/>
      <c r="AQ11" s="1326"/>
      <c r="AR11" s="1326"/>
      <c r="AS11" s="1326"/>
      <c r="AT11" s="1326"/>
      <c r="AU11" s="1326"/>
      <c r="AV11" s="1326"/>
      <c r="AW11" s="1326"/>
      <c r="AX11" s="1326"/>
      <c r="AY11" s="1326"/>
      <c r="AZ11" s="1326"/>
      <c r="BA11" s="1423" t="s">
        <v>3</v>
      </c>
      <c r="BB11" s="1423" t="s">
        <v>3</v>
      </c>
      <c r="BC11" s="1326"/>
      <c r="BD11" s="1587">
        <v>0</v>
      </c>
      <c r="BE11" s="1587">
        <v>0</v>
      </c>
    </row>
    <row r="12" spans="1:57" x14ac:dyDescent="0.25">
      <c r="A12" s="2906"/>
      <c r="B12" s="2820" t="s">
        <v>31</v>
      </c>
      <c r="C12" s="2821"/>
      <c r="D12" s="1464">
        <v>0</v>
      </c>
      <c r="E12" s="1458"/>
      <c r="F12" s="1508"/>
      <c r="G12" s="1508"/>
      <c r="H12" s="1459"/>
      <c r="I12" s="1459"/>
      <c r="J12" s="1459"/>
      <c r="K12" s="1459"/>
      <c r="L12" s="1459"/>
      <c r="M12" s="1459"/>
      <c r="N12" s="1460"/>
      <c r="O12" s="1461"/>
      <c r="P12" s="1508"/>
      <c r="Q12" s="1461"/>
      <c r="R12" s="1451"/>
      <c r="S12" s="1584" t="s">
        <v>6</v>
      </c>
      <c r="T12" s="1374"/>
      <c r="U12" s="1323"/>
      <c r="V12" s="1323"/>
      <c r="W12" s="1323"/>
      <c r="X12" s="1323"/>
      <c r="Y12" s="1330"/>
      <c r="Z12" s="1330"/>
      <c r="AA12" s="1337"/>
      <c r="AB12" s="1330"/>
      <c r="AC12" s="1330"/>
      <c r="AD12" s="1326"/>
      <c r="AE12" s="1326"/>
      <c r="AF12" s="1326"/>
      <c r="AG12" s="1326"/>
      <c r="AH12" s="1326"/>
      <c r="AI12" s="1326"/>
      <c r="AJ12" s="1326"/>
      <c r="AK12" s="1326"/>
      <c r="AL12" s="1326"/>
      <c r="AM12" s="1326"/>
      <c r="AN12" s="1326"/>
      <c r="AO12" s="1326"/>
      <c r="AP12" s="1326"/>
      <c r="AQ12" s="1326"/>
      <c r="AR12" s="1326"/>
      <c r="AS12" s="1326"/>
      <c r="AT12" s="1326"/>
      <c r="AU12" s="1326"/>
      <c r="AV12" s="1326"/>
      <c r="AW12" s="1326"/>
      <c r="AX12" s="1326"/>
      <c r="AY12" s="1326"/>
      <c r="AZ12" s="1326"/>
      <c r="BA12" s="1423" t="s">
        <v>3</v>
      </c>
      <c r="BB12" s="1423" t="s">
        <v>3</v>
      </c>
      <c r="BC12" s="1326"/>
      <c r="BD12" s="1587">
        <v>0</v>
      </c>
      <c r="BE12" s="1587">
        <v>0</v>
      </c>
    </row>
    <row r="13" spans="1:57" ht="15.75" x14ac:dyDescent="0.25">
      <c r="A13" s="1379" t="s">
        <v>32</v>
      </c>
      <c r="B13" s="1392"/>
      <c r="C13" s="1392"/>
      <c r="D13" s="1354"/>
      <c r="E13" s="1354"/>
      <c r="F13" s="1354"/>
      <c r="G13" s="1354"/>
      <c r="H13" s="1354"/>
      <c r="I13" s="1354"/>
      <c r="J13" s="1354"/>
      <c r="K13" s="1354"/>
      <c r="L13" s="1354"/>
      <c r="M13" s="1354"/>
      <c r="N13" s="1354"/>
      <c r="O13" s="1354"/>
      <c r="P13" s="1354"/>
      <c r="Q13" s="1370"/>
      <c r="R13" s="1349"/>
      <c r="S13" s="1323"/>
      <c r="T13" s="1323"/>
      <c r="U13" s="1323"/>
      <c r="V13" s="1323"/>
      <c r="W13" s="1323"/>
      <c r="X13" s="1323"/>
      <c r="Y13" s="1323"/>
      <c r="Z13" s="1323"/>
      <c r="AA13" s="1323"/>
      <c r="AB13" s="1323"/>
      <c r="AC13" s="1323"/>
      <c r="AD13" s="1323"/>
      <c r="AE13" s="1323"/>
      <c r="AF13" s="1323"/>
      <c r="AG13" s="1323"/>
      <c r="AH13" s="1323"/>
      <c r="AI13" s="1323"/>
      <c r="AJ13" s="1323"/>
      <c r="AK13" s="1323"/>
      <c r="AL13" s="1323"/>
      <c r="AM13" s="1323"/>
      <c r="AN13" s="1323"/>
      <c r="AO13" s="1323"/>
      <c r="AP13" s="1323"/>
      <c r="AQ13" s="1323"/>
      <c r="AR13" s="1323"/>
      <c r="AS13" s="1323"/>
      <c r="AT13" s="1323"/>
      <c r="AU13" s="1323"/>
      <c r="AV13" s="1323"/>
      <c r="AW13" s="1323"/>
      <c r="AX13" s="1323"/>
      <c r="AY13" s="1323"/>
      <c r="AZ13" s="1323"/>
      <c r="BA13" s="1323"/>
      <c r="BB13" s="1323"/>
      <c r="BC13" s="1323"/>
      <c r="BD13" s="1323"/>
      <c r="BE13" s="1323"/>
    </row>
    <row r="14" spans="1:57" ht="94.5" x14ac:dyDescent="0.25">
      <c r="A14" s="2858" t="s">
        <v>13</v>
      </c>
      <c r="B14" s="2907"/>
      <c r="C14" s="2907"/>
      <c r="D14" s="1393" t="s">
        <v>4</v>
      </c>
      <c r="E14" s="1372" t="s">
        <v>33</v>
      </c>
      <c r="F14" s="1338" t="s">
        <v>34</v>
      </c>
      <c r="G14" s="1338" t="s">
        <v>35</v>
      </c>
      <c r="H14" s="1338" t="s">
        <v>22</v>
      </c>
      <c r="I14" s="1338" t="s">
        <v>23</v>
      </c>
      <c r="J14" s="1338" t="s">
        <v>24</v>
      </c>
      <c r="K14" s="1338" t="s">
        <v>25</v>
      </c>
      <c r="L14" s="1338" t="s">
        <v>26</v>
      </c>
      <c r="M14" s="1357" t="s">
        <v>27</v>
      </c>
      <c r="N14" s="1335" t="s">
        <v>1</v>
      </c>
      <c r="O14" s="1390" t="s">
        <v>2</v>
      </c>
      <c r="P14" s="1345" t="s">
        <v>36</v>
      </c>
      <c r="Q14" s="1358"/>
      <c r="R14" s="1323"/>
      <c r="S14" s="1323"/>
      <c r="T14" s="1323"/>
      <c r="U14" s="1323"/>
      <c r="V14" s="1323"/>
      <c r="W14" s="1323"/>
      <c r="X14" s="1323"/>
      <c r="Y14" s="1323"/>
      <c r="Z14" s="1323"/>
      <c r="AA14" s="1323"/>
      <c r="AB14" s="1326"/>
      <c r="AC14" s="1326"/>
      <c r="AD14" s="1326"/>
      <c r="AE14" s="1326"/>
      <c r="AF14" s="1326"/>
      <c r="AG14" s="1326"/>
      <c r="AH14" s="1326"/>
      <c r="AI14" s="1326"/>
      <c r="AJ14" s="1326"/>
      <c r="AK14" s="1326"/>
      <c r="AL14" s="1326"/>
      <c r="AM14" s="1326"/>
      <c r="AN14" s="1326"/>
      <c r="AO14" s="1326"/>
      <c r="AP14" s="1326"/>
      <c r="AQ14" s="1326"/>
      <c r="AR14" s="1326"/>
      <c r="AS14" s="1326"/>
      <c r="AT14" s="1326"/>
      <c r="AU14" s="1326"/>
      <c r="AV14" s="1326"/>
      <c r="AW14" s="1326"/>
      <c r="AX14" s="1326"/>
      <c r="AY14" s="1326"/>
      <c r="AZ14" s="1326"/>
      <c r="BA14" s="1323"/>
      <c r="BB14" s="1323"/>
      <c r="BC14" s="1326"/>
      <c r="BD14" s="1323"/>
      <c r="BE14" s="1323"/>
    </row>
    <row r="15" spans="1:57" x14ac:dyDescent="0.25">
      <c r="A15" s="2905" t="s">
        <v>37</v>
      </c>
      <c r="B15" s="2872" t="s">
        <v>30</v>
      </c>
      <c r="C15" s="2874"/>
      <c r="D15" s="1462">
        <v>0</v>
      </c>
      <c r="E15" s="1525"/>
      <c r="F15" s="1526"/>
      <c r="G15" s="1526"/>
      <c r="H15" s="1526"/>
      <c r="I15" s="1526"/>
      <c r="J15" s="1526"/>
      <c r="K15" s="1526"/>
      <c r="L15" s="1509"/>
      <c r="M15" s="1510"/>
      <c r="N15" s="1542"/>
      <c r="O15" s="1510"/>
      <c r="P15" s="1519"/>
      <c r="Q15" s="1584" t="s">
        <v>6</v>
      </c>
      <c r="R15" s="1374"/>
      <c r="S15" s="1323"/>
      <c r="T15" s="1323"/>
      <c r="U15" s="1323"/>
      <c r="V15" s="1323"/>
      <c r="W15" s="1326"/>
      <c r="X15" s="1326"/>
      <c r="Y15" s="1337"/>
      <c r="Z15" s="1326"/>
      <c r="AA15" s="1326"/>
      <c r="AB15" s="1326"/>
      <c r="AC15" s="1326"/>
      <c r="AD15" s="1326"/>
      <c r="AE15" s="1326"/>
      <c r="AF15" s="1326"/>
      <c r="AG15" s="1326"/>
      <c r="AH15" s="1326"/>
      <c r="AI15" s="1326"/>
      <c r="AJ15" s="1326"/>
      <c r="AK15" s="1326"/>
      <c r="AL15" s="1326"/>
      <c r="AM15" s="1326"/>
      <c r="AN15" s="1326"/>
      <c r="AO15" s="1326"/>
      <c r="AP15" s="1326"/>
      <c r="AQ15" s="1326"/>
      <c r="AR15" s="1326"/>
      <c r="AS15" s="1326"/>
      <c r="AT15" s="1326"/>
      <c r="AU15" s="1326"/>
      <c r="AV15" s="1326"/>
      <c r="AW15" s="1326"/>
      <c r="AX15" s="1326"/>
      <c r="AY15" s="1326"/>
      <c r="AZ15" s="1326"/>
      <c r="BA15" s="1423" t="s">
        <v>3</v>
      </c>
      <c r="BB15" s="1423" t="s">
        <v>3</v>
      </c>
      <c r="BC15" s="1326"/>
      <c r="BD15" s="1587">
        <v>0</v>
      </c>
      <c r="BE15" s="1587">
        <v>0</v>
      </c>
    </row>
    <row r="16" spans="1:57" x14ac:dyDescent="0.25">
      <c r="A16" s="2906"/>
      <c r="B16" s="2820" t="s">
        <v>38</v>
      </c>
      <c r="C16" s="2821"/>
      <c r="D16" s="1464">
        <v>0</v>
      </c>
      <c r="E16" s="1458"/>
      <c r="F16" s="1459"/>
      <c r="G16" s="1459"/>
      <c r="H16" s="1459"/>
      <c r="I16" s="1459"/>
      <c r="J16" s="1459"/>
      <c r="K16" s="1459"/>
      <c r="L16" s="1460"/>
      <c r="M16" s="1461"/>
      <c r="N16" s="1508"/>
      <c r="O16" s="1461"/>
      <c r="P16" s="1451"/>
      <c r="Q16" s="1584" t="s">
        <v>6</v>
      </c>
      <c r="R16" s="1374"/>
      <c r="S16" s="1323"/>
      <c r="T16" s="1323"/>
      <c r="U16" s="1323"/>
      <c r="V16" s="1323"/>
      <c r="W16" s="1326"/>
      <c r="X16" s="1326"/>
      <c r="Y16" s="1337"/>
      <c r="Z16" s="1326"/>
      <c r="AA16" s="1326"/>
      <c r="AB16" s="1326"/>
      <c r="AC16" s="1326"/>
      <c r="AD16" s="1326"/>
      <c r="AE16" s="1326"/>
      <c r="AF16" s="1326"/>
      <c r="AG16" s="1326"/>
      <c r="AH16" s="1326"/>
      <c r="AI16" s="1326"/>
      <c r="AJ16" s="1326"/>
      <c r="AK16" s="1326"/>
      <c r="AL16" s="1326"/>
      <c r="AM16" s="1326"/>
      <c r="AN16" s="1326"/>
      <c r="AO16" s="1326"/>
      <c r="AP16" s="1326"/>
      <c r="AQ16" s="1326"/>
      <c r="AR16" s="1326"/>
      <c r="AS16" s="1326"/>
      <c r="AT16" s="1326"/>
      <c r="AU16" s="1326"/>
      <c r="AV16" s="1326"/>
      <c r="AW16" s="1326"/>
      <c r="AX16" s="1326"/>
      <c r="AY16" s="1326"/>
      <c r="AZ16" s="1326"/>
      <c r="BA16" s="1423" t="s">
        <v>3</v>
      </c>
      <c r="BB16" s="1423" t="s">
        <v>3</v>
      </c>
      <c r="BC16" s="1326"/>
      <c r="BD16" s="1587">
        <v>0</v>
      </c>
      <c r="BE16" s="1587">
        <v>0</v>
      </c>
    </row>
    <row r="17" spans="1:58" ht="15.75" x14ac:dyDescent="0.25">
      <c r="A17" s="1379" t="s">
        <v>39</v>
      </c>
      <c r="B17" s="1392"/>
      <c r="C17" s="1392"/>
      <c r="D17" s="1354"/>
      <c r="E17" s="1354"/>
      <c r="F17" s="1354"/>
      <c r="G17" s="1354"/>
      <c r="H17" s="1354"/>
      <c r="I17" s="1354"/>
      <c r="J17" s="1354"/>
      <c r="K17" s="1354"/>
      <c r="L17" s="1354"/>
      <c r="M17" s="1354"/>
      <c r="N17" s="1354"/>
      <c r="O17" s="1354"/>
      <c r="P17" s="1354"/>
      <c r="Q17" s="1370"/>
      <c r="R17" s="1349"/>
      <c r="S17" s="1323"/>
      <c r="T17" s="1323"/>
      <c r="U17" s="1323"/>
      <c r="V17" s="1323"/>
      <c r="W17" s="1323"/>
      <c r="X17" s="1323"/>
      <c r="Y17" s="1323"/>
      <c r="Z17" s="1323"/>
      <c r="AA17" s="1323"/>
      <c r="AB17" s="1323"/>
      <c r="AC17" s="1323"/>
      <c r="AD17" s="1323"/>
      <c r="AE17" s="1323"/>
      <c r="AF17" s="1323"/>
      <c r="AG17" s="1323"/>
      <c r="AH17" s="1323"/>
      <c r="AI17" s="1323"/>
      <c r="AJ17" s="1323"/>
      <c r="AK17" s="1323"/>
      <c r="AL17" s="1323"/>
      <c r="AM17" s="1323"/>
      <c r="AN17" s="1323"/>
      <c r="AO17" s="1323"/>
      <c r="AP17" s="1323"/>
      <c r="AQ17" s="1323"/>
      <c r="AR17" s="1323"/>
      <c r="AS17" s="1323"/>
      <c r="AT17" s="1323"/>
      <c r="AU17" s="1323"/>
      <c r="AV17" s="1323"/>
      <c r="AW17" s="1323"/>
      <c r="AX17" s="1323"/>
      <c r="AY17" s="1323"/>
      <c r="AZ17" s="1323"/>
      <c r="BA17" s="1323"/>
      <c r="BB17" s="1323"/>
      <c r="BC17" s="1323"/>
      <c r="BD17" s="1323"/>
      <c r="BE17" s="1323"/>
      <c r="BF17" s="1323"/>
    </row>
    <row r="18" spans="1:58" ht="21" x14ac:dyDescent="0.25">
      <c r="A18" s="2858" t="s">
        <v>13</v>
      </c>
      <c r="B18" s="2907"/>
      <c r="C18" s="2907"/>
      <c r="D18" s="1393" t="s">
        <v>4</v>
      </c>
      <c r="E18" s="1372" t="s">
        <v>17</v>
      </c>
      <c r="F18" s="1338" t="s">
        <v>19</v>
      </c>
      <c r="G18" s="1338" t="s">
        <v>21</v>
      </c>
      <c r="H18" s="1338" t="s">
        <v>22</v>
      </c>
      <c r="I18" s="1338" t="s">
        <v>23</v>
      </c>
      <c r="J18" s="1338" t="s">
        <v>24</v>
      </c>
      <c r="K18" s="1338" t="s">
        <v>25</v>
      </c>
      <c r="L18" s="1338" t="s">
        <v>26</v>
      </c>
      <c r="M18" s="1357" t="s">
        <v>27</v>
      </c>
      <c r="N18" s="1335" t="s">
        <v>1</v>
      </c>
      <c r="O18" s="1390" t="s">
        <v>2</v>
      </c>
      <c r="P18" s="1358"/>
      <c r="Q18" s="1323"/>
      <c r="R18" s="1349"/>
      <c r="S18" s="1323"/>
      <c r="T18" s="1323"/>
      <c r="U18" s="1323"/>
      <c r="V18" s="1323"/>
      <c r="W18" s="1323"/>
      <c r="X18" s="1323"/>
      <c r="Y18" s="1323"/>
      <c r="Z18" s="1323"/>
      <c r="AA18" s="1323"/>
      <c r="AB18" s="1326"/>
      <c r="AC18" s="1326"/>
      <c r="AD18" s="1326"/>
      <c r="AE18" s="1326"/>
      <c r="AF18" s="1326"/>
      <c r="AG18" s="1326"/>
      <c r="AH18" s="1326"/>
      <c r="AI18" s="1326"/>
      <c r="AJ18" s="1326"/>
      <c r="AK18" s="1326"/>
      <c r="AL18" s="1326"/>
      <c r="AM18" s="1326"/>
      <c r="AN18" s="1326"/>
      <c r="AO18" s="1326"/>
      <c r="AP18" s="1326"/>
      <c r="AQ18" s="1326"/>
      <c r="AR18" s="1326"/>
      <c r="AS18" s="1326"/>
      <c r="AT18" s="1326"/>
      <c r="AU18" s="1326"/>
      <c r="AV18" s="1326"/>
      <c r="AW18" s="1326"/>
      <c r="AX18" s="1326"/>
      <c r="AY18" s="1326"/>
      <c r="AZ18" s="1326"/>
      <c r="BA18" s="1323"/>
      <c r="BB18" s="1323"/>
      <c r="BC18" s="1323"/>
      <c r="BD18" s="1326"/>
      <c r="BE18" s="1326"/>
      <c r="BF18" s="1326"/>
    </row>
    <row r="19" spans="1:58" ht="15.75" x14ac:dyDescent="0.25">
      <c r="A19" s="2863" t="s">
        <v>40</v>
      </c>
      <c r="B19" s="2864"/>
      <c r="C19" s="2865"/>
      <c r="D19" s="1462">
        <v>0</v>
      </c>
      <c r="E19" s="1468"/>
      <c r="F19" s="1469"/>
      <c r="G19" s="1469"/>
      <c r="H19" s="1469"/>
      <c r="I19" s="1469"/>
      <c r="J19" s="1469"/>
      <c r="K19" s="1469"/>
      <c r="L19" s="1484"/>
      <c r="M19" s="1497"/>
      <c r="N19" s="1468"/>
      <c r="O19" s="1497"/>
      <c r="P19" s="1584" t="s">
        <v>3</v>
      </c>
      <c r="Q19" s="1374"/>
      <c r="R19" s="1349"/>
      <c r="S19" s="1323"/>
      <c r="T19" s="1323"/>
      <c r="U19" s="1323"/>
      <c r="V19" s="1330"/>
      <c r="W19" s="1330"/>
      <c r="X19" s="1337"/>
      <c r="Y19" s="1330"/>
      <c r="Z19" s="1330"/>
      <c r="AA19" s="1323"/>
      <c r="AB19" s="1326"/>
      <c r="AC19" s="1326"/>
      <c r="AD19" s="1326"/>
      <c r="AE19" s="1326"/>
      <c r="AF19" s="1326"/>
      <c r="AG19" s="1326"/>
      <c r="AH19" s="1326"/>
      <c r="AI19" s="1326"/>
      <c r="AJ19" s="1326"/>
      <c r="AK19" s="1326"/>
      <c r="AL19" s="1326"/>
      <c r="AM19" s="1326"/>
      <c r="AN19" s="1326"/>
      <c r="AO19" s="1326"/>
      <c r="AP19" s="1326"/>
      <c r="AQ19" s="1326"/>
      <c r="AR19" s="1326"/>
      <c r="AS19" s="1326"/>
      <c r="AT19" s="1326"/>
      <c r="AU19" s="1326"/>
      <c r="AV19" s="1326"/>
      <c r="AW19" s="1326"/>
      <c r="AX19" s="1326"/>
      <c r="AY19" s="1326"/>
      <c r="AZ19" s="1326"/>
      <c r="BA19" s="1423" t="s">
        <v>3</v>
      </c>
      <c r="BB19" s="1326"/>
      <c r="BC19" s="1326"/>
      <c r="BD19" s="1587">
        <v>0</v>
      </c>
      <c r="BE19" s="1326"/>
      <c r="BF19" s="1326"/>
    </row>
    <row r="20" spans="1:58" ht="15.75" x14ac:dyDescent="0.25">
      <c r="A20" s="2901" t="s">
        <v>41</v>
      </c>
      <c r="B20" s="2902"/>
      <c r="C20" s="2903"/>
      <c r="D20" s="1464">
        <v>0</v>
      </c>
      <c r="E20" s="1458"/>
      <c r="F20" s="1459"/>
      <c r="G20" s="1459"/>
      <c r="H20" s="1459"/>
      <c r="I20" s="1459"/>
      <c r="J20" s="1459"/>
      <c r="K20" s="1459"/>
      <c r="L20" s="1460"/>
      <c r="M20" s="1461"/>
      <c r="N20" s="1458"/>
      <c r="O20" s="1461"/>
      <c r="P20" s="1584" t="s">
        <v>3</v>
      </c>
      <c r="Q20" s="1374"/>
      <c r="R20" s="1349"/>
      <c r="S20" s="1323"/>
      <c r="T20" s="1323"/>
      <c r="U20" s="1323"/>
      <c r="V20" s="1330"/>
      <c r="W20" s="1330"/>
      <c r="X20" s="1337"/>
      <c r="Y20" s="1330"/>
      <c r="Z20" s="1330"/>
      <c r="AA20" s="1323"/>
      <c r="AB20" s="1326"/>
      <c r="AC20" s="1326"/>
      <c r="AD20" s="1326"/>
      <c r="AE20" s="1326"/>
      <c r="AF20" s="1326"/>
      <c r="AG20" s="1326"/>
      <c r="AH20" s="1326"/>
      <c r="AI20" s="1326"/>
      <c r="AJ20" s="1326"/>
      <c r="AK20" s="1326"/>
      <c r="AL20" s="1326"/>
      <c r="AM20" s="1326"/>
      <c r="AN20" s="1326"/>
      <c r="AO20" s="1326"/>
      <c r="AP20" s="1326"/>
      <c r="AQ20" s="1326"/>
      <c r="AR20" s="1326"/>
      <c r="AS20" s="1326"/>
      <c r="AT20" s="1326"/>
      <c r="AU20" s="1326"/>
      <c r="AV20" s="1326"/>
      <c r="AW20" s="1326"/>
      <c r="AX20" s="1326"/>
      <c r="AY20" s="1326"/>
      <c r="AZ20" s="1326"/>
      <c r="BA20" s="1423" t="s">
        <v>3</v>
      </c>
      <c r="BB20" s="1326"/>
      <c r="BC20" s="1326"/>
      <c r="BD20" s="1587">
        <v>0</v>
      </c>
      <c r="BE20" s="1326"/>
      <c r="BF20" s="1326"/>
    </row>
    <row r="21" spans="1:58" x14ac:dyDescent="0.25">
      <c r="A21" s="1379" t="s">
        <v>42</v>
      </c>
      <c r="B21" s="1394"/>
      <c r="C21" s="1394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6"/>
      <c r="Q21" s="1396"/>
      <c r="R21" s="1396"/>
      <c r="S21" s="1596"/>
      <c r="T21" s="1323"/>
      <c r="U21" s="1323"/>
      <c r="V21" s="1323"/>
      <c r="W21" s="1323"/>
      <c r="X21" s="1323"/>
      <c r="Y21" s="1323"/>
      <c r="Z21" s="1323"/>
      <c r="AA21" s="1323"/>
      <c r="AB21" s="1323"/>
      <c r="AC21" s="1323"/>
      <c r="AD21" s="1323"/>
      <c r="AE21" s="1323"/>
      <c r="AF21" s="1323"/>
      <c r="AG21" s="1323"/>
      <c r="AH21" s="1323"/>
      <c r="AI21" s="1323"/>
      <c r="AJ21" s="1323"/>
      <c r="AK21" s="1323"/>
      <c r="AL21" s="1323"/>
      <c r="AM21" s="1323"/>
      <c r="AN21" s="1323"/>
      <c r="AO21" s="1323"/>
      <c r="AP21" s="1323"/>
      <c r="AQ21" s="1323"/>
      <c r="AR21" s="1323"/>
      <c r="AS21" s="1323"/>
      <c r="AT21" s="1323"/>
      <c r="AU21" s="1323"/>
      <c r="AV21" s="1323"/>
      <c r="AW21" s="1323"/>
      <c r="AX21" s="1323"/>
      <c r="AY21" s="1323"/>
      <c r="AZ21" s="1323"/>
      <c r="BA21" s="1323"/>
      <c r="BB21" s="1323"/>
      <c r="BC21" s="1323"/>
      <c r="BD21" s="1323"/>
      <c r="BE21" s="1323"/>
      <c r="BF21" s="1323"/>
    </row>
    <row r="22" spans="1:58" x14ac:dyDescent="0.2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1358"/>
      <c r="T22" s="1366"/>
      <c r="U22" s="1323"/>
      <c r="V22" s="1323"/>
      <c r="W22" s="1323"/>
      <c r="X22" s="1323"/>
      <c r="Y22" s="1323"/>
      <c r="Z22" s="1323"/>
      <c r="AA22" s="1323"/>
      <c r="AB22" s="1326"/>
      <c r="AC22" s="1326"/>
      <c r="AD22" s="1326"/>
      <c r="AE22" s="1326"/>
      <c r="AF22" s="1326"/>
      <c r="AG22" s="1323"/>
      <c r="AH22" s="1326"/>
      <c r="AI22" s="1326"/>
      <c r="AJ22" s="1326"/>
      <c r="AK22" s="1326"/>
      <c r="AL22" s="1326"/>
      <c r="AM22" s="1326"/>
      <c r="AN22" s="1326"/>
      <c r="AO22" s="1326"/>
      <c r="AP22" s="1326"/>
      <c r="AQ22" s="1326"/>
      <c r="AR22" s="1326"/>
      <c r="AS22" s="1326"/>
      <c r="AT22" s="1326"/>
      <c r="AU22" s="1326"/>
      <c r="AV22" s="1326"/>
      <c r="AW22" s="1326"/>
      <c r="AX22" s="1326"/>
      <c r="AY22" s="1326"/>
      <c r="AZ22" s="1326"/>
      <c r="BA22" s="1323"/>
      <c r="BB22" s="1323"/>
      <c r="BC22" s="1326"/>
      <c r="BD22" s="1323"/>
      <c r="BE22" s="1323"/>
      <c r="BF22" s="1326"/>
    </row>
    <row r="23" spans="1:58" ht="21" x14ac:dyDescent="0.25">
      <c r="A23" s="2807"/>
      <c r="B23" s="2808"/>
      <c r="C23" s="2809"/>
      <c r="D23" s="2897"/>
      <c r="E23" s="1372" t="s">
        <v>17</v>
      </c>
      <c r="F23" s="1338" t="s">
        <v>18</v>
      </c>
      <c r="G23" s="1338" t="s">
        <v>19</v>
      </c>
      <c r="H23" s="1338" t="s">
        <v>20</v>
      </c>
      <c r="I23" s="1338" t="s">
        <v>21</v>
      </c>
      <c r="J23" s="1338" t="s">
        <v>22</v>
      </c>
      <c r="K23" s="1338" t="s">
        <v>23</v>
      </c>
      <c r="L23" s="1338" t="s">
        <v>24</v>
      </c>
      <c r="M23" s="1338" t="s">
        <v>25</v>
      </c>
      <c r="N23" s="1338" t="s">
        <v>26</v>
      </c>
      <c r="O23" s="1357" t="s">
        <v>27</v>
      </c>
      <c r="P23" s="2831"/>
      <c r="Q23" s="2800"/>
      <c r="R23" s="2800"/>
      <c r="S23" s="1358"/>
      <c r="T23" s="1397"/>
      <c r="U23" s="1323"/>
      <c r="V23" s="1323"/>
      <c r="W23" s="1323"/>
      <c r="X23" s="1323"/>
      <c r="Y23" s="1323"/>
      <c r="Z23" s="1323"/>
      <c r="AA23" s="1323"/>
      <c r="AB23" s="1326"/>
      <c r="AC23" s="1326"/>
      <c r="AD23" s="1326"/>
      <c r="AE23" s="1326"/>
      <c r="AF23" s="1326"/>
      <c r="AG23" s="1323"/>
      <c r="AH23" s="1326"/>
      <c r="AI23" s="1326"/>
      <c r="AJ23" s="1326"/>
      <c r="AK23" s="1326"/>
      <c r="AL23" s="1326"/>
      <c r="AM23" s="1326"/>
      <c r="AN23" s="1326"/>
      <c r="AO23" s="1326"/>
      <c r="AP23" s="1326"/>
      <c r="AQ23" s="1326"/>
      <c r="AR23" s="1326"/>
      <c r="AS23" s="1326"/>
      <c r="AT23" s="1326"/>
      <c r="AU23" s="1326"/>
      <c r="AV23" s="1326"/>
      <c r="AW23" s="1326"/>
      <c r="AX23" s="1326"/>
      <c r="AY23" s="1326"/>
      <c r="AZ23" s="1326"/>
      <c r="BA23" s="1323"/>
      <c r="BB23" s="1323"/>
      <c r="BC23" s="1326"/>
      <c r="BD23" s="1323"/>
      <c r="BE23" s="1323"/>
      <c r="BF23" s="1326"/>
    </row>
    <row r="24" spans="1:58" x14ac:dyDescent="0.25">
      <c r="A24" s="1359" t="s">
        <v>47</v>
      </c>
      <c r="B24" s="1399"/>
      <c r="C24" s="1399"/>
      <c r="D24" s="1400"/>
      <c r="E24" s="1401"/>
      <c r="F24" s="1401"/>
      <c r="G24" s="1401"/>
      <c r="H24" s="1401"/>
      <c r="I24" s="1401"/>
      <c r="J24" s="1401"/>
      <c r="K24" s="1401"/>
      <c r="L24" s="1401"/>
      <c r="M24" s="1401"/>
      <c r="N24" s="1401"/>
      <c r="O24" s="1401"/>
      <c r="P24" s="1400"/>
      <c r="Q24" s="1401"/>
      <c r="R24" s="1401"/>
      <c r="S24" s="1358"/>
      <c r="T24" s="1397"/>
      <c r="U24" s="1323"/>
      <c r="V24" s="1323"/>
      <c r="W24" s="1323"/>
      <c r="X24" s="1323"/>
      <c r="Y24" s="1323"/>
      <c r="Z24" s="1323"/>
      <c r="AA24" s="1323"/>
      <c r="AB24" s="1326"/>
      <c r="AC24" s="1326"/>
      <c r="AD24" s="1326"/>
      <c r="AE24" s="1326"/>
      <c r="AF24" s="1326"/>
      <c r="AG24" s="1323"/>
      <c r="AH24" s="1326"/>
      <c r="AI24" s="1326"/>
      <c r="AJ24" s="1326"/>
      <c r="AK24" s="1326"/>
      <c r="AL24" s="1326"/>
      <c r="AM24" s="1326"/>
      <c r="AN24" s="1326"/>
      <c r="AO24" s="1326"/>
      <c r="AP24" s="1326"/>
      <c r="AQ24" s="1326"/>
      <c r="AR24" s="1326"/>
      <c r="AS24" s="1326"/>
      <c r="AT24" s="1326"/>
      <c r="AU24" s="1326"/>
      <c r="AV24" s="1326"/>
      <c r="AW24" s="1326"/>
      <c r="AX24" s="1326"/>
      <c r="AY24" s="1326"/>
      <c r="AZ24" s="1326"/>
      <c r="BA24" s="1323"/>
      <c r="BB24" s="1323"/>
      <c r="BC24" s="1326"/>
      <c r="BD24" s="1323"/>
      <c r="BE24" s="1323"/>
      <c r="BF24" s="1326"/>
    </row>
    <row r="25" spans="1:58" x14ac:dyDescent="0.25">
      <c r="A25" s="2832" t="s">
        <v>48</v>
      </c>
      <c r="B25" s="2833"/>
      <c r="C25" s="2834"/>
      <c r="D25" s="1462">
        <v>0</v>
      </c>
      <c r="E25" s="1505"/>
      <c r="F25" s="1505"/>
      <c r="G25" s="1505"/>
      <c r="H25" s="1469"/>
      <c r="I25" s="1469"/>
      <c r="J25" s="1469"/>
      <c r="K25" s="1469"/>
      <c r="L25" s="1469"/>
      <c r="M25" s="1469"/>
      <c r="N25" s="1469"/>
      <c r="O25" s="1484"/>
      <c r="P25" s="1472"/>
      <c r="Q25" s="1484"/>
      <c r="R25" s="1544"/>
      <c r="S25" s="1584" t="s">
        <v>3</v>
      </c>
      <c r="T25" s="1323"/>
      <c r="U25" s="1323"/>
      <c r="V25" s="1323"/>
      <c r="W25" s="1323"/>
      <c r="X25" s="1323"/>
      <c r="Y25" s="1330"/>
      <c r="Z25" s="1330"/>
      <c r="AA25" s="1337"/>
      <c r="AB25" s="1326"/>
      <c r="AC25" s="1326"/>
      <c r="AD25" s="1326"/>
      <c r="AE25" s="1326"/>
      <c r="AF25" s="1326"/>
      <c r="AG25" s="1323"/>
      <c r="AH25" s="1326"/>
      <c r="AI25" s="1326"/>
      <c r="AJ25" s="1326"/>
      <c r="AK25" s="1326"/>
      <c r="AL25" s="1326"/>
      <c r="AM25" s="1326"/>
      <c r="AN25" s="1326"/>
      <c r="AO25" s="1326"/>
      <c r="AP25" s="1326"/>
      <c r="AQ25" s="1326"/>
      <c r="AR25" s="1326"/>
      <c r="AS25" s="1326"/>
      <c r="AT25" s="1326"/>
      <c r="AU25" s="1326"/>
      <c r="AV25" s="1326"/>
      <c r="AW25" s="1326"/>
      <c r="AX25" s="1326"/>
      <c r="AY25" s="1326"/>
      <c r="AZ25" s="1326"/>
      <c r="BA25" s="1423" t="s">
        <v>3</v>
      </c>
      <c r="BB25" s="1326"/>
      <c r="BC25" s="1326"/>
      <c r="BD25" s="1592">
        <v>0</v>
      </c>
      <c r="BE25" s="1323"/>
      <c r="BF25" s="1326"/>
    </row>
    <row r="26" spans="1:58" x14ac:dyDescent="0.25">
      <c r="A26" s="2890" t="s">
        <v>49</v>
      </c>
      <c r="B26" s="2891"/>
      <c r="C26" s="2892"/>
      <c r="D26" s="1463">
        <v>0</v>
      </c>
      <c r="E26" s="1465"/>
      <c r="F26" s="1543"/>
      <c r="G26" s="1543"/>
      <c r="H26" s="1466"/>
      <c r="I26" s="1466"/>
      <c r="J26" s="1456"/>
      <c r="K26" s="1456"/>
      <c r="L26" s="1456"/>
      <c r="M26" s="1456"/>
      <c r="N26" s="1456"/>
      <c r="O26" s="1457"/>
      <c r="P26" s="1485"/>
      <c r="Q26" s="1457"/>
      <c r="R26" s="1545"/>
      <c r="S26" s="1584" t="s">
        <v>3</v>
      </c>
      <c r="T26" s="1323"/>
      <c r="U26" s="1323"/>
      <c r="V26" s="1323"/>
      <c r="W26" s="1323"/>
      <c r="X26" s="1323"/>
      <c r="Y26" s="1330"/>
      <c r="Z26" s="1337"/>
      <c r="AA26" s="1337"/>
      <c r="AB26" s="1326"/>
      <c r="AC26" s="1326"/>
      <c r="AD26" s="1326"/>
      <c r="AE26" s="1326"/>
      <c r="AF26" s="1326"/>
      <c r="AG26" s="1323"/>
      <c r="AH26" s="1326"/>
      <c r="AI26" s="1326"/>
      <c r="AJ26" s="1326"/>
      <c r="AK26" s="1326"/>
      <c r="AL26" s="1326"/>
      <c r="AM26" s="1326"/>
      <c r="AN26" s="1326"/>
      <c r="AO26" s="1326"/>
      <c r="AP26" s="1326"/>
      <c r="AQ26" s="1326"/>
      <c r="AR26" s="1326"/>
      <c r="AS26" s="1326"/>
      <c r="AT26" s="1326"/>
      <c r="AU26" s="1326"/>
      <c r="AV26" s="1326"/>
      <c r="AW26" s="1326"/>
      <c r="AX26" s="1326"/>
      <c r="AY26" s="1326"/>
      <c r="AZ26" s="1326"/>
      <c r="BA26" s="1423" t="s">
        <v>3</v>
      </c>
      <c r="BB26" s="1326"/>
      <c r="BC26" s="1326"/>
      <c r="BD26" s="1592">
        <v>0</v>
      </c>
      <c r="BE26" s="1323"/>
      <c r="BF26" s="1326"/>
    </row>
    <row r="27" spans="1:58" x14ac:dyDescent="0.25">
      <c r="A27" s="2893" t="s">
        <v>50</v>
      </c>
      <c r="B27" s="2894"/>
      <c r="C27" s="2895"/>
      <c r="D27" s="1478">
        <v>0</v>
      </c>
      <c r="E27" s="1543"/>
      <c r="F27" s="1543"/>
      <c r="G27" s="1543"/>
      <c r="H27" s="1456"/>
      <c r="I27" s="1456"/>
      <c r="J27" s="1456"/>
      <c r="K27" s="1456"/>
      <c r="L27" s="1456"/>
      <c r="M27" s="1456"/>
      <c r="N27" s="1456"/>
      <c r="O27" s="1456"/>
      <c r="P27" s="1489"/>
      <c r="Q27" s="1450"/>
      <c r="R27" s="1546"/>
      <c r="S27" s="1584" t="s">
        <v>3</v>
      </c>
      <c r="T27" s="1323"/>
      <c r="U27" s="1323"/>
      <c r="V27" s="1323"/>
      <c r="W27" s="1323"/>
      <c r="X27" s="1323"/>
      <c r="Y27" s="1330"/>
      <c r="Z27" s="1337"/>
      <c r="AA27" s="1337"/>
      <c r="AB27" s="1326"/>
      <c r="AC27" s="1326"/>
      <c r="AD27" s="1326"/>
      <c r="AE27" s="1326"/>
      <c r="AF27" s="1326"/>
      <c r="AG27" s="1323"/>
      <c r="AH27" s="1326"/>
      <c r="AI27" s="1326"/>
      <c r="AJ27" s="1326"/>
      <c r="AK27" s="1326"/>
      <c r="AL27" s="1326"/>
      <c r="AM27" s="1326"/>
      <c r="AN27" s="1326"/>
      <c r="AO27" s="1326"/>
      <c r="AP27" s="1326"/>
      <c r="AQ27" s="1326"/>
      <c r="AR27" s="1326"/>
      <c r="AS27" s="1326"/>
      <c r="AT27" s="1326"/>
      <c r="AU27" s="1326"/>
      <c r="AV27" s="1326"/>
      <c r="AW27" s="1326"/>
      <c r="AX27" s="1326"/>
      <c r="AY27" s="1326"/>
      <c r="AZ27" s="1326"/>
      <c r="BA27" s="1423" t="s">
        <v>3</v>
      </c>
      <c r="BB27" s="1326"/>
      <c r="BC27" s="1326"/>
      <c r="BD27" s="1592">
        <v>0</v>
      </c>
      <c r="BE27" s="1323"/>
      <c r="BF27" s="1326"/>
    </row>
    <row r="28" spans="1:58" x14ac:dyDescent="0.25">
      <c r="A28" s="2797" t="s">
        <v>51</v>
      </c>
      <c r="B28" s="2803"/>
      <c r="C28" s="2803"/>
      <c r="D28" s="1490">
        <v>0</v>
      </c>
      <c r="E28" s="1554">
        <v>0</v>
      </c>
      <c r="F28" s="1554">
        <v>0</v>
      </c>
      <c r="G28" s="1554">
        <v>0</v>
      </c>
      <c r="H28" s="1492">
        <v>0</v>
      </c>
      <c r="I28" s="1492">
        <v>0</v>
      </c>
      <c r="J28" s="1492">
        <v>0</v>
      </c>
      <c r="K28" s="1492">
        <v>0</v>
      </c>
      <c r="L28" s="1492">
        <v>0</v>
      </c>
      <c r="M28" s="1492">
        <v>0</v>
      </c>
      <c r="N28" s="1493">
        <v>0</v>
      </c>
      <c r="O28" s="1493">
        <v>0</v>
      </c>
      <c r="P28" s="1490">
        <v>0</v>
      </c>
      <c r="Q28" s="1490">
        <v>0</v>
      </c>
      <c r="R28" s="1490">
        <v>0</v>
      </c>
      <c r="S28" s="1584" t="s">
        <v>3</v>
      </c>
      <c r="T28" s="1323"/>
      <c r="U28" s="1323"/>
      <c r="V28" s="1323"/>
      <c r="W28" s="1323"/>
      <c r="X28" s="1323"/>
      <c r="Y28" s="1330"/>
      <c r="Z28" s="1337"/>
      <c r="AA28" s="1337"/>
      <c r="AB28" s="1326"/>
      <c r="AC28" s="1326"/>
      <c r="AD28" s="1326"/>
      <c r="AE28" s="1326"/>
      <c r="AF28" s="1326"/>
      <c r="AG28" s="1323"/>
      <c r="AH28" s="1326"/>
      <c r="AI28" s="1326"/>
      <c r="AJ28" s="1326"/>
      <c r="AK28" s="1326"/>
      <c r="AL28" s="1326"/>
      <c r="AM28" s="1326"/>
      <c r="AN28" s="1326"/>
      <c r="AO28" s="1326"/>
      <c r="AP28" s="1326"/>
      <c r="AQ28" s="1326"/>
      <c r="AR28" s="1326"/>
      <c r="AS28" s="1326"/>
      <c r="AT28" s="1326"/>
      <c r="AU28" s="1326"/>
      <c r="AV28" s="1326"/>
      <c r="AW28" s="1326"/>
      <c r="AX28" s="1326"/>
      <c r="AY28" s="1326"/>
      <c r="AZ28" s="1326"/>
      <c r="BA28" s="1423" t="s">
        <v>3</v>
      </c>
      <c r="BB28" s="1326"/>
      <c r="BC28" s="1326"/>
      <c r="BD28" s="1592">
        <v>0</v>
      </c>
      <c r="BE28" s="1323"/>
      <c r="BF28" s="1326"/>
    </row>
    <row r="29" spans="1:58" x14ac:dyDescent="0.25">
      <c r="A29" s="1359" t="s">
        <v>52</v>
      </c>
      <c r="B29" s="1365"/>
      <c r="C29" s="1365"/>
      <c r="D29" s="1402"/>
      <c r="E29" s="1402"/>
      <c r="F29" s="1402"/>
      <c r="G29" s="1402"/>
      <c r="H29" s="1402"/>
      <c r="I29" s="1402"/>
      <c r="J29" s="1402"/>
      <c r="K29" s="1402"/>
      <c r="L29" s="1402"/>
      <c r="M29" s="1402"/>
      <c r="N29" s="1402"/>
      <c r="O29" s="1402"/>
      <c r="P29" s="1402"/>
      <c r="Q29" s="1402"/>
      <c r="R29" s="1402"/>
      <c r="S29" s="1358"/>
      <c r="T29" s="1397"/>
      <c r="U29" s="1323"/>
      <c r="V29" s="1323"/>
      <c r="W29" s="1323"/>
      <c r="X29" s="1323"/>
      <c r="Y29" s="1323"/>
      <c r="Z29" s="1323"/>
      <c r="AA29" s="1323"/>
      <c r="AB29" s="1326"/>
      <c r="AC29" s="1326"/>
      <c r="AD29" s="1326"/>
      <c r="AE29" s="1326"/>
      <c r="AF29" s="1326"/>
      <c r="AG29" s="1323"/>
      <c r="AH29" s="1326"/>
      <c r="AI29" s="1326"/>
      <c r="AJ29" s="1326"/>
      <c r="AK29" s="1326"/>
      <c r="AL29" s="1326"/>
      <c r="AM29" s="1326"/>
      <c r="AN29" s="1326"/>
      <c r="AO29" s="1326"/>
      <c r="AP29" s="1326"/>
      <c r="AQ29" s="1326"/>
      <c r="AR29" s="1326"/>
      <c r="AS29" s="1326"/>
      <c r="AT29" s="1326"/>
      <c r="AU29" s="1326"/>
      <c r="AV29" s="1326"/>
      <c r="AW29" s="1326"/>
      <c r="AX29" s="1326"/>
      <c r="AY29" s="1326"/>
      <c r="AZ29" s="1326"/>
      <c r="BA29" s="1323"/>
      <c r="BB29" s="1323"/>
      <c r="BC29" s="1323"/>
      <c r="BD29" s="1323"/>
      <c r="BE29" s="1323"/>
      <c r="BF29" s="1326"/>
    </row>
    <row r="30" spans="1:58" x14ac:dyDescent="0.25">
      <c r="A30" s="2810" t="s">
        <v>53</v>
      </c>
      <c r="B30" s="2811"/>
      <c r="C30" s="2812"/>
      <c r="D30" s="1462">
        <v>0</v>
      </c>
      <c r="E30" s="1468"/>
      <c r="F30" s="1505"/>
      <c r="G30" s="1505"/>
      <c r="H30" s="1505"/>
      <c r="I30" s="1505"/>
      <c r="J30" s="1505"/>
      <c r="K30" s="1469"/>
      <c r="L30" s="1505"/>
      <c r="M30" s="1469"/>
      <c r="N30" s="1484"/>
      <c r="O30" s="1484"/>
      <c r="P30" s="1448"/>
      <c r="Q30" s="1503"/>
      <c r="R30" s="1544"/>
      <c r="S30" s="1584" t="s">
        <v>6</v>
      </c>
      <c r="T30" s="1323"/>
      <c r="U30" s="1323"/>
      <c r="V30" s="1323"/>
      <c r="W30" s="1323"/>
      <c r="X30" s="1323"/>
      <c r="Y30" s="1337"/>
      <c r="Z30" s="1337"/>
      <c r="AA30" s="1330"/>
      <c r="AB30" s="1326"/>
      <c r="AC30" s="1326"/>
      <c r="AD30" s="1326"/>
      <c r="AE30" s="1326"/>
      <c r="AF30" s="1326"/>
      <c r="AG30" s="1323"/>
      <c r="AH30" s="1326"/>
      <c r="AI30" s="1326"/>
      <c r="AJ30" s="1326"/>
      <c r="AK30" s="1326"/>
      <c r="AL30" s="1326"/>
      <c r="AM30" s="1326"/>
      <c r="AN30" s="1326"/>
      <c r="AO30" s="1326"/>
      <c r="AP30" s="1326"/>
      <c r="AQ30" s="1326"/>
      <c r="AR30" s="1326"/>
      <c r="AS30" s="1326"/>
      <c r="AT30" s="1326"/>
      <c r="AU30" s="1326"/>
      <c r="AV30" s="1326"/>
      <c r="AW30" s="1326"/>
      <c r="AX30" s="1326"/>
      <c r="AY30" s="1326"/>
      <c r="AZ30" s="1326"/>
      <c r="BA30" s="1360" t="s">
        <v>3</v>
      </c>
      <c r="BB30" s="1360" t="s">
        <v>3</v>
      </c>
      <c r="BC30" s="1423" t="s">
        <v>3</v>
      </c>
      <c r="BD30" s="1592">
        <v>0</v>
      </c>
      <c r="BE30" s="1592">
        <v>0</v>
      </c>
      <c r="BF30" s="1592" t="s">
        <v>3</v>
      </c>
    </row>
    <row r="31" spans="1:58" x14ac:dyDescent="0.25">
      <c r="A31" s="2813" t="s">
        <v>54</v>
      </c>
      <c r="B31" s="2814"/>
      <c r="C31" s="2815"/>
      <c r="D31" s="1463">
        <v>0</v>
      </c>
      <c r="E31" s="1455"/>
      <c r="F31" s="1506"/>
      <c r="G31" s="1506"/>
      <c r="H31" s="1506"/>
      <c r="I31" s="1506"/>
      <c r="J31" s="1506"/>
      <c r="K31" s="1456"/>
      <c r="L31" s="1543"/>
      <c r="M31" s="1466"/>
      <c r="N31" s="1466"/>
      <c r="O31" s="1457"/>
      <c r="P31" s="1449"/>
      <c r="Q31" s="1474"/>
      <c r="R31" s="1545"/>
      <c r="S31" s="1584" t="s">
        <v>6</v>
      </c>
      <c r="T31" s="1323"/>
      <c r="U31" s="1323"/>
      <c r="V31" s="1323"/>
      <c r="W31" s="1323"/>
      <c r="X31" s="1323"/>
      <c r="Y31" s="1337"/>
      <c r="Z31" s="1337"/>
      <c r="AA31" s="1337"/>
      <c r="AB31" s="1326"/>
      <c r="AC31" s="1326"/>
      <c r="AD31" s="1326"/>
      <c r="AE31" s="1326"/>
      <c r="AF31" s="1326"/>
      <c r="AG31" s="1323"/>
      <c r="AH31" s="1326"/>
      <c r="AI31" s="1326"/>
      <c r="AJ31" s="1326"/>
      <c r="AK31" s="1326"/>
      <c r="AL31" s="1326"/>
      <c r="AM31" s="1326"/>
      <c r="AN31" s="1326"/>
      <c r="AO31" s="1326"/>
      <c r="AP31" s="1326"/>
      <c r="AQ31" s="1326"/>
      <c r="AR31" s="1326"/>
      <c r="AS31" s="1326"/>
      <c r="AT31" s="1326"/>
      <c r="AU31" s="1326"/>
      <c r="AV31" s="1326"/>
      <c r="AW31" s="1326"/>
      <c r="AX31" s="1326"/>
      <c r="AY31" s="1326"/>
      <c r="AZ31" s="1326"/>
      <c r="BA31" s="1360" t="s">
        <v>3</v>
      </c>
      <c r="BB31" s="1360" t="s">
        <v>3</v>
      </c>
      <c r="BC31" s="1346"/>
      <c r="BD31" s="1346"/>
      <c r="BE31" s="1592">
        <v>0</v>
      </c>
      <c r="BF31" s="1592" t="s">
        <v>3</v>
      </c>
    </row>
    <row r="32" spans="1:58" x14ac:dyDescent="0.25">
      <c r="A32" s="2813" t="s">
        <v>55</v>
      </c>
      <c r="B32" s="2814"/>
      <c r="C32" s="2815"/>
      <c r="D32" s="1463">
        <v>0</v>
      </c>
      <c r="E32" s="1455"/>
      <c r="F32" s="1506"/>
      <c r="G32" s="1506"/>
      <c r="H32" s="1506"/>
      <c r="I32" s="1506"/>
      <c r="J32" s="1506"/>
      <c r="K32" s="1456"/>
      <c r="L32" s="1506"/>
      <c r="M32" s="1456"/>
      <c r="N32" s="1457"/>
      <c r="O32" s="1457"/>
      <c r="P32" s="1449"/>
      <c r="Q32" s="1473"/>
      <c r="R32" s="1545"/>
      <c r="S32" s="1584" t="s">
        <v>6</v>
      </c>
      <c r="T32" s="1323"/>
      <c r="U32" s="1323"/>
      <c r="V32" s="1323"/>
      <c r="W32" s="1323"/>
      <c r="X32" s="1323"/>
      <c r="Y32" s="1337"/>
      <c r="Z32" s="1337"/>
      <c r="AA32" s="1330"/>
      <c r="AB32" s="1326"/>
      <c r="AC32" s="1326"/>
      <c r="AD32" s="1326"/>
      <c r="AE32" s="1326"/>
      <c r="AF32" s="1326"/>
      <c r="AG32" s="1323"/>
      <c r="AH32" s="1326"/>
      <c r="AI32" s="1326"/>
      <c r="AJ32" s="1326"/>
      <c r="AK32" s="1326"/>
      <c r="AL32" s="1326"/>
      <c r="AM32" s="1326"/>
      <c r="AN32" s="1326"/>
      <c r="AO32" s="1326"/>
      <c r="AP32" s="1326"/>
      <c r="AQ32" s="1326"/>
      <c r="AR32" s="1326"/>
      <c r="AS32" s="1326"/>
      <c r="AT32" s="1326"/>
      <c r="AU32" s="1326"/>
      <c r="AV32" s="1326"/>
      <c r="AW32" s="1326"/>
      <c r="AX32" s="1326"/>
      <c r="AY32" s="1326"/>
      <c r="AZ32" s="1326"/>
      <c r="BA32" s="1360" t="s">
        <v>3</v>
      </c>
      <c r="BB32" s="1360" t="s">
        <v>3</v>
      </c>
      <c r="BC32" s="1423" t="s">
        <v>3</v>
      </c>
      <c r="BD32" s="1592">
        <v>0</v>
      </c>
      <c r="BE32" s="1592">
        <v>0</v>
      </c>
      <c r="BF32" s="1592" t="s">
        <v>3</v>
      </c>
    </row>
    <row r="33" spans="1:58" x14ac:dyDescent="0.25">
      <c r="A33" s="2813" t="s">
        <v>56</v>
      </c>
      <c r="B33" s="2814"/>
      <c r="C33" s="2815"/>
      <c r="D33" s="1463">
        <v>0</v>
      </c>
      <c r="E33" s="1455"/>
      <c r="F33" s="1506"/>
      <c r="G33" s="1506"/>
      <c r="H33" s="1506"/>
      <c r="I33" s="1466"/>
      <c r="J33" s="1466"/>
      <c r="K33" s="1466"/>
      <c r="L33" s="1466"/>
      <c r="M33" s="1466"/>
      <c r="N33" s="1466"/>
      <c r="O33" s="1466"/>
      <c r="P33" s="1449"/>
      <c r="Q33" s="1474"/>
      <c r="R33" s="1545"/>
      <c r="S33" s="1584" t="s">
        <v>6</v>
      </c>
      <c r="T33" s="1323"/>
      <c r="U33" s="1323"/>
      <c r="V33" s="1323"/>
      <c r="W33" s="1323"/>
      <c r="X33" s="1323"/>
      <c r="Y33" s="1337"/>
      <c r="Z33" s="1337"/>
      <c r="AA33" s="1330"/>
      <c r="AB33" s="1326"/>
      <c r="AC33" s="1326"/>
      <c r="AD33" s="1326"/>
      <c r="AE33" s="1326"/>
      <c r="AF33" s="1326"/>
      <c r="AG33" s="1323"/>
      <c r="AH33" s="1326"/>
      <c r="AI33" s="1326"/>
      <c r="AJ33" s="1326"/>
      <c r="AK33" s="1326"/>
      <c r="AL33" s="1326"/>
      <c r="AM33" s="1326"/>
      <c r="AN33" s="1326"/>
      <c r="AO33" s="1326"/>
      <c r="AP33" s="1326"/>
      <c r="AQ33" s="1326"/>
      <c r="AR33" s="1326"/>
      <c r="AS33" s="1326"/>
      <c r="AT33" s="1326"/>
      <c r="AU33" s="1326"/>
      <c r="AV33" s="1326"/>
      <c r="AW33" s="1326"/>
      <c r="AX33" s="1326"/>
      <c r="AY33" s="1326"/>
      <c r="AZ33" s="1326"/>
      <c r="BA33" s="1360" t="s">
        <v>3</v>
      </c>
      <c r="BB33" s="1360" t="s">
        <v>3</v>
      </c>
      <c r="BC33" s="1346"/>
      <c r="BD33" s="1346"/>
      <c r="BE33" s="1592">
        <v>0</v>
      </c>
      <c r="BF33" s="1592" t="s">
        <v>3</v>
      </c>
    </row>
    <row r="34" spans="1:58" x14ac:dyDescent="0.25">
      <c r="A34" s="2813" t="s">
        <v>57</v>
      </c>
      <c r="B34" s="2814"/>
      <c r="C34" s="2815"/>
      <c r="D34" s="1463">
        <v>0</v>
      </c>
      <c r="E34" s="1455"/>
      <c r="F34" s="1506"/>
      <c r="G34" s="1506"/>
      <c r="H34" s="1506"/>
      <c r="I34" s="1506"/>
      <c r="J34" s="1506"/>
      <c r="K34" s="1456"/>
      <c r="L34" s="1506"/>
      <c r="M34" s="1456"/>
      <c r="N34" s="1457"/>
      <c r="O34" s="1457"/>
      <c r="P34" s="1449"/>
      <c r="Q34" s="1473"/>
      <c r="R34" s="1545"/>
      <c r="S34" s="1584" t="s">
        <v>6</v>
      </c>
      <c r="T34" s="1323"/>
      <c r="U34" s="1323"/>
      <c r="V34" s="1323"/>
      <c r="W34" s="1323"/>
      <c r="X34" s="1323"/>
      <c r="Y34" s="1337"/>
      <c r="Z34" s="1337"/>
      <c r="AA34" s="1330"/>
      <c r="AB34" s="1326"/>
      <c r="AC34" s="1326"/>
      <c r="AD34" s="1326"/>
      <c r="AE34" s="1326"/>
      <c r="AF34" s="1326"/>
      <c r="AG34" s="1323"/>
      <c r="AH34" s="1326"/>
      <c r="AI34" s="1326"/>
      <c r="AJ34" s="1326"/>
      <c r="AK34" s="1326"/>
      <c r="AL34" s="1326"/>
      <c r="AM34" s="1326"/>
      <c r="AN34" s="1326"/>
      <c r="AO34" s="1326"/>
      <c r="AP34" s="1326"/>
      <c r="AQ34" s="1326"/>
      <c r="AR34" s="1326"/>
      <c r="AS34" s="1326"/>
      <c r="AT34" s="1326"/>
      <c r="AU34" s="1326"/>
      <c r="AV34" s="1326"/>
      <c r="AW34" s="1326"/>
      <c r="AX34" s="1326"/>
      <c r="AY34" s="1326"/>
      <c r="AZ34" s="1326"/>
      <c r="BA34" s="1360" t="s">
        <v>3</v>
      </c>
      <c r="BB34" s="1360" t="s">
        <v>3</v>
      </c>
      <c r="BC34" s="1423" t="s">
        <v>3</v>
      </c>
      <c r="BD34" s="1592">
        <v>0</v>
      </c>
      <c r="BE34" s="1592">
        <v>0</v>
      </c>
      <c r="BF34" s="1592" t="s">
        <v>3</v>
      </c>
    </row>
    <row r="35" spans="1:58" x14ac:dyDescent="0.25">
      <c r="A35" s="2813" t="s">
        <v>58</v>
      </c>
      <c r="B35" s="2814"/>
      <c r="C35" s="2815"/>
      <c r="D35" s="1463">
        <v>0</v>
      </c>
      <c r="E35" s="1455"/>
      <c r="F35" s="1506"/>
      <c r="G35" s="1506"/>
      <c r="H35" s="1506"/>
      <c r="I35" s="1506"/>
      <c r="J35" s="1506"/>
      <c r="K35" s="1456"/>
      <c r="L35" s="1506"/>
      <c r="M35" s="1466"/>
      <c r="N35" s="1541"/>
      <c r="O35" s="1541"/>
      <c r="P35" s="1449"/>
      <c r="Q35" s="1474"/>
      <c r="R35" s="1531"/>
      <c r="S35" s="1584" t="s">
        <v>6</v>
      </c>
      <c r="T35" s="1323"/>
      <c r="U35" s="1323"/>
      <c r="V35" s="1323"/>
      <c r="W35" s="1323"/>
      <c r="X35" s="1323"/>
      <c r="Y35" s="1337"/>
      <c r="Z35" s="1337"/>
      <c r="AA35" s="1337"/>
      <c r="AB35" s="1326"/>
      <c r="AC35" s="1326"/>
      <c r="AD35" s="1326"/>
      <c r="AE35" s="1326"/>
      <c r="AF35" s="1326"/>
      <c r="AG35" s="1323"/>
      <c r="AH35" s="1326"/>
      <c r="AI35" s="1326"/>
      <c r="AJ35" s="1326"/>
      <c r="AK35" s="1326"/>
      <c r="AL35" s="1326"/>
      <c r="AM35" s="1326"/>
      <c r="AN35" s="1326"/>
      <c r="AO35" s="1326"/>
      <c r="AP35" s="1326"/>
      <c r="AQ35" s="1326"/>
      <c r="AR35" s="1326"/>
      <c r="AS35" s="1326"/>
      <c r="AT35" s="1326"/>
      <c r="AU35" s="1326"/>
      <c r="AV35" s="1326"/>
      <c r="AW35" s="1326"/>
      <c r="AX35" s="1326"/>
      <c r="AY35" s="1326"/>
      <c r="AZ35" s="1326"/>
      <c r="BA35" s="1360" t="s">
        <v>3</v>
      </c>
      <c r="BB35" s="1360" t="s">
        <v>3</v>
      </c>
      <c r="BC35" s="1346"/>
      <c r="BD35" s="1346"/>
      <c r="BE35" s="1592">
        <v>0</v>
      </c>
      <c r="BF35" s="1592" t="s">
        <v>3</v>
      </c>
    </row>
    <row r="36" spans="1:58" x14ac:dyDescent="0.25">
      <c r="A36" s="2898" t="s">
        <v>59</v>
      </c>
      <c r="B36" s="2899"/>
      <c r="C36" s="2900"/>
      <c r="D36" s="1463">
        <v>0</v>
      </c>
      <c r="E36" s="1455"/>
      <c r="F36" s="1506"/>
      <c r="G36" s="1506"/>
      <c r="H36" s="1506"/>
      <c r="I36" s="1506"/>
      <c r="J36" s="1506"/>
      <c r="K36" s="1456"/>
      <c r="L36" s="1543"/>
      <c r="M36" s="1466"/>
      <c r="N36" s="1466"/>
      <c r="O36" s="1541"/>
      <c r="P36" s="1449"/>
      <c r="Q36" s="1485"/>
      <c r="R36" s="1545"/>
      <c r="S36" s="1584" t="s">
        <v>6</v>
      </c>
      <c r="T36" s="1323"/>
      <c r="U36" s="1323"/>
      <c r="V36" s="1323"/>
      <c r="W36" s="1323"/>
      <c r="X36" s="1323"/>
      <c r="Y36" s="1337"/>
      <c r="Z36" s="1337"/>
      <c r="AA36" s="1337"/>
      <c r="AB36" s="1326"/>
      <c r="AC36" s="1326"/>
      <c r="AD36" s="1326"/>
      <c r="AE36" s="1326"/>
      <c r="AF36" s="1326"/>
      <c r="AG36" s="1323"/>
      <c r="AH36" s="1326"/>
      <c r="AI36" s="1326"/>
      <c r="AJ36" s="1326"/>
      <c r="AK36" s="1326"/>
      <c r="AL36" s="1326"/>
      <c r="AM36" s="1326"/>
      <c r="AN36" s="1326"/>
      <c r="AO36" s="1326"/>
      <c r="AP36" s="1326"/>
      <c r="AQ36" s="1326"/>
      <c r="AR36" s="1326"/>
      <c r="AS36" s="1326"/>
      <c r="AT36" s="1326"/>
      <c r="AU36" s="1326"/>
      <c r="AV36" s="1326"/>
      <c r="AW36" s="1326"/>
      <c r="AX36" s="1326"/>
      <c r="AY36" s="1326"/>
      <c r="AZ36" s="1326"/>
      <c r="BA36" s="1360" t="s">
        <v>3</v>
      </c>
      <c r="BB36" s="1360" t="s">
        <v>3</v>
      </c>
      <c r="BC36" s="1346"/>
      <c r="BD36" s="1346"/>
      <c r="BE36" s="1592">
        <v>0</v>
      </c>
      <c r="BF36" s="1592" t="s">
        <v>3</v>
      </c>
    </row>
    <row r="37" spans="1:58" x14ac:dyDescent="0.25">
      <c r="A37" s="2813" t="s">
        <v>60</v>
      </c>
      <c r="B37" s="2814"/>
      <c r="C37" s="2815"/>
      <c r="D37" s="1463">
        <v>0</v>
      </c>
      <c r="E37" s="1455"/>
      <c r="F37" s="1506"/>
      <c r="G37" s="1506"/>
      <c r="H37" s="1506"/>
      <c r="I37" s="1506"/>
      <c r="J37" s="1506"/>
      <c r="K37" s="1456"/>
      <c r="L37" s="1543"/>
      <c r="M37" s="1466"/>
      <c r="N37" s="1466"/>
      <c r="O37" s="1541"/>
      <c r="P37" s="1449"/>
      <c r="Q37" s="1485"/>
      <c r="R37" s="1545"/>
      <c r="S37" s="1584" t="s">
        <v>6</v>
      </c>
      <c r="T37" s="1323"/>
      <c r="U37" s="1323"/>
      <c r="V37" s="1323"/>
      <c r="W37" s="1323"/>
      <c r="X37" s="1323"/>
      <c r="Y37" s="1337"/>
      <c r="Z37" s="1337"/>
      <c r="AA37" s="1337"/>
      <c r="AB37" s="1326"/>
      <c r="AC37" s="1326"/>
      <c r="AD37" s="1326"/>
      <c r="AE37" s="1326"/>
      <c r="AF37" s="1326"/>
      <c r="AG37" s="1323"/>
      <c r="AH37" s="1326"/>
      <c r="AI37" s="1326"/>
      <c r="AJ37" s="1326"/>
      <c r="AK37" s="1326"/>
      <c r="AL37" s="1326"/>
      <c r="AM37" s="1326"/>
      <c r="AN37" s="1326"/>
      <c r="AO37" s="1326"/>
      <c r="AP37" s="1326"/>
      <c r="AQ37" s="1326"/>
      <c r="AR37" s="1326"/>
      <c r="AS37" s="1326"/>
      <c r="AT37" s="1326"/>
      <c r="AU37" s="1326"/>
      <c r="AV37" s="1326"/>
      <c r="AW37" s="1326"/>
      <c r="AX37" s="1326"/>
      <c r="AY37" s="1326"/>
      <c r="AZ37" s="1326"/>
      <c r="BA37" s="1360" t="s">
        <v>3</v>
      </c>
      <c r="BB37" s="1360" t="s">
        <v>3</v>
      </c>
      <c r="BC37" s="1346"/>
      <c r="BD37" s="1346"/>
      <c r="BE37" s="1592">
        <v>0</v>
      </c>
      <c r="BF37" s="1592" t="s">
        <v>3</v>
      </c>
    </row>
    <row r="38" spans="1:58" x14ac:dyDescent="0.25">
      <c r="A38" s="2797" t="s">
        <v>61</v>
      </c>
      <c r="B38" s="2803"/>
      <c r="C38" s="2798"/>
      <c r="D38" s="1502">
        <v>0</v>
      </c>
      <c r="E38" s="1491">
        <v>0</v>
      </c>
      <c r="F38" s="1554">
        <v>0</v>
      </c>
      <c r="G38" s="1554">
        <v>0</v>
      </c>
      <c r="H38" s="1492">
        <v>0</v>
      </c>
      <c r="I38" s="1492">
        <v>0</v>
      </c>
      <c r="J38" s="1492">
        <v>0</v>
      </c>
      <c r="K38" s="1492">
        <v>0</v>
      </c>
      <c r="L38" s="1554">
        <v>0</v>
      </c>
      <c r="M38" s="1492">
        <v>0</v>
      </c>
      <c r="N38" s="1492">
        <v>0</v>
      </c>
      <c r="O38" s="1493">
        <v>0</v>
      </c>
      <c r="P38" s="1490">
        <v>0</v>
      </c>
      <c r="Q38" s="1495">
        <v>0</v>
      </c>
      <c r="R38" s="1495">
        <v>0</v>
      </c>
      <c r="S38" s="1584" t="s">
        <v>6</v>
      </c>
      <c r="T38" s="1323"/>
      <c r="U38" s="1323"/>
      <c r="V38" s="1323"/>
      <c r="W38" s="1323"/>
      <c r="X38" s="1330"/>
      <c r="Y38" s="1337"/>
      <c r="Z38" s="1337"/>
      <c r="AA38" s="1330"/>
      <c r="AB38" s="1326"/>
      <c r="AC38" s="1326"/>
      <c r="AD38" s="1326"/>
      <c r="AE38" s="1326"/>
      <c r="AF38" s="1326"/>
      <c r="AG38" s="1323"/>
      <c r="AH38" s="1326"/>
      <c r="AI38" s="1326"/>
      <c r="AJ38" s="1326"/>
      <c r="AK38" s="1326"/>
      <c r="AL38" s="1326"/>
      <c r="AM38" s="1326"/>
      <c r="AN38" s="1326"/>
      <c r="AO38" s="1326"/>
      <c r="AP38" s="1326"/>
      <c r="AQ38" s="1326"/>
      <c r="AR38" s="1326"/>
      <c r="AS38" s="1326"/>
      <c r="AT38" s="1326"/>
      <c r="AU38" s="1326"/>
      <c r="AV38" s="1326"/>
      <c r="AW38" s="1326"/>
      <c r="AX38" s="1326"/>
      <c r="AY38" s="1326"/>
      <c r="AZ38" s="1326"/>
      <c r="BA38" s="1360" t="s">
        <v>3</v>
      </c>
      <c r="BB38" s="1360" t="s">
        <v>3</v>
      </c>
      <c r="BC38" s="1423" t="s">
        <v>3</v>
      </c>
      <c r="BD38" s="1592">
        <v>0</v>
      </c>
      <c r="BE38" s="1592">
        <v>0</v>
      </c>
      <c r="BF38" s="1592" t="s">
        <v>3</v>
      </c>
    </row>
    <row r="39" spans="1:58" x14ac:dyDescent="0.25">
      <c r="A39" s="1366" t="s">
        <v>62</v>
      </c>
      <c r="B39" s="1364"/>
      <c r="C39" s="1364"/>
      <c r="D39" s="1367"/>
      <c r="E39" s="1367"/>
      <c r="F39" s="1367"/>
      <c r="G39" s="1367"/>
      <c r="H39" s="1367"/>
      <c r="I39" s="1367"/>
      <c r="J39" s="1367"/>
      <c r="K39" s="1367"/>
      <c r="L39" s="1367"/>
      <c r="M39" s="1367"/>
      <c r="N39" s="1367"/>
      <c r="O39" s="1367"/>
      <c r="P39" s="1367"/>
      <c r="Q39" s="1367"/>
      <c r="R39" s="1358"/>
      <c r="S39" s="1358"/>
      <c r="T39" s="1323"/>
      <c r="U39" s="1323"/>
      <c r="V39" s="1323"/>
      <c r="W39" s="1323"/>
      <c r="X39" s="1323"/>
      <c r="Y39" s="1323"/>
      <c r="Z39" s="1323"/>
      <c r="AA39" s="1323"/>
      <c r="AB39" s="1323"/>
      <c r="AC39" s="1323"/>
      <c r="AD39" s="1323"/>
      <c r="AE39" s="1323"/>
      <c r="AF39" s="1323"/>
      <c r="AG39" s="1323"/>
      <c r="AH39" s="1323"/>
      <c r="AI39" s="1323"/>
      <c r="AJ39" s="1323"/>
      <c r="AK39" s="1323"/>
      <c r="AL39" s="1323"/>
      <c r="AM39" s="1323"/>
      <c r="AN39" s="1323"/>
      <c r="AO39" s="1323"/>
      <c r="AP39" s="1323"/>
      <c r="AQ39" s="1323"/>
      <c r="AR39" s="1323"/>
      <c r="AS39" s="1323"/>
      <c r="AT39" s="1323"/>
      <c r="AU39" s="1323"/>
      <c r="AV39" s="1323"/>
      <c r="AW39" s="1323"/>
      <c r="AX39" s="1323"/>
      <c r="AY39" s="1323"/>
      <c r="AZ39" s="1323"/>
      <c r="BA39" s="1323"/>
      <c r="BB39" s="1323"/>
      <c r="BC39" s="1323"/>
      <c r="BD39" s="1323"/>
      <c r="BE39" s="1323"/>
      <c r="BF39" s="1323"/>
    </row>
    <row r="40" spans="1:58" x14ac:dyDescent="0.25">
      <c r="A40" s="1403" t="s">
        <v>63</v>
      </c>
      <c r="B40" s="1364"/>
      <c r="C40" s="1364"/>
      <c r="D40" s="1367"/>
      <c r="E40" s="1367"/>
      <c r="F40" s="1367"/>
      <c r="G40" s="1367"/>
      <c r="H40" s="1367"/>
      <c r="I40" s="1367"/>
      <c r="J40" s="1367"/>
      <c r="K40" s="1367"/>
      <c r="L40" s="1367"/>
      <c r="M40" s="1367"/>
      <c r="N40" s="1367"/>
      <c r="O40" s="1367"/>
      <c r="P40" s="1367"/>
      <c r="Q40" s="1367"/>
      <c r="R40" s="1358"/>
      <c r="S40" s="1358"/>
      <c r="T40" s="1323"/>
      <c r="U40" s="1323"/>
      <c r="V40" s="1323"/>
      <c r="W40" s="1323"/>
      <c r="X40" s="1323"/>
      <c r="Y40" s="1323"/>
      <c r="Z40" s="1323"/>
      <c r="AA40" s="1323"/>
      <c r="AB40" s="1323"/>
      <c r="AC40" s="1323"/>
      <c r="AD40" s="1323"/>
      <c r="AE40" s="1323"/>
      <c r="AF40" s="1323"/>
      <c r="AG40" s="1323"/>
      <c r="AH40" s="1323"/>
      <c r="AI40" s="1323"/>
      <c r="AJ40" s="1323"/>
      <c r="AK40" s="1323"/>
      <c r="AL40" s="1323"/>
      <c r="AM40" s="1323"/>
      <c r="AN40" s="1323"/>
      <c r="AO40" s="1323"/>
      <c r="AP40" s="1323"/>
      <c r="AQ40" s="1323"/>
      <c r="AR40" s="1323"/>
      <c r="AS40" s="1323"/>
      <c r="AT40" s="1323"/>
      <c r="AU40" s="1323"/>
      <c r="AV40" s="1323"/>
      <c r="AW40" s="1323"/>
      <c r="AX40" s="1323"/>
      <c r="AY40" s="1323"/>
      <c r="AZ40" s="1323"/>
      <c r="BA40" s="1323"/>
      <c r="BB40" s="1323"/>
      <c r="BC40" s="1323"/>
      <c r="BD40" s="1323"/>
      <c r="BE40" s="1323"/>
      <c r="BF40" s="1323"/>
    </row>
    <row r="41" spans="1:58" x14ac:dyDescent="0.25">
      <c r="A41" s="2810" t="s">
        <v>64</v>
      </c>
      <c r="B41" s="2811"/>
      <c r="C41" s="2812"/>
      <c r="D41" s="1462">
        <v>0</v>
      </c>
      <c r="E41" s="1468"/>
      <c r="F41" s="1469"/>
      <c r="G41" s="1469"/>
      <c r="H41" s="1469"/>
      <c r="I41" s="1469"/>
      <c r="J41" s="1469"/>
      <c r="K41" s="1469"/>
      <c r="L41" s="1469"/>
      <c r="M41" s="1469"/>
      <c r="N41" s="1484"/>
      <c r="O41" s="1484"/>
      <c r="P41" s="1448"/>
      <c r="Q41" s="1503"/>
      <c r="R41" s="1547"/>
      <c r="S41" s="1584" t="s">
        <v>6</v>
      </c>
      <c r="T41" s="1323"/>
      <c r="U41" s="1323"/>
      <c r="V41" s="1323"/>
      <c r="W41" s="1323"/>
      <c r="X41" s="1323"/>
      <c r="Y41" s="1337"/>
      <c r="Z41" s="1337"/>
      <c r="AA41" s="1330"/>
      <c r="AB41" s="1326"/>
      <c r="AC41" s="1326"/>
      <c r="AD41" s="1326"/>
      <c r="AE41" s="1326"/>
      <c r="AF41" s="1326"/>
      <c r="AG41" s="1323"/>
      <c r="AH41" s="1326"/>
      <c r="AI41" s="1326"/>
      <c r="AJ41" s="1326"/>
      <c r="AK41" s="1326"/>
      <c r="AL41" s="1326"/>
      <c r="AM41" s="1326"/>
      <c r="AN41" s="1326"/>
      <c r="AO41" s="1326"/>
      <c r="AP41" s="1326"/>
      <c r="AQ41" s="1326"/>
      <c r="AR41" s="1326"/>
      <c r="AS41" s="1326"/>
      <c r="AT41" s="1326"/>
      <c r="AU41" s="1326"/>
      <c r="AV41" s="1326"/>
      <c r="AW41" s="1326"/>
      <c r="AX41" s="1326"/>
      <c r="AY41" s="1326"/>
      <c r="AZ41" s="1326"/>
      <c r="BA41" s="1360" t="s">
        <v>3</v>
      </c>
      <c r="BB41" s="1360" t="s">
        <v>3</v>
      </c>
      <c r="BC41" s="1423" t="s">
        <v>3</v>
      </c>
      <c r="BD41" s="1592">
        <v>0</v>
      </c>
      <c r="BE41" s="1592">
        <v>0</v>
      </c>
      <c r="BF41" s="1592" t="s">
        <v>3</v>
      </c>
    </row>
    <row r="42" spans="1:58" x14ac:dyDescent="0.25">
      <c r="A42" s="2813" t="s">
        <v>65</v>
      </c>
      <c r="B42" s="2814"/>
      <c r="C42" s="2815"/>
      <c r="D42" s="1463">
        <v>0</v>
      </c>
      <c r="E42" s="1455"/>
      <c r="F42" s="1456"/>
      <c r="G42" s="1456"/>
      <c r="H42" s="1456"/>
      <c r="I42" s="1456"/>
      <c r="J42" s="1456"/>
      <c r="K42" s="1456"/>
      <c r="L42" s="1456"/>
      <c r="M42" s="1456"/>
      <c r="N42" s="1457"/>
      <c r="O42" s="1457"/>
      <c r="P42" s="1449"/>
      <c r="Q42" s="1473"/>
      <c r="R42" s="1531"/>
      <c r="S42" s="1584" t="s">
        <v>6</v>
      </c>
      <c r="T42" s="1323"/>
      <c r="U42" s="1323"/>
      <c r="V42" s="1323"/>
      <c r="W42" s="1323"/>
      <c r="X42" s="1323"/>
      <c r="Y42" s="1337"/>
      <c r="Z42" s="1337"/>
      <c r="AA42" s="1330"/>
      <c r="AB42" s="1326"/>
      <c r="AC42" s="1326"/>
      <c r="AD42" s="1326"/>
      <c r="AE42" s="1326"/>
      <c r="AF42" s="1326"/>
      <c r="AG42" s="1323"/>
      <c r="AH42" s="1326"/>
      <c r="AI42" s="1326"/>
      <c r="AJ42" s="1326"/>
      <c r="AK42" s="1326"/>
      <c r="AL42" s="1326"/>
      <c r="AM42" s="1326"/>
      <c r="AN42" s="1326"/>
      <c r="AO42" s="1326"/>
      <c r="AP42" s="1326"/>
      <c r="AQ42" s="1326"/>
      <c r="AR42" s="1326"/>
      <c r="AS42" s="1326"/>
      <c r="AT42" s="1326"/>
      <c r="AU42" s="1326"/>
      <c r="AV42" s="1326"/>
      <c r="AW42" s="1326"/>
      <c r="AX42" s="1326"/>
      <c r="AY42" s="1326"/>
      <c r="AZ42" s="1326"/>
      <c r="BA42" s="1360" t="s">
        <v>3</v>
      </c>
      <c r="BB42" s="1360" t="s">
        <v>3</v>
      </c>
      <c r="BC42" s="1423" t="s">
        <v>3</v>
      </c>
      <c r="BD42" s="1592">
        <v>0</v>
      </c>
      <c r="BE42" s="1592">
        <v>0</v>
      </c>
      <c r="BF42" s="1592" t="s">
        <v>3</v>
      </c>
    </row>
    <row r="43" spans="1:58" x14ac:dyDescent="0.25">
      <c r="A43" s="2813" t="s">
        <v>66</v>
      </c>
      <c r="B43" s="2814"/>
      <c r="C43" s="2815"/>
      <c r="D43" s="1463">
        <v>0</v>
      </c>
      <c r="E43" s="1455"/>
      <c r="F43" s="1456"/>
      <c r="G43" s="1456"/>
      <c r="H43" s="1456"/>
      <c r="I43" s="1456"/>
      <c r="J43" s="1456"/>
      <c r="K43" s="1456"/>
      <c r="L43" s="1456"/>
      <c r="M43" s="1456"/>
      <c r="N43" s="1457"/>
      <c r="O43" s="1457"/>
      <c r="P43" s="1449"/>
      <c r="Q43" s="1473"/>
      <c r="R43" s="1531"/>
      <c r="S43" s="1584" t="s">
        <v>6</v>
      </c>
      <c r="T43" s="1323"/>
      <c r="U43" s="1323"/>
      <c r="V43" s="1323"/>
      <c r="W43" s="1323"/>
      <c r="X43" s="1323"/>
      <c r="Y43" s="1337"/>
      <c r="Z43" s="1337"/>
      <c r="AA43" s="1330"/>
      <c r="AB43" s="1326"/>
      <c r="AC43" s="1326"/>
      <c r="AD43" s="1326"/>
      <c r="AE43" s="1326"/>
      <c r="AF43" s="1326"/>
      <c r="AG43" s="1323"/>
      <c r="AH43" s="1326"/>
      <c r="AI43" s="1326"/>
      <c r="AJ43" s="1326"/>
      <c r="AK43" s="1326"/>
      <c r="AL43" s="1326"/>
      <c r="AM43" s="1326"/>
      <c r="AN43" s="1326"/>
      <c r="AO43" s="1326"/>
      <c r="AP43" s="1326"/>
      <c r="AQ43" s="1326"/>
      <c r="AR43" s="1326"/>
      <c r="AS43" s="1326"/>
      <c r="AT43" s="1326"/>
      <c r="AU43" s="1326"/>
      <c r="AV43" s="1326"/>
      <c r="AW43" s="1326"/>
      <c r="AX43" s="1326"/>
      <c r="AY43" s="1326"/>
      <c r="AZ43" s="1326"/>
      <c r="BA43" s="1360" t="s">
        <v>3</v>
      </c>
      <c r="BB43" s="1360" t="s">
        <v>3</v>
      </c>
      <c r="BC43" s="1423" t="s">
        <v>3</v>
      </c>
      <c r="BD43" s="1592">
        <v>0</v>
      </c>
      <c r="BE43" s="1592">
        <v>0</v>
      </c>
      <c r="BF43" s="1592" t="s">
        <v>3</v>
      </c>
    </row>
    <row r="44" spans="1:58" x14ac:dyDescent="0.25">
      <c r="A44" s="2813" t="s">
        <v>67</v>
      </c>
      <c r="B44" s="2814"/>
      <c r="C44" s="2815"/>
      <c r="D44" s="1463">
        <v>0</v>
      </c>
      <c r="E44" s="1455"/>
      <c r="F44" s="1456"/>
      <c r="G44" s="1456"/>
      <c r="H44" s="1456"/>
      <c r="I44" s="1456"/>
      <c r="J44" s="1456"/>
      <c r="K44" s="1456"/>
      <c r="L44" s="1456"/>
      <c r="M44" s="1456"/>
      <c r="N44" s="1457"/>
      <c r="O44" s="1457"/>
      <c r="P44" s="1449"/>
      <c r="Q44" s="1473"/>
      <c r="R44" s="1531"/>
      <c r="S44" s="1584" t="s">
        <v>6</v>
      </c>
      <c r="T44" s="1323"/>
      <c r="U44" s="1323"/>
      <c r="V44" s="1323"/>
      <c r="W44" s="1323"/>
      <c r="X44" s="1323"/>
      <c r="Y44" s="1337"/>
      <c r="Z44" s="1337"/>
      <c r="AA44" s="1330"/>
      <c r="AB44" s="1326"/>
      <c r="AC44" s="1326"/>
      <c r="AD44" s="1326"/>
      <c r="AE44" s="1326"/>
      <c r="AF44" s="1326"/>
      <c r="AG44" s="1323"/>
      <c r="AH44" s="1326"/>
      <c r="AI44" s="1326"/>
      <c r="AJ44" s="1326"/>
      <c r="AK44" s="1326"/>
      <c r="AL44" s="1326"/>
      <c r="AM44" s="1326"/>
      <c r="AN44" s="1326"/>
      <c r="AO44" s="1326"/>
      <c r="AP44" s="1326"/>
      <c r="AQ44" s="1326"/>
      <c r="AR44" s="1326"/>
      <c r="AS44" s="1326"/>
      <c r="AT44" s="1326"/>
      <c r="AU44" s="1326"/>
      <c r="AV44" s="1326"/>
      <c r="AW44" s="1326"/>
      <c r="AX44" s="1326"/>
      <c r="AY44" s="1326"/>
      <c r="AZ44" s="1326"/>
      <c r="BA44" s="1360" t="s">
        <v>3</v>
      </c>
      <c r="BB44" s="1360" t="s">
        <v>3</v>
      </c>
      <c r="BC44" s="1423" t="s">
        <v>3</v>
      </c>
      <c r="BD44" s="1592">
        <v>0</v>
      </c>
      <c r="BE44" s="1592">
        <v>0</v>
      </c>
      <c r="BF44" s="1592" t="s">
        <v>3</v>
      </c>
    </row>
    <row r="45" spans="1:58" x14ac:dyDescent="0.25">
      <c r="A45" s="2813" t="s">
        <v>68</v>
      </c>
      <c r="B45" s="2814"/>
      <c r="C45" s="2815"/>
      <c r="D45" s="1463">
        <v>0</v>
      </c>
      <c r="E45" s="1455"/>
      <c r="F45" s="1456"/>
      <c r="G45" s="1456"/>
      <c r="H45" s="1456"/>
      <c r="I45" s="1456"/>
      <c r="J45" s="1456"/>
      <c r="K45" s="1456"/>
      <c r="L45" s="1456"/>
      <c r="M45" s="1456"/>
      <c r="N45" s="1457"/>
      <c r="O45" s="1457"/>
      <c r="P45" s="1449"/>
      <c r="Q45" s="1473"/>
      <c r="R45" s="1531"/>
      <c r="S45" s="1584" t="s">
        <v>6</v>
      </c>
      <c r="T45" s="1323"/>
      <c r="U45" s="1323"/>
      <c r="V45" s="1323"/>
      <c r="W45" s="1323"/>
      <c r="X45" s="1323"/>
      <c r="Y45" s="1337"/>
      <c r="Z45" s="1337"/>
      <c r="AA45" s="1330"/>
      <c r="AB45" s="1326"/>
      <c r="AC45" s="1326"/>
      <c r="AD45" s="1326"/>
      <c r="AE45" s="1326"/>
      <c r="AF45" s="1326"/>
      <c r="AG45" s="1323"/>
      <c r="AH45" s="1326"/>
      <c r="AI45" s="1326"/>
      <c r="AJ45" s="1326"/>
      <c r="AK45" s="1326"/>
      <c r="AL45" s="1326"/>
      <c r="AM45" s="1326"/>
      <c r="AN45" s="1326"/>
      <c r="AO45" s="1326"/>
      <c r="AP45" s="1326"/>
      <c r="AQ45" s="1326"/>
      <c r="AR45" s="1326"/>
      <c r="AS45" s="1326"/>
      <c r="AT45" s="1326"/>
      <c r="AU45" s="1326"/>
      <c r="AV45" s="1326"/>
      <c r="AW45" s="1326"/>
      <c r="AX45" s="1326"/>
      <c r="AY45" s="1326"/>
      <c r="AZ45" s="1326"/>
      <c r="BA45" s="1360" t="s">
        <v>3</v>
      </c>
      <c r="BB45" s="1360" t="s">
        <v>3</v>
      </c>
      <c r="BC45" s="1423" t="s">
        <v>3</v>
      </c>
      <c r="BD45" s="1592">
        <v>0</v>
      </c>
      <c r="BE45" s="1592">
        <v>0</v>
      </c>
      <c r="BF45" s="1592" t="s">
        <v>3</v>
      </c>
    </row>
    <row r="46" spans="1:58" x14ac:dyDescent="0.25">
      <c r="A46" s="2813" t="s">
        <v>69</v>
      </c>
      <c r="B46" s="2814"/>
      <c r="C46" s="2815"/>
      <c r="D46" s="1463">
        <v>0</v>
      </c>
      <c r="E46" s="1455"/>
      <c r="F46" s="1456"/>
      <c r="G46" s="1456"/>
      <c r="H46" s="1456"/>
      <c r="I46" s="1456"/>
      <c r="J46" s="1456"/>
      <c r="K46" s="1456"/>
      <c r="L46" s="1466"/>
      <c r="M46" s="1466"/>
      <c r="N46" s="1466"/>
      <c r="O46" s="1541"/>
      <c r="P46" s="1449"/>
      <c r="Q46" s="1474"/>
      <c r="R46" s="1531"/>
      <c r="S46" s="1584" t="s">
        <v>6</v>
      </c>
      <c r="T46" s="1323"/>
      <c r="U46" s="1323"/>
      <c r="V46" s="1323"/>
      <c r="W46" s="1323"/>
      <c r="X46" s="1323"/>
      <c r="Y46" s="1337"/>
      <c r="Z46" s="1337"/>
      <c r="AA46" s="1330"/>
      <c r="AB46" s="1326"/>
      <c r="AC46" s="1326"/>
      <c r="AD46" s="1326"/>
      <c r="AE46" s="1326"/>
      <c r="AF46" s="1326"/>
      <c r="AG46" s="1323"/>
      <c r="AH46" s="1326"/>
      <c r="AI46" s="1326"/>
      <c r="AJ46" s="1326"/>
      <c r="AK46" s="1326"/>
      <c r="AL46" s="1326"/>
      <c r="AM46" s="1326"/>
      <c r="AN46" s="1326"/>
      <c r="AO46" s="1326"/>
      <c r="AP46" s="1326"/>
      <c r="AQ46" s="1326"/>
      <c r="AR46" s="1326"/>
      <c r="AS46" s="1326"/>
      <c r="AT46" s="1326"/>
      <c r="AU46" s="1326"/>
      <c r="AV46" s="1326"/>
      <c r="AW46" s="1326"/>
      <c r="AX46" s="1326"/>
      <c r="AY46" s="1326"/>
      <c r="AZ46" s="1326"/>
      <c r="BA46" s="1360" t="s">
        <v>3</v>
      </c>
      <c r="BB46" s="1360" t="s">
        <v>3</v>
      </c>
      <c r="BC46" s="1346"/>
      <c r="BD46" s="1346"/>
      <c r="BE46" s="1592">
        <v>0</v>
      </c>
      <c r="BF46" s="1592" t="s">
        <v>3</v>
      </c>
    </row>
    <row r="47" spans="1:58" x14ac:dyDescent="0.25">
      <c r="A47" s="2813" t="s">
        <v>70</v>
      </c>
      <c r="B47" s="2814"/>
      <c r="C47" s="2815"/>
      <c r="D47" s="1463">
        <v>0</v>
      </c>
      <c r="E47" s="1466"/>
      <c r="F47" s="1466"/>
      <c r="G47" s="1466"/>
      <c r="H47" s="1466"/>
      <c r="I47" s="1466"/>
      <c r="J47" s="1456"/>
      <c r="K47" s="1456"/>
      <c r="L47" s="1456"/>
      <c r="M47" s="1456"/>
      <c r="N47" s="1457"/>
      <c r="O47" s="1457"/>
      <c r="P47" s="1449"/>
      <c r="Q47" s="1473"/>
      <c r="R47" s="1531"/>
      <c r="S47" s="1584" t="s">
        <v>6</v>
      </c>
      <c r="T47" s="1323"/>
      <c r="U47" s="1323"/>
      <c r="V47" s="1323"/>
      <c r="W47" s="1323"/>
      <c r="X47" s="1323"/>
      <c r="Y47" s="1337"/>
      <c r="Z47" s="1337"/>
      <c r="AA47" s="1330"/>
      <c r="AB47" s="1326"/>
      <c r="AC47" s="1326"/>
      <c r="AD47" s="1326"/>
      <c r="AE47" s="1326"/>
      <c r="AF47" s="1326"/>
      <c r="AG47" s="1323"/>
      <c r="AH47" s="1326"/>
      <c r="AI47" s="1326"/>
      <c r="AJ47" s="1326"/>
      <c r="AK47" s="1326"/>
      <c r="AL47" s="1326"/>
      <c r="AM47" s="1326"/>
      <c r="AN47" s="1326"/>
      <c r="AO47" s="1326"/>
      <c r="AP47" s="1326"/>
      <c r="AQ47" s="1326"/>
      <c r="AR47" s="1326"/>
      <c r="AS47" s="1326"/>
      <c r="AT47" s="1326"/>
      <c r="AU47" s="1326"/>
      <c r="AV47" s="1326"/>
      <c r="AW47" s="1326"/>
      <c r="AX47" s="1326"/>
      <c r="AY47" s="1326"/>
      <c r="AZ47" s="1326"/>
      <c r="BA47" s="1360" t="s">
        <v>3</v>
      </c>
      <c r="BB47" s="1360" t="s">
        <v>3</v>
      </c>
      <c r="BC47" s="1423" t="s">
        <v>3</v>
      </c>
      <c r="BD47" s="1592">
        <v>0</v>
      </c>
      <c r="BE47" s="1592">
        <v>0</v>
      </c>
      <c r="BF47" s="1592" t="s">
        <v>3</v>
      </c>
    </row>
    <row r="48" spans="1:58" x14ac:dyDescent="0.25">
      <c r="A48" s="2813" t="s">
        <v>71</v>
      </c>
      <c r="B48" s="2814"/>
      <c r="C48" s="2815"/>
      <c r="D48" s="1463">
        <v>0</v>
      </c>
      <c r="E48" s="1466"/>
      <c r="F48" s="1466"/>
      <c r="G48" s="1466"/>
      <c r="H48" s="1466"/>
      <c r="I48" s="1456"/>
      <c r="J48" s="1456"/>
      <c r="K48" s="1456"/>
      <c r="L48" s="1456"/>
      <c r="M48" s="1456"/>
      <c r="N48" s="1456"/>
      <c r="O48" s="1457"/>
      <c r="P48" s="1449"/>
      <c r="Q48" s="1473"/>
      <c r="R48" s="1531"/>
      <c r="S48" s="1584" t="s">
        <v>6</v>
      </c>
      <c r="T48" s="1323"/>
      <c r="U48" s="1323"/>
      <c r="V48" s="1323"/>
      <c r="W48" s="1323"/>
      <c r="X48" s="1323"/>
      <c r="Y48" s="1337"/>
      <c r="Z48" s="1337"/>
      <c r="AA48" s="1330"/>
      <c r="AB48" s="1326"/>
      <c r="AC48" s="1326"/>
      <c r="AD48" s="1326"/>
      <c r="AE48" s="1326"/>
      <c r="AF48" s="1326"/>
      <c r="AG48" s="1323"/>
      <c r="AH48" s="1326"/>
      <c r="AI48" s="1326"/>
      <c r="AJ48" s="1326"/>
      <c r="AK48" s="1326"/>
      <c r="AL48" s="1326"/>
      <c r="AM48" s="1326"/>
      <c r="AN48" s="1326"/>
      <c r="AO48" s="1326"/>
      <c r="AP48" s="1326"/>
      <c r="AQ48" s="1326"/>
      <c r="AR48" s="1326"/>
      <c r="AS48" s="1326"/>
      <c r="AT48" s="1326"/>
      <c r="AU48" s="1326"/>
      <c r="AV48" s="1326"/>
      <c r="AW48" s="1326"/>
      <c r="AX48" s="1326"/>
      <c r="AY48" s="1326"/>
      <c r="AZ48" s="1326"/>
      <c r="BA48" s="1360" t="s">
        <v>3</v>
      </c>
      <c r="BB48" s="1360" t="s">
        <v>3</v>
      </c>
      <c r="BC48" s="1423" t="s">
        <v>3</v>
      </c>
      <c r="BD48" s="1592">
        <v>0</v>
      </c>
      <c r="BE48" s="1592">
        <v>0</v>
      </c>
      <c r="BF48" s="1592" t="s">
        <v>3</v>
      </c>
    </row>
    <row r="49" spans="1:58" x14ac:dyDescent="0.25">
      <c r="A49" s="2845" t="s">
        <v>72</v>
      </c>
      <c r="B49" s="2846"/>
      <c r="C49" s="2847"/>
      <c r="D49" s="1463">
        <v>0</v>
      </c>
      <c r="E49" s="1456"/>
      <c r="F49" s="1456"/>
      <c r="G49" s="1456"/>
      <c r="H49" s="1456"/>
      <c r="I49" s="1456"/>
      <c r="J49" s="1456"/>
      <c r="K49" s="1456"/>
      <c r="L49" s="1456"/>
      <c r="M49" s="1456"/>
      <c r="N49" s="1457"/>
      <c r="O49" s="1457"/>
      <c r="P49" s="1449"/>
      <c r="Q49" s="1473"/>
      <c r="R49" s="1531"/>
      <c r="S49" s="1584" t="s">
        <v>6</v>
      </c>
      <c r="T49" s="1323"/>
      <c r="U49" s="1323"/>
      <c r="V49" s="1323"/>
      <c r="W49" s="1323"/>
      <c r="X49" s="1323"/>
      <c r="Y49" s="1337"/>
      <c r="Z49" s="1337"/>
      <c r="AA49" s="1330"/>
      <c r="AB49" s="1326"/>
      <c r="AC49" s="1326"/>
      <c r="AD49" s="1326"/>
      <c r="AE49" s="1326"/>
      <c r="AF49" s="1326"/>
      <c r="AG49" s="1323"/>
      <c r="AH49" s="1326"/>
      <c r="AI49" s="1326"/>
      <c r="AJ49" s="1326"/>
      <c r="AK49" s="1326"/>
      <c r="AL49" s="1326"/>
      <c r="AM49" s="1326"/>
      <c r="AN49" s="1326"/>
      <c r="AO49" s="1326"/>
      <c r="AP49" s="1326"/>
      <c r="AQ49" s="1326"/>
      <c r="AR49" s="1326"/>
      <c r="AS49" s="1326"/>
      <c r="AT49" s="1326"/>
      <c r="AU49" s="1326"/>
      <c r="AV49" s="1326"/>
      <c r="AW49" s="1326"/>
      <c r="AX49" s="1326"/>
      <c r="AY49" s="1326"/>
      <c r="AZ49" s="1326"/>
      <c r="BA49" s="1360" t="s">
        <v>3</v>
      </c>
      <c r="BB49" s="1360" t="s">
        <v>3</v>
      </c>
      <c r="BC49" s="1423" t="s">
        <v>3</v>
      </c>
      <c r="BD49" s="1592">
        <v>0</v>
      </c>
      <c r="BE49" s="1592">
        <v>0</v>
      </c>
      <c r="BF49" s="1592" t="s">
        <v>3</v>
      </c>
    </row>
    <row r="50" spans="1:58" x14ac:dyDescent="0.25">
      <c r="A50" s="2845" t="s">
        <v>73</v>
      </c>
      <c r="B50" s="2846"/>
      <c r="C50" s="2847"/>
      <c r="D50" s="1463">
        <v>0</v>
      </c>
      <c r="E50" s="1466"/>
      <c r="F50" s="1466"/>
      <c r="G50" s="1466"/>
      <c r="H50" s="1466"/>
      <c r="I50" s="1456"/>
      <c r="J50" s="1456"/>
      <c r="K50" s="1456"/>
      <c r="L50" s="1456"/>
      <c r="M50" s="1456"/>
      <c r="N50" s="1457"/>
      <c r="O50" s="1457"/>
      <c r="P50" s="1449"/>
      <c r="Q50" s="1473"/>
      <c r="R50" s="1531"/>
      <c r="S50" s="1584" t="s">
        <v>6</v>
      </c>
      <c r="T50" s="1323"/>
      <c r="U50" s="1323"/>
      <c r="V50" s="1323"/>
      <c r="W50" s="1323"/>
      <c r="X50" s="1323"/>
      <c r="Y50" s="1337"/>
      <c r="Z50" s="1337"/>
      <c r="AA50" s="1330"/>
      <c r="AB50" s="1326"/>
      <c r="AC50" s="1326"/>
      <c r="AD50" s="1326"/>
      <c r="AE50" s="1326"/>
      <c r="AF50" s="1326"/>
      <c r="AG50" s="1323"/>
      <c r="AH50" s="1326"/>
      <c r="AI50" s="1326"/>
      <c r="AJ50" s="1326"/>
      <c r="AK50" s="1326"/>
      <c r="AL50" s="1326"/>
      <c r="AM50" s="1326"/>
      <c r="AN50" s="1326"/>
      <c r="AO50" s="1326"/>
      <c r="AP50" s="1326"/>
      <c r="AQ50" s="1326"/>
      <c r="AR50" s="1326"/>
      <c r="AS50" s="1326"/>
      <c r="AT50" s="1326"/>
      <c r="AU50" s="1326"/>
      <c r="AV50" s="1326"/>
      <c r="AW50" s="1326"/>
      <c r="AX50" s="1326"/>
      <c r="AY50" s="1326"/>
      <c r="AZ50" s="1326"/>
      <c r="BA50" s="1360" t="s">
        <v>3</v>
      </c>
      <c r="BB50" s="1360" t="s">
        <v>3</v>
      </c>
      <c r="BC50" s="1423" t="s">
        <v>3</v>
      </c>
      <c r="BD50" s="1592">
        <v>0</v>
      </c>
      <c r="BE50" s="1592">
        <v>0</v>
      </c>
      <c r="BF50" s="1592" t="s">
        <v>3</v>
      </c>
    </row>
    <row r="51" spans="1:58" x14ac:dyDescent="0.25">
      <c r="A51" s="2813" t="s">
        <v>74</v>
      </c>
      <c r="B51" s="2814"/>
      <c r="C51" s="2815"/>
      <c r="D51" s="1463">
        <v>0</v>
      </c>
      <c r="E51" s="1543"/>
      <c r="F51" s="1466"/>
      <c r="G51" s="1466"/>
      <c r="H51" s="1466"/>
      <c r="I51" s="1456"/>
      <c r="J51" s="1456"/>
      <c r="K51" s="1456"/>
      <c r="L51" s="1456"/>
      <c r="M51" s="1456"/>
      <c r="N51" s="1457"/>
      <c r="O51" s="1457"/>
      <c r="P51" s="1449"/>
      <c r="Q51" s="1473"/>
      <c r="R51" s="1531"/>
      <c r="S51" s="1584" t="s">
        <v>6</v>
      </c>
      <c r="T51" s="1323"/>
      <c r="U51" s="1323"/>
      <c r="V51" s="1323"/>
      <c r="W51" s="1323"/>
      <c r="X51" s="1323"/>
      <c r="Y51" s="1337"/>
      <c r="Z51" s="1337"/>
      <c r="AA51" s="1330"/>
      <c r="AB51" s="1326"/>
      <c r="AC51" s="1326"/>
      <c r="AD51" s="1326"/>
      <c r="AE51" s="1326"/>
      <c r="AF51" s="1326"/>
      <c r="AG51" s="1323"/>
      <c r="AH51" s="1326"/>
      <c r="AI51" s="1326"/>
      <c r="AJ51" s="1326"/>
      <c r="AK51" s="1326"/>
      <c r="AL51" s="1326"/>
      <c r="AM51" s="1326"/>
      <c r="AN51" s="1326"/>
      <c r="AO51" s="1326"/>
      <c r="AP51" s="1326"/>
      <c r="AQ51" s="1326"/>
      <c r="AR51" s="1326"/>
      <c r="AS51" s="1326"/>
      <c r="AT51" s="1326"/>
      <c r="AU51" s="1326"/>
      <c r="AV51" s="1326"/>
      <c r="AW51" s="1326"/>
      <c r="AX51" s="1326"/>
      <c r="AY51" s="1326"/>
      <c r="AZ51" s="1326"/>
      <c r="BA51" s="1360" t="s">
        <v>3</v>
      </c>
      <c r="BB51" s="1360" t="s">
        <v>3</v>
      </c>
      <c r="BC51" s="1423" t="s">
        <v>3</v>
      </c>
      <c r="BD51" s="1592">
        <v>0</v>
      </c>
      <c r="BE51" s="1592">
        <v>0</v>
      </c>
      <c r="BF51" s="1592" t="s">
        <v>3</v>
      </c>
    </row>
    <row r="52" spans="1:58" x14ac:dyDescent="0.25">
      <c r="A52" s="2813" t="s">
        <v>75</v>
      </c>
      <c r="B52" s="2814"/>
      <c r="C52" s="2815"/>
      <c r="D52" s="1463">
        <v>0</v>
      </c>
      <c r="E52" s="1543"/>
      <c r="F52" s="1466"/>
      <c r="G52" s="1466"/>
      <c r="H52" s="1466"/>
      <c r="I52" s="1456"/>
      <c r="J52" s="1456"/>
      <c r="K52" s="1456"/>
      <c r="L52" s="1456"/>
      <c r="M52" s="1456"/>
      <c r="N52" s="1457"/>
      <c r="O52" s="1457"/>
      <c r="P52" s="1449"/>
      <c r="Q52" s="1473"/>
      <c r="R52" s="1531"/>
      <c r="S52" s="1584" t="s">
        <v>6</v>
      </c>
      <c r="T52" s="1323"/>
      <c r="U52" s="1323"/>
      <c r="V52" s="1323"/>
      <c r="W52" s="1323"/>
      <c r="X52" s="1323"/>
      <c r="Y52" s="1337"/>
      <c r="Z52" s="1337"/>
      <c r="AA52" s="1330"/>
      <c r="AB52" s="1326"/>
      <c r="AC52" s="1326"/>
      <c r="AD52" s="1326"/>
      <c r="AE52" s="1326"/>
      <c r="AF52" s="1326"/>
      <c r="AG52" s="1323"/>
      <c r="AH52" s="1326"/>
      <c r="AI52" s="1326"/>
      <c r="AJ52" s="1326"/>
      <c r="AK52" s="1326"/>
      <c r="AL52" s="1326"/>
      <c r="AM52" s="1326"/>
      <c r="AN52" s="1326"/>
      <c r="AO52" s="1326"/>
      <c r="AP52" s="1326"/>
      <c r="AQ52" s="1326"/>
      <c r="AR52" s="1326"/>
      <c r="AS52" s="1326"/>
      <c r="AT52" s="1326"/>
      <c r="AU52" s="1326"/>
      <c r="AV52" s="1326"/>
      <c r="AW52" s="1326"/>
      <c r="AX52" s="1326"/>
      <c r="AY52" s="1326"/>
      <c r="AZ52" s="1326"/>
      <c r="BA52" s="1360" t="s">
        <v>3</v>
      </c>
      <c r="BB52" s="1360" t="s">
        <v>3</v>
      </c>
      <c r="BC52" s="1423" t="s">
        <v>3</v>
      </c>
      <c r="BD52" s="1592">
        <v>0</v>
      </c>
      <c r="BE52" s="1592">
        <v>0</v>
      </c>
      <c r="BF52" s="1592" t="s">
        <v>3</v>
      </c>
    </row>
    <row r="53" spans="1:58" x14ac:dyDescent="0.25">
      <c r="A53" s="2813" t="s">
        <v>76</v>
      </c>
      <c r="B53" s="2814"/>
      <c r="C53" s="2815"/>
      <c r="D53" s="1463">
        <v>0</v>
      </c>
      <c r="E53" s="1456"/>
      <c r="F53" s="1456"/>
      <c r="G53" s="1456"/>
      <c r="H53" s="1456"/>
      <c r="I53" s="1456"/>
      <c r="J53" s="1456"/>
      <c r="K53" s="1456"/>
      <c r="L53" s="1456"/>
      <c r="M53" s="1456"/>
      <c r="N53" s="1457"/>
      <c r="O53" s="1457"/>
      <c r="P53" s="1449"/>
      <c r="Q53" s="1473"/>
      <c r="R53" s="1531"/>
      <c r="S53" s="1584" t="s">
        <v>6</v>
      </c>
      <c r="T53" s="1323"/>
      <c r="U53" s="1323"/>
      <c r="V53" s="1323"/>
      <c r="W53" s="1323"/>
      <c r="X53" s="1323"/>
      <c r="Y53" s="1337"/>
      <c r="Z53" s="1337"/>
      <c r="AA53" s="1330"/>
      <c r="AB53" s="1326"/>
      <c r="AC53" s="1326"/>
      <c r="AD53" s="1326"/>
      <c r="AE53" s="1326"/>
      <c r="AF53" s="1326"/>
      <c r="AG53" s="1323"/>
      <c r="AH53" s="1326"/>
      <c r="AI53" s="1326"/>
      <c r="AJ53" s="1326"/>
      <c r="AK53" s="1326"/>
      <c r="AL53" s="1326"/>
      <c r="AM53" s="1326"/>
      <c r="AN53" s="1326"/>
      <c r="AO53" s="1326"/>
      <c r="AP53" s="1326"/>
      <c r="AQ53" s="1326"/>
      <c r="AR53" s="1326"/>
      <c r="AS53" s="1326"/>
      <c r="AT53" s="1326"/>
      <c r="AU53" s="1326"/>
      <c r="AV53" s="1326"/>
      <c r="AW53" s="1326"/>
      <c r="AX53" s="1326"/>
      <c r="AY53" s="1326"/>
      <c r="AZ53" s="1326"/>
      <c r="BA53" s="1360" t="s">
        <v>3</v>
      </c>
      <c r="BB53" s="1360" t="s">
        <v>3</v>
      </c>
      <c r="BC53" s="1423" t="s">
        <v>3</v>
      </c>
      <c r="BD53" s="1592">
        <v>0</v>
      </c>
      <c r="BE53" s="1592">
        <v>0</v>
      </c>
      <c r="BF53" s="1592" t="s">
        <v>3</v>
      </c>
    </row>
    <row r="54" spans="1:58" x14ac:dyDescent="0.25">
      <c r="A54" s="2813" t="s">
        <v>77</v>
      </c>
      <c r="B54" s="2814"/>
      <c r="C54" s="2815"/>
      <c r="D54" s="1463">
        <v>0</v>
      </c>
      <c r="E54" s="1455"/>
      <c r="F54" s="1456"/>
      <c r="G54" s="1456"/>
      <c r="H54" s="1456"/>
      <c r="I54" s="1456"/>
      <c r="J54" s="1456"/>
      <c r="K54" s="1456"/>
      <c r="L54" s="1456"/>
      <c r="M54" s="1456"/>
      <c r="N54" s="1457"/>
      <c r="O54" s="1457"/>
      <c r="P54" s="1449"/>
      <c r="Q54" s="1473"/>
      <c r="R54" s="1531"/>
      <c r="S54" s="1584" t="s">
        <v>6</v>
      </c>
      <c r="T54" s="1323"/>
      <c r="U54" s="1323"/>
      <c r="V54" s="1323"/>
      <c r="W54" s="1323"/>
      <c r="X54" s="1323"/>
      <c r="Y54" s="1337"/>
      <c r="Z54" s="1337"/>
      <c r="AA54" s="1330"/>
      <c r="AB54" s="1326"/>
      <c r="AC54" s="1326"/>
      <c r="AD54" s="1326"/>
      <c r="AE54" s="1326"/>
      <c r="AF54" s="1326"/>
      <c r="AG54" s="1323"/>
      <c r="AH54" s="1326"/>
      <c r="AI54" s="1326"/>
      <c r="AJ54" s="1326"/>
      <c r="AK54" s="1326"/>
      <c r="AL54" s="1326"/>
      <c r="AM54" s="1326"/>
      <c r="AN54" s="1326"/>
      <c r="AO54" s="1326"/>
      <c r="AP54" s="1326"/>
      <c r="AQ54" s="1326"/>
      <c r="AR54" s="1326"/>
      <c r="AS54" s="1326"/>
      <c r="AT54" s="1326"/>
      <c r="AU54" s="1326"/>
      <c r="AV54" s="1326"/>
      <c r="AW54" s="1326"/>
      <c r="AX54" s="1326"/>
      <c r="AY54" s="1326"/>
      <c r="AZ54" s="1326"/>
      <c r="BA54" s="1360" t="s">
        <v>3</v>
      </c>
      <c r="BB54" s="1360" t="s">
        <v>3</v>
      </c>
      <c r="BC54" s="1423" t="s">
        <v>3</v>
      </c>
      <c r="BD54" s="1592">
        <v>0</v>
      </c>
      <c r="BE54" s="1592">
        <v>0</v>
      </c>
      <c r="BF54" s="1592" t="s">
        <v>3</v>
      </c>
    </row>
    <row r="55" spans="1:58" x14ac:dyDescent="0.25">
      <c r="A55" s="2813" t="s">
        <v>78</v>
      </c>
      <c r="B55" s="2814"/>
      <c r="C55" s="2815"/>
      <c r="D55" s="1463">
        <v>0</v>
      </c>
      <c r="E55" s="1455"/>
      <c r="F55" s="1456"/>
      <c r="G55" s="1456"/>
      <c r="H55" s="1456"/>
      <c r="I55" s="1456"/>
      <c r="J55" s="1456"/>
      <c r="K55" s="1456"/>
      <c r="L55" s="1456"/>
      <c r="M55" s="1456"/>
      <c r="N55" s="1457"/>
      <c r="O55" s="1457"/>
      <c r="P55" s="1449"/>
      <c r="Q55" s="1473"/>
      <c r="R55" s="1531"/>
      <c r="S55" s="1584" t="s">
        <v>6</v>
      </c>
      <c r="T55" s="1323"/>
      <c r="U55" s="1323"/>
      <c r="V55" s="1323"/>
      <c r="W55" s="1323"/>
      <c r="X55" s="1323"/>
      <c r="Y55" s="1337"/>
      <c r="Z55" s="1337"/>
      <c r="AA55" s="1330"/>
      <c r="AB55" s="1326"/>
      <c r="AC55" s="1326"/>
      <c r="AD55" s="1326"/>
      <c r="AE55" s="1326"/>
      <c r="AF55" s="1326"/>
      <c r="AG55" s="1323"/>
      <c r="AH55" s="1326"/>
      <c r="AI55" s="1326"/>
      <c r="AJ55" s="1326"/>
      <c r="AK55" s="1326"/>
      <c r="AL55" s="1326"/>
      <c r="AM55" s="1326"/>
      <c r="AN55" s="1326"/>
      <c r="AO55" s="1326"/>
      <c r="AP55" s="1326"/>
      <c r="AQ55" s="1326"/>
      <c r="AR55" s="1326"/>
      <c r="AS55" s="1326"/>
      <c r="AT55" s="1326"/>
      <c r="AU55" s="1326"/>
      <c r="AV55" s="1326"/>
      <c r="AW55" s="1326"/>
      <c r="AX55" s="1326"/>
      <c r="AY55" s="1326"/>
      <c r="AZ55" s="1326"/>
      <c r="BA55" s="1360" t="s">
        <v>3</v>
      </c>
      <c r="BB55" s="1360" t="s">
        <v>3</v>
      </c>
      <c r="BC55" s="1423" t="s">
        <v>3</v>
      </c>
      <c r="BD55" s="1592">
        <v>0</v>
      </c>
      <c r="BE55" s="1592">
        <v>0</v>
      </c>
      <c r="BF55" s="1592" t="s">
        <v>3</v>
      </c>
    </row>
    <row r="56" spans="1:58" x14ac:dyDescent="0.25">
      <c r="A56" s="2813" t="s">
        <v>79</v>
      </c>
      <c r="B56" s="2814"/>
      <c r="C56" s="2815"/>
      <c r="D56" s="1463">
        <v>0</v>
      </c>
      <c r="E56" s="1455"/>
      <c r="F56" s="1456"/>
      <c r="G56" s="1456"/>
      <c r="H56" s="1456"/>
      <c r="I56" s="1456"/>
      <c r="J56" s="1456"/>
      <c r="K56" s="1456"/>
      <c r="L56" s="1456"/>
      <c r="M56" s="1456"/>
      <c r="N56" s="1457"/>
      <c r="O56" s="1452"/>
      <c r="P56" s="1473"/>
      <c r="Q56" s="1473"/>
      <c r="R56" s="1531"/>
      <c r="S56" s="1584" t="s">
        <v>6</v>
      </c>
      <c r="T56" s="1323"/>
      <c r="U56" s="1323"/>
      <c r="V56" s="1323"/>
      <c r="W56" s="1323"/>
      <c r="X56" s="1323"/>
      <c r="Y56" s="1337"/>
      <c r="Z56" s="1337"/>
      <c r="AA56" s="1330"/>
      <c r="AB56" s="1326"/>
      <c r="AC56" s="1326"/>
      <c r="AD56" s="1326"/>
      <c r="AE56" s="1326"/>
      <c r="AF56" s="1326"/>
      <c r="AG56" s="1323"/>
      <c r="AH56" s="1326"/>
      <c r="AI56" s="1326"/>
      <c r="AJ56" s="1326"/>
      <c r="AK56" s="1326"/>
      <c r="AL56" s="1326"/>
      <c r="AM56" s="1326"/>
      <c r="AN56" s="1326"/>
      <c r="AO56" s="1326"/>
      <c r="AP56" s="1326"/>
      <c r="AQ56" s="1326"/>
      <c r="AR56" s="1326"/>
      <c r="AS56" s="1326"/>
      <c r="AT56" s="1326"/>
      <c r="AU56" s="1326"/>
      <c r="AV56" s="1326"/>
      <c r="AW56" s="1326"/>
      <c r="AX56" s="1326"/>
      <c r="AY56" s="1326"/>
      <c r="AZ56" s="1326"/>
      <c r="BA56" s="1360" t="s">
        <v>3</v>
      </c>
      <c r="BB56" s="1360" t="s">
        <v>3</v>
      </c>
      <c r="BC56" s="1423" t="s">
        <v>3</v>
      </c>
      <c r="BD56" s="1592">
        <v>0</v>
      </c>
      <c r="BE56" s="1592">
        <v>0</v>
      </c>
      <c r="BF56" s="1592" t="s">
        <v>3</v>
      </c>
    </row>
    <row r="57" spans="1:58" x14ac:dyDescent="0.25">
      <c r="A57" s="2813" t="s">
        <v>80</v>
      </c>
      <c r="B57" s="2814"/>
      <c r="C57" s="2815"/>
      <c r="D57" s="1463">
        <v>0</v>
      </c>
      <c r="E57" s="1543"/>
      <c r="F57" s="1543"/>
      <c r="G57" s="1543"/>
      <c r="H57" s="1543"/>
      <c r="I57" s="1543"/>
      <c r="J57" s="1543"/>
      <c r="K57" s="1543"/>
      <c r="L57" s="1543"/>
      <c r="M57" s="1466"/>
      <c r="N57" s="1543"/>
      <c r="O57" s="1452"/>
      <c r="P57" s="1521"/>
      <c r="Q57" s="1485"/>
      <c r="R57" s="1531"/>
      <c r="S57" s="1584" t="s">
        <v>6</v>
      </c>
      <c r="T57" s="1584"/>
      <c r="U57" s="1323"/>
      <c r="V57" s="1323"/>
      <c r="W57" s="1323"/>
      <c r="X57" s="1323"/>
      <c r="Y57" s="1337"/>
      <c r="Z57" s="1337"/>
      <c r="AA57" s="1330"/>
      <c r="AB57" s="1326"/>
      <c r="AC57" s="1326"/>
      <c r="AD57" s="1326"/>
      <c r="AE57" s="1326"/>
      <c r="AF57" s="1326"/>
      <c r="AG57" s="1323"/>
      <c r="AH57" s="1326"/>
      <c r="AI57" s="1326"/>
      <c r="AJ57" s="1326"/>
      <c r="AK57" s="1326"/>
      <c r="AL57" s="1326"/>
      <c r="AM57" s="1326"/>
      <c r="AN57" s="1326"/>
      <c r="AO57" s="1326"/>
      <c r="AP57" s="1326"/>
      <c r="AQ57" s="1326"/>
      <c r="AR57" s="1326"/>
      <c r="AS57" s="1326"/>
      <c r="AT57" s="1326"/>
      <c r="AU57" s="1326"/>
      <c r="AV57" s="1326"/>
      <c r="AW57" s="1326"/>
      <c r="AX57" s="1326"/>
      <c r="AY57" s="1326"/>
      <c r="AZ57" s="1326"/>
      <c r="BA57" s="1360" t="s">
        <v>3</v>
      </c>
      <c r="BB57" s="1360" t="s">
        <v>3</v>
      </c>
      <c r="BC57" s="1346"/>
      <c r="BD57" s="1346"/>
      <c r="BE57" s="1592">
        <v>0</v>
      </c>
      <c r="BF57" s="1592" t="s">
        <v>3</v>
      </c>
    </row>
    <row r="58" spans="1:58" x14ac:dyDescent="0.25">
      <c r="A58" s="2824" t="s">
        <v>81</v>
      </c>
      <c r="B58" s="2825"/>
      <c r="C58" s="2826"/>
      <c r="D58" s="1478">
        <v>0</v>
      </c>
      <c r="E58" s="1548"/>
      <c r="F58" s="1548"/>
      <c r="G58" s="1548"/>
      <c r="H58" s="1548"/>
      <c r="I58" s="1548"/>
      <c r="J58" s="1548"/>
      <c r="K58" s="1548"/>
      <c r="L58" s="1548"/>
      <c r="M58" s="1466"/>
      <c r="N58" s="1548"/>
      <c r="O58" s="1452"/>
      <c r="P58" s="1521"/>
      <c r="Q58" s="1485"/>
      <c r="R58" s="1532"/>
      <c r="S58" s="1584" t="s">
        <v>6</v>
      </c>
      <c r="T58" s="1584"/>
      <c r="U58" s="1323"/>
      <c r="V58" s="1323"/>
      <c r="W58" s="1323"/>
      <c r="X58" s="1323"/>
      <c r="Y58" s="1337"/>
      <c r="Z58" s="1337"/>
      <c r="AA58" s="1330"/>
      <c r="AB58" s="1326"/>
      <c r="AC58" s="1326"/>
      <c r="AD58" s="1326"/>
      <c r="AE58" s="1326"/>
      <c r="AF58" s="1326"/>
      <c r="AG58" s="1323"/>
      <c r="AH58" s="1326"/>
      <c r="AI58" s="1326"/>
      <c r="AJ58" s="1326"/>
      <c r="AK58" s="1326"/>
      <c r="AL58" s="1326"/>
      <c r="AM58" s="1326"/>
      <c r="AN58" s="1326"/>
      <c r="AO58" s="1326"/>
      <c r="AP58" s="1326"/>
      <c r="AQ58" s="1326"/>
      <c r="AR58" s="1326"/>
      <c r="AS58" s="1326"/>
      <c r="AT58" s="1326"/>
      <c r="AU58" s="1326"/>
      <c r="AV58" s="1326"/>
      <c r="AW58" s="1326"/>
      <c r="AX58" s="1326"/>
      <c r="AY58" s="1326"/>
      <c r="AZ58" s="1326"/>
      <c r="BA58" s="1360" t="s">
        <v>3</v>
      </c>
      <c r="BB58" s="1360" t="s">
        <v>3</v>
      </c>
      <c r="BC58" s="1346"/>
      <c r="BD58" s="1346"/>
      <c r="BE58" s="1592">
        <v>0</v>
      </c>
      <c r="BF58" s="1592" t="s">
        <v>3</v>
      </c>
    </row>
    <row r="59" spans="1:58" x14ac:dyDescent="0.25">
      <c r="A59" s="2797" t="s">
        <v>82</v>
      </c>
      <c r="B59" s="2803"/>
      <c r="C59" s="2798"/>
      <c r="D59" s="1490">
        <v>0</v>
      </c>
      <c r="E59" s="1491">
        <v>0</v>
      </c>
      <c r="F59" s="1492">
        <v>0</v>
      </c>
      <c r="G59" s="1492">
        <v>0</v>
      </c>
      <c r="H59" s="1492">
        <v>0</v>
      </c>
      <c r="I59" s="1492">
        <v>0</v>
      </c>
      <c r="J59" s="1492">
        <v>0</v>
      </c>
      <c r="K59" s="1492">
        <v>0</v>
      </c>
      <c r="L59" s="1492">
        <v>0</v>
      </c>
      <c r="M59" s="1492">
        <v>0</v>
      </c>
      <c r="N59" s="1492">
        <v>0</v>
      </c>
      <c r="O59" s="1493">
        <v>0</v>
      </c>
      <c r="P59" s="1490">
        <v>0</v>
      </c>
      <c r="Q59" s="1495">
        <v>0</v>
      </c>
      <c r="R59" s="1495">
        <v>0</v>
      </c>
      <c r="S59" s="1584" t="s">
        <v>6</v>
      </c>
      <c r="T59" s="1323"/>
      <c r="U59" s="1323"/>
      <c r="V59" s="1323"/>
      <c r="W59" s="1323"/>
      <c r="X59" s="1323"/>
      <c r="Y59" s="1330"/>
      <c r="Z59" s="1337"/>
      <c r="AA59" s="1337"/>
      <c r="AB59" s="1326"/>
      <c r="AC59" s="1326"/>
      <c r="AD59" s="1326"/>
      <c r="AE59" s="1326"/>
      <c r="AF59" s="1326"/>
      <c r="AG59" s="1323"/>
      <c r="AH59" s="1326"/>
      <c r="AI59" s="1326"/>
      <c r="AJ59" s="1326"/>
      <c r="AK59" s="1326"/>
      <c r="AL59" s="1326"/>
      <c r="AM59" s="1326"/>
      <c r="AN59" s="1326"/>
      <c r="AO59" s="1326"/>
      <c r="AP59" s="1326"/>
      <c r="AQ59" s="1326"/>
      <c r="AR59" s="1326"/>
      <c r="AS59" s="1326"/>
      <c r="AT59" s="1326"/>
      <c r="AU59" s="1326"/>
      <c r="AV59" s="1326"/>
      <c r="AW59" s="1326"/>
      <c r="AX59" s="1326"/>
      <c r="AY59" s="1326"/>
      <c r="AZ59" s="1326"/>
      <c r="BA59" s="1360" t="s">
        <v>3</v>
      </c>
      <c r="BB59" s="1360" t="s">
        <v>3</v>
      </c>
      <c r="BC59" s="1346"/>
      <c r="BD59" s="1346"/>
      <c r="BE59" s="1592">
        <v>0</v>
      </c>
      <c r="BF59" s="1592" t="s">
        <v>3</v>
      </c>
    </row>
    <row r="60" spans="1:58" x14ac:dyDescent="0.25">
      <c r="A60" s="1398" t="s">
        <v>83</v>
      </c>
      <c r="B60" s="1365"/>
      <c r="C60" s="1365"/>
      <c r="D60" s="1402"/>
      <c r="E60" s="1402"/>
      <c r="F60" s="1402"/>
      <c r="G60" s="1402"/>
      <c r="H60" s="1402"/>
      <c r="I60" s="1402"/>
      <c r="J60" s="1402"/>
      <c r="K60" s="1402"/>
      <c r="L60" s="1402"/>
      <c r="M60" s="1402"/>
      <c r="N60" s="1404"/>
      <c r="O60" s="1405"/>
      <c r="P60" s="1405"/>
      <c r="Q60" s="1358"/>
      <c r="R60" s="1323"/>
      <c r="S60" s="1323"/>
      <c r="T60" s="1323"/>
      <c r="U60" s="1323"/>
      <c r="V60" s="1323"/>
      <c r="W60" s="1323"/>
      <c r="X60" s="1323"/>
      <c r="Y60" s="1323"/>
      <c r="Z60" s="1323"/>
      <c r="AA60" s="1323"/>
      <c r="AB60" s="1326"/>
      <c r="AC60" s="1326"/>
      <c r="AD60" s="1326"/>
      <c r="AE60" s="1326"/>
      <c r="AF60" s="1326"/>
      <c r="AG60" s="1326"/>
      <c r="AH60" s="1326"/>
      <c r="AI60" s="1326"/>
      <c r="AJ60" s="1326"/>
      <c r="AK60" s="1326"/>
      <c r="AL60" s="1326"/>
      <c r="AM60" s="1326"/>
      <c r="AN60" s="1326"/>
      <c r="AO60" s="1326"/>
      <c r="AP60" s="1326"/>
      <c r="AQ60" s="1326"/>
      <c r="AR60" s="1326"/>
      <c r="AS60" s="1326"/>
      <c r="AT60" s="1326"/>
      <c r="AU60" s="1326"/>
      <c r="AV60" s="1326"/>
      <c r="AW60" s="1326"/>
      <c r="AX60" s="1326"/>
      <c r="AY60" s="1326"/>
      <c r="AZ60" s="1326"/>
      <c r="BA60" s="1323"/>
      <c r="BB60" s="1323"/>
      <c r="BC60" s="1323"/>
      <c r="BD60" s="1323"/>
      <c r="BE60" s="1326"/>
      <c r="BF60" s="1326"/>
    </row>
    <row r="61" spans="1:58" x14ac:dyDescent="0.25">
      <c r="A61" s="2872" t="s">
        <v>84</v>
      </c>
      <c r="B61" s="2873"/>
      <c r="C61" s="2874"/>
      <c r="D61" s="1496">
        <v>0</v>
      </c>
      <c r="E61" s="1525"/>
      <c r="F61" s="1542"/>
      <c r="G61" s="1542"/>
      <c r="H61" s="1526"/>
      <c r="I61" s="1526"/>
      <c r="J61" s="1526"/>
      <c r="K61" s="1526"/>
      <c r="L61" s="1526"/>
      <c r="M61" s="1526"/>
      <c r="N61" s="1509"/>
      <c r="O61" s="1509"/>
      <c r="P61" s="1518"/>
      <c r="Q61" s="1549"/>
      <c r="R61" s="1550"/>
      <c r="S61" s="1584" t="s">
        <v>6</v>
      </c>
      <c r="T61" s="1323"/>
      <c r="U61" s="1323"/>
      <c r="V61" s="1323"/>
      <c r="W61" s="1323"/>
      <c r="X61" s="1323"/>
      <c r="Y61" s="1337"/>
      <c r="Z61" s="1337"/>
      <c r="AA61" s="1330"/>
      <c r="AB61" s="1326"/>
      <c r="AC61" s="1326"/>
      <c r="AD61" s="1326"/>
      <c r="AE61" s="1326"/>
      <c r="AF61" s="1326"/>
      <c r="AG61" s="1323"/>
      <c r="AH61" s="1326"/>
      <c r="AI61" s="1326"/>
      <c r="AJ61" s="1326"/>
      <c r="AK61" s="1326"/>
      <c r="AL61" s="1326"/>
      <c r="AM61" s="1326"/>
      <c r="AN61" s="1326"/>
      <c r="AO61" s="1326"/>
      <c r="AP61" s="1326"/>
      <c r="AQ61" s="1326"/>
      <c r="AR61" s="1326"/>
      <c r="AS61" s="1326"/>
      <c r="AT61" s="1326"/>
      <c r="AU61" s="1326"/>
      <c r="AV61" s="1326"/>
      <c r="AW61" s="1326"/>
      <c r="AX61" s="1326"/>
      <c r="AY61" s="1326"/>
      <c r="AZ61" s="1326"/>
      <c r="BA61" s="1360" t="s">
        <v>3</v>
      </c>
      <c r="BB61" s="1360" t="s">
        <v>3</v>
      </c>
      <c r="BC61" s="1423" t="s">
        <v>3</v>
      </c>
      <c r="BD61" s="1592">
        <v>0</v>
      </c>
      <c r="BE61" s="1592">
        <v>0</v>
      </c>
      <c r="BF61" s="1592" t="s">
        <v>3</v>
      </c>
    </row>
    <row r="62" spans="1:58" x14ac:dyDescent="0.25">
      <c r="A62" s="2797" t="s">
        <v>85</v>
      </c>
      <c r="B62" s="2803"/>
      <c r="C62" s="2798"/>
      <c r="D62" s="1490">
        <v>0</v>
      </c>
      <c r="E62" s="1491">
        <v>0</v>
      </c>
      <c r="F62" s="1554">
        <v>0</v>
      </c>
      <c r="G62" s="1554">
        <v>0</v>
      </c>
      <c r="H62" s="1492">
        <v>0</v>
      </c>
      <c r="I62" s="1492">
        <v>0</v>
      </c>
      <c r="J62" s="1492">
        <v>0</v>
      </c>
      <c r="K62" s="1492">
        <v>0</v>
      </c>
      <c r="L62" s="1492">
        <v>0</v>
      </c>
      <c r="M62" s="1492">
        <v>0</v>
      </c>
      <c r="N62" s="1493">
        <v>0</v>
      </c>
      <c r="O62" s="1493">
        <v>0</v>
      </c>
      <c r="P62" s="1490">
        <v>0</v>
      </c>
      <c r="Q62" s="1495">
        <v>0</v>
      </c>
      <c r="R62" s="1495">
        <v>0</v>
      </c>
      <c r="S62" s="1584" t="s">
        <v>6</v>
      </c>
      <c r="T62" s="1323"/>
      <c r="U62" s="1323"/>
      <c r="V62" s="1323"/>
      <c r="W62" s="1323"/>
      <c r="X62" s="1323"/>
      <c r="Y62" s="1337"/>
      <c r="Z62" s="1337"/>
      <c r="AA62" s="1330"/>
      <c r="AB62" s="1326"/>
      <c r="AC62" s="1326"/>
      <c r="AD62" s="1326"/>
      <c r="AE62" s="1326"/>
      <c r="AF62" s="1326"/>
      <c r="AG62" s="1323"/>
      <c r="AH62" s="1326"/>
      <c r="AI62" s="1326"/>
      <c r="AJ62" s="1326"/>
      <c r="AK62" s="1326"/>
      <c r="AL62" s="1326"/>
      <c r="AM62" s="1326"/>
      <c r="AN62" s="1326"/>
      <c r="AO62" s="1326"/>
      <c r="AP62" s="1326"/>
      <c r="AQ62" s="1326"/>
      <c r="AR62" s="1326"/>
      <c r="AS62" s="1326"/>
      <c r="AT62" s="1326"/>
      <c r="AU62" s="1326"/>
      <c r="AV62" s="1326"/>
      <c r="AW62" s="1326"/>
      <c r="AX62" s="1326"/>
      <c r="AY62" s="1326"/>
      <c r="AZ62" s="1326"/>
      <c r="BA62" s="1360" t="s">
        <v>3</v>
      </c>
      <c r="BB62" s="1360" t="s">
        <v>3</v>
      </c>
      <c r="BC62" s="1423" t="s">
        <v>3</v>
      </c>
      <c r="BD62" s="1592">
        <v>0</v>
      </c>
      <c r="BE62" s="1592">
        <v>0</v>
      </c>
      <c r="BF62" s="1592" t="s">
        <v>3</v>
      </c>
    </row>
    <row r="63" spans="1:58" x14ac:dyDescent="0.25">
      <c r="A63" s="2887" t="s">
        <v>86</v>
      </c>
      <c r="B63" s="2888"/>
      <c r="C63" s="2889"/>
      <c r="D63" s="1571">
        <v>0</v>
      </c>
      <c r="E63" s="1572">
        <v>0</v>
      </c>
      <c r="F63" s="1573">
        <v>0</v>
      </c>
      <c r="G63" s="1573">
        <v>0</v>
      </c>
      <c r="H63" s="1574">
        <v>0</v>
      </c>
      <c r="I63" s="1574">
        <v>0</v>
      </c>
      <c r="J63" s="1574">
        <v>0</v>
      </c>
      <c r="K63" s="1574">
        <v>0</v>
      </c>
      <c r="L63" s="1574">
        <v>0</v>
      </c>
      <c r="M63" s="1574">
        <v>0</v>
      </c>
      <c r="N63" s="1575">
        <v>0</v>
      </c>
      <c r="O63" s="1575">
        <v>0</v>
      </c>
      <c r="P63" s="1571">
        <v>0</v>
      </c>
      <c r="Q63" s="1570">
        <v>0</v>
      </c>
      <c r="R63" s="1570">
        <v>0</v>
      </c>
      <c r="S63" s="1584" t="s">
        <v>6</v>
      </c>
      <c r="T63" s="1323"/>
      <c r="U63" s="1323"/>
      <c r="V63" s="1323"/>
      <c r="W63" s="1323"/>
      <c r="X63" s="1323"/>
      <c r="Y63" s="1337"/>
      <c r="Z63" s="1337"/>
      <c r="AA63" s="1330"/>
      <c r="AB63" s="1326"/>
      <c r="AC63" s="1326"/>
      <c r="AD63" s="1326"/>
      <c r="AE63" s="1326"/>
      <c r="AF63" s="1326"/>
      <c r="AG63" s="1323"/>
      <c r="AH63" s="1326"/>
      <c r="AI63" s="1326"/>
      <c r="AJ63" s="1326"/>
      <c r="AK63" s="1326"/>
      <c r="AL63" s="1326"/>
      <c r="AM63" s="1326"/>
      <c r="AN63" s="1326"/>
      <c r="AO63" s="1326"/>
      <c r="AP63" s="1326"/>
      <c r="AQ63" s="1326"/>
      <c r="AR63" s="1326"/>
      <c r="AS63" s="1326"/>
      <c r="AT63" s="1326"/>
      <c r="AU63" s="1326"/>
      <c r="AV63" s="1326"/>
      <c r="AW63" s="1326"/>
      <c r="AX63" s="1326"/>
      <c r="AY63" s="1326"/>
      <c r="AZ63" s="1326"/>
      <c r="BA63" s="1360" t="s">
        <v>3</v>
      </c>
      <c r="BB63" s="1360" t="s">
        <v>3</v>
      </c>
      <c r="BC63" s="1423" t="s">
        <v>3</v>
      </c>
      <c r="BD63" s="1592">
        <v>0</v>
      </c>
      <c r="BE63" s="1592">
        <v>0</v>
      </c>
      <c r="BF63" s="1592" t="s">
        <v>3</v>
      </c>
    </row>
    <row r="64" spans="1:58" ht="15.75" x14ac:dyDescent="0.25">
      <c r="A64" s="1380" t="s">
        <v>87</v>
      </c>
      <c r="B64" s="1377"/>
      <c r="C64" s="1377"/>
      <c r="D64" s="1349"/>
      <c r="E64" s="1349"/>
      <c r="F64" s="1349"/>
      <c r="G64" s="1349"/>
      <c r="H64" s="1349"/>
      <c r="I64" s="1349"/>
      <c r="J64" s="1349"/>
      <c r="K64" s="1349"/>
      <c r="L64" s="1349"/>
      <c r="M64" s="1349"/>
      <c r="N64" s="1349"/>
      <c r="O64" s="1349"/>
      <c r="P64" s="1348"/>
      <c r="Q64" s="1348"/>
      <c r="R64" s="1348"/>
      <c r="S64" s="1323"/>
      <c r="T64" s="1323"/>
      <c r="U64" s="1323"/>
      <c r="V64" s="1323"/>
      <c r="W64" s="1323"/>
      <c r="X64" s="1323"/>
      <c r="Y64" s="1323"/>
      <c r="Z64" s="1323"/>
      <c r="AA64" s="1323"/>
      <c r="AB64" s="1323"/>
      <c r="AC64" s="1323"/>
      <c r="AD64" s="1323"/>
      <c r="AE64" s="1323"/>
      <c r="AF64" s="1323"/>
      <c r="AG64" s="1323"/>
      <c r="AH64" s="1323"/>
      <c r="AI64" s="1323"/>
      <c r="AJ64" s="1323"/>
      <c r="AK64" s="1323"/>
      <c r="AL64" s="1323"/>
      <c r="AM64" s="1323"/>
      <c r="AN64" s="1323"/>
      <c r="AO64" s="1323"/>
      <c r="AP64" s="1323"/>
      <c r="AQ64" s="1323"/>
      <c r="AR64" s="1323"/>
      <c r="AS64" s="1323"/>
      <c r="AT64" s="1323"/>
      <c r="AU64" s="1323"/>
      <c r="AV64" s="1323"/>
      <c r="AW64" s="1323"/>
      <c r="AX64" s="1323"/>
      <c r="AY64" s="1323"/>
      <c r="AZ64" s="1323"/>
      <c r="BA64" s="1323"/>
      <c r="BB64" s="1323"/>
      <c r="BC64" s="1323"/>
      <c r="BD64" s="1323"/>
      <c r="BE64" s="1323"/>
      <c r="BF64" s="1323"/>
    </row>
    <row r="65" spans="1:57" x14ac:dyDescent="0.2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1358"/>
      <c r="T65" s="1323"/>
      <c r="U65" s="1323"/>
      <c r="V65" s="1323"/>
      <c r="W65" s="1323"/>
      <c r="X65" s="1323"/>
      <c r="Y65" s="1323"/>
      <c r="Z65" s="1323"/>
      <c r="AA65" s="1323"/>
      <c r="AB65" s="1326"/>
      <c r="AC65" s="1326"/>
      <c r="AD65" s="1326"/>
      <c r="AE65" s="1326"/>
      <c r="AF65" s="1326"/>
      <c r="AG65" s="1323"/>
      <c r="AH65" s="1326"/>
      <c r="AI65" s="1326"/>
      <c r="AJ65" s="1326"/>
      <c r="AK65" s="1326"/>
      <c r="AL65" s="1326"/>
      <c r="AM65" s="1326"/>
      <c r="AN65" s="1326"/>
      <c r="AO65" s="1326"/>
      <c r="AP65" s="1326"/>
      <c r="AQ65" s="1326"/>
      <c r="AR65" s="1326"/>
      <c r="AS65" s="1326"/>
      <c r="AT65" s="1326"/>
      <c r="AU65" s="1326"/>
      <c r="AV65" s="1326"/>
      <c r="AW65" s="1326"/>
      <c r="AX65" s="1326"/>
      <c r="AY65" s="1326"/>
      <c r="AZ65" s="1326"/>
      <c r="BA65" s="1323"/>
      <c r="BB65" s="1323"/>
      <c r="BC65" s="1323"/>
      <c r="BD65" s="1323"/>
      <c r="BE65" s="1323"/>
    </row>
    <row r="66" spans="1:57" ht="21" x14ac:dyDescent="0.25">
      <c r="A66" s="2807"/>
      <c r="B66" s="2808"/>
      <c r="C66" s="2809"/>
      <c r="D66" s="2802"/>
      <c r="E66" s="1372" t="s">
        <v>17</v>
      </c>
      <c r="F66" s="1338" t="s">
        <v>18</v>
      </c>
      <c r="G66" s="1338" t="s">
        <v>19</v>
      </c>
      <c r="H66" s="1338" t="s">
        <v>20</v>
      </c>
      <c r="I66" s="1338" t="s">
        <v>21</v>
      </c>
      <c r="J66" s="1338" t="s">
        <v>91</v>
      </c>
      <c r="K66" s="1338" t="s">
        <v>23</v>
      </c>
      <c r="L66" s="1338" t="s">
        <v>92</v>
      </c>
      <c r="M66" s="1338" t="s">
        <v>25</v>
      </c>
      <c r="N66" s="1338" t="s">
        <v>26</v>
      </c>
      <c r="O66" s="1357" t="s">
        <v>27</v>
      </c>
      <c r="P66" s="1335" t="s">
        <v>1</v>
      </c>
      <c r="Q66" s="1390" t="s">
        <v>2</v>
      </c>
      <c r="R66" s="2800"/>
      <c r="S66" s="1358"/>
      <c r="T66" s="1323"/>
      <c r="U66" s="1323"/>
      <c r="V66" s="1323"/>
      <c r="W66" s="1323"/>
      <c r="X66" s="1323"/>
      <c r="Y66" s="1323"/>
      <c r="Z66" s="1323"/>
      <c r="AA66" s="1323"/>
      <c r="AB66" s="1326"/>
      <c r="AC66" s="1326"/>
      <c r="AD66" s="1326"/>
      <c r="AE66" s="1326"/>
      <c r="AF66" s="1326"/>
      <c r="AG66" s="1323"/>
      <c r="AH66" s="1326"/>
      <c r="AI66" s="1326"/>
      <c r="AJ66" s="1326"/>
      <c r="AK66" s="1326"/>
      <c r="AL66" s="1326"/>
      <c r="AM66" s="1326"/>
      <c r="AN66" s="1326"/>
      <c r="AO66" s="1326"/>
      <c r="AP66" s="1326"/>
      <c r="AQ66" s="1326"/>
      <c r="AR66" s="1326"/>
      <c r="AS66" s="1326"/>
      <c r="AT66" s="1326"/>
      <c r="AU66" s="1326"/>
      <c r="AV66" s="1326"/>
      <c r="AW66" s="1326"/>
      <c r="AX66" s="1326"/>
      <c r="AY66" s="1326"/>
      <c r="AZ66" s="1326"/>
      <c r="BA66" s="1323"/>
      <c r="BB66" s="1323"/>
      <c r="BC66" s="1323"/>
      <c r="BD66" s="1323"/>
      <c r="BE66" s="1323"/>
    </row>
    <row r="67" spans="1:57" x14ac:dyDescent="0.25">
      <c r="A67" s="2810" t="s">
        <v>93</v>
      </c>
      <c r="B67" s="2811"/>
      <c r="C67" s="2812"/>
      <c r="D67" s="1553">
        <v>0</v>
      </c>
      <c r="E67" s="1468"/>
      <c r="F67" s="1505"/>
      <c r="G67" s="1505"/>
      <c r="H67" s="1469"/>
      <c r="I67" s="1469"/>
      <c r="J67" s="1469"/>
      <c r="K67" s="1469"/>
      <c r="L67" s="1469"/>
      <c r="M67" s="1469"/>
      <c r="N67" s="1484"/>
      <c r="O67" s="1497"/>
      <c r="P67" s="1505"/>
      <c r="Q67" s="1497"/>
      <c r="R67" s="1448"/>
      <c r="S67" s="1584" t="s">
        <v>6</v>
      </c>
      <c r="T67" s="1323"/>
      <c r="U67" s="1323"/>
      <c r="V67" s="1323"/>
      <c r="W67" s="1323"/>
      <c r="X67" s="1323"/>
      <c r="Y67" s="1330"/>
      <c r="Z67" s="1330"/>
      <c r="AA67" s="1337"/>
      <c r="AB67" s="1326"/>
      <c r="AC67" s="1326"/>
      <c r="AD67" s="1326"/>
      <c r="AE67" s="1326"/>
      <c r="AF67" s="1326"/>
      <c r="AG67" s="1323"/>
      <c r="AH67" s="1326"/>
      <c r="AI67" s="1326"/>
      <c r="AJ67" s="1326"/>
      <c r="AK67" s="1326"/>
      <c r="AL67" s="1326"/>
      <c r="AM67" s="1326"/>
      <c r="AN67" s="1326"/>
      <c r="AO67" s="1326"/>
      <c r="AP67" s="1326"/>
      <c r="AQ67" s="1326"/>
      <c r="AR67" s="1326"/>
      <c r="AS67" s="1326"/>
      <c r="AT67" s="1326"/>
      <c r="AU67" s="1326"/>
      <c r="AV67" s="1326"/>
      <c r="AW67" s="1326"/>
      <c r="AX67" s="1326"/>
      <c r="AY67" s="1326"/>
      <c r="AZ67" s="1326"/>
      <c r="BA67" s="1423" t="s">
        <v>3</v>
      </c>
      <c r="BB67" s="1423" t="s">
        <v>3</v>
      </c>
      <c r="BC67" s="1326"/>
      <c r="BD67" s="1587">
        <v>0</v>
      </c>
      <c r="BE67" s="1587">
        <v>0</v>
      </c>
    </row>
    <row r="68" spans="1:57" x14ac:dyDescent="0.25">
      <c r="A68" s="2813" t="s">
        <v>94</v>
      </c>
      <c r="B68" s="2814"/>
      <c r="C68" s="2815"/>
      <c r="D68" s="1535">
        <v>0</v>
      </c>
      <c r="E68" s="1455"/>
      <c r="F68" s="1506"/>
      <c r="G68" s="1506"/>
      <c r="H68" s="1456"/>
      <c r="I68" s="1456"/>
      <c r="J68" s="1456"/>
      <c r="K68" s="1456"/>
      <c r="L68" s="1456"/>
      <c r="M68" s="1456"/>
      <c r="N68" s="1457"/>
      <c r="O68" s="1452"/>
      <c r="P68" s="1506"/>
      <c r="Q68" s="1452"/>
      <c r="R68" s="1449"/>
      <c r="S68" s="1584" t="s">
        <v>6</v>
      </c>
      <c r="T68" s="1323"/>
      <c r="U68" s="1323"/>
      <c r="V68" s="1323"/>
      <c r="W68" s="1323"/>
      <c r="X68" s="1323"/>
      <c r="Y68" s="1330"/>
      <c r="Z68" s="1330"/>
      <c r="AA68" s="1337"/>
      <c r="AB68" s="1326"/>
      <c r="AC68" s="1326"/>
      <c r="AD68" s="1326"/>
      <c r="AE68" s="1326"/>
      <c r="AF68" s="1326"/>
      <c r="AG68" s="1323"/>
      <c r="AH68" s="1326"/>
      <c r="AI68" s="1326"/>
      <c r="AJ68" s="1326"/>
      <c r="AK68" s="1326"/>
      <c r="AL68" s="1326"/>
      <c r="AM68" s="1326"/>
      <c r="AN68" s="1326"/>
      <c r="AO68" s="1326"/>
      <c r="AP68" s="1326"/>
      <c r="AQ68" s="1326"/>
      <c r="AR68" s="1326"/>
      <c r="AS68" s="1326"/>
      <c r="AT68" s="1326"/>
      <c r="AU68" s="1326"/>
      <c r="AV68" s="1326"/>
      <c r="AW68" s="1326"/>
      <c r="AX68" s="1326"/>
      <c r="AY68" s="1326"/>
      <c r="AZ68" s="1326"/>
      <c r="BA68" s="1423" t="s">
        <v>3</v>
      </c>
      <c r="BB68" s="1423" t="s">
        <v>3</v>
      </c>
      <c r="BC68" s="1326"/>
      <c r="BD68" s="1587">
        <v>0</v>
      </c>
      <c r="BE68" s="1587">
        <v>0</v>
      </c>
    </row>
    <row r="69" spans="1:57" x14ac:dyDescent="0.25">
      <c r="A69" s="2820" t="s">
        <v>95</v>
      </c>
      <c r="B69" s="2875"/>
      <c r="C69" s="2821"/>
      <c r="D69" s="1539">
        <v>0</v>
      </c>
      <c r="E69" s="1458"/>
      <c r="F69" s="1508"/>
      <c r="G69" s="1508"/>
      <c r="H69" s="1459"/>
      <c r="I69" s="1459"/>
      <c r="J69" s="1459"/>
      <c r="K69" s="1459"/>
      <c r="L69" s="1459"/>
      <c r="M69" s="1459"/>
      <c r="N69" s="1460"/>
      <c r="O69" s="1461"/>
      <c r="P69" s="1508"/>
      <c r="Q69" s="1461"/>
      <c r="R69" s="1451"/>
      <c r="S69" s="1584" t="s">
        <v>6</v>
      </c>
      <c r="T69" s="1323"/>
      <c r="U69" s="1323"/>
      <c r="V69" s="1323"/>
      <c r="W69" s="1323"/>
      <c r="X69" s="1323"/>
      <c r="Y69" s="1330"/>
      <c r="Z69" s="1330"/>
      <c r="AA69" s="1337"/>
      <c r="AB69" s="1326"/>
      <c r="AC69" s="1326"/>
      <c r="AD69" s="1326"/>
      <c r="AE69" s="1326"/>
      <c r="AF69" s="1326"/>
      <c r="AG69" s="1323"/>
      <c r="AH69" s="1326"/>
      <c r="AI69" s="1326"/>
      <c r="AJ69" s="1326"/>
      <c r="AK69" s="1326"/>
      <c r="AL69" s="1326"/>
      <c r="AM69" s="1326"/>
      <c r="AN69" s="1326"/>
      <c r="AO69" s="1326"/>
      <c r="AP69" s="1326"/>
      <c r="AQ69" s="1326"/>
      <c r="AR69" s="1326"/>
      <c r="AS69" s="1326"/>
      <c r="AT69" s="1326"/>
      <c r="AU69" s="1326"/>
      <c r="AV69" s="1326"/>
      <c r="AW69" s="1326"/>
      <c r="AX69" s="1326"/>
      <c r="AY69" s="1326"/>
      <c r="AZ69" s="1326"/>
      <c r="BA69" s="1423" t="s">
        <v>3</v>
      </c>
      <c r="BB69" s="1423" t="s">
        <v>3</v>
      </c>
      <c r="BC69" s="1326"/>
      <c r="BD69" s="1587">
        <v>0</v>
      </c>
      <c r="BE69" s="1587">
        <v>0</v>
      </c>
    </row>
    <row r="70" spans="1:57" x14ac:dyDescent="0.25">
      <c r="A70" s="2863" t="s">
        <v>96</v>
      </c>
      <c r="B70" s="2864"/>
      <c r="C70" s="2865"/>
      <c r="D70" s="1553">
        <v>0</v>
      </c>
      <c r="E70" s="1468"/>
      <c r="F70" s="1505"/>
      <c r="G70" s="1505"/>
      <c r="H70" s="1469"/>
      <c r="I70" s="1469"/>
      <c r="J70" s="1469"/>
      <c r="K70" s="1469"/>
      <c r="L70" s="1469"/>
      <c r="M70" s="1469"/>
      <c r="N70" s="1484"/>
      <c r="O70" s="1497"/>
      <c r="P70" s="1505"/>
      <c r="Q70" s="1497"/>
      <c r="R70" s="1448"/>
      <c r="S70" s="1584" t="s">
        <v>6</v>
      </c>
      <c r="T70" s="1323"/>
      <c r="U70" s="1323"/>
      <c r="V70" s="1323"/>
      <c r="W70" s="1323"/>
      <c r="X70" s="1323"/>
      <c r="Y70" s="1330"/>
      <c r="Z70" s="1330"/>
      <c r="AA70" s="1337"/>
      <c r="AB70" s="1326"/>
      <c r="AC70" s="1326"/>
      <c r="AD70" s="1326"/>
      <c r="AE70" s="1326"/>
      <c r="AF70" s="1326"/>
      <c r="AG70" s="1323"/>
      <c r="AH70" s="1326"/>
      <c r="AI70" s="1326"/>
      <c r="AJ70" s="1326"/>
      <c r="AK70" s="1326"/>
      <c r="AL70" s="1326"/>
      <c r="AM70" s="1326"/>
      <c r="AN70" s="1326"/>
      <c r="AO70" s="1326"/>
      <c r="AP70" s="1326"/>
      <c r="AQ70" s="1326"/>
      <c r="AR70" s="1326"/>
      <c r="AS70" s="1326"/>
      <c r="AT70" s="1326"/>
      <c r="AU70" s="1326"/>
      <c r="AV70" s="1326"/>
      <c r="AW70" s="1326"/>
      <c r="AX70" s="1326"/>
      <c r="AY70" s="1326"/>
      <c r="AZ70" s="1326"/>
      <c r="BA70" s="1423" t="s">
        <v>3</v>
      </c>
      <c r="BB70" s="1423" t="s">
        <v>3</v>
      </c>
      <c r="BC70" s="1326"/>
      <c r="BD70" s="1587">
        <v>0</v>
      </c>
      <c r="BE70" s="1587">
        <v>0</v>
      </c>
    </row>
    <row r="71" spans="1:57" x14ac:dyDescent="0.25">
      <c r="A71" s="2866" t="s">
        <v>97</v>
      </c>
      <c r="B71" s="2867"/>
      <c r="C71" s="2868"/>
      <c r="D71" s="1535">
        <v>0</v>
      </c>
      <c r="E71" s="1455"/>
      <c r="F71" s="1506"/>
      <c r="G71" s="1506"/>
      <c r="H71" s="1456"/>
      <c r="I71" s="1456"/>
      <c r="J71" s="1456"/>
      <c r="K71" s="1456"/>
      <c r="L71" s="1456"/>
      <c r="M71" s="1456"/>
      <c r="N71" s="1457"/>
      <c r="O71" s="1452"/>
      <c r="P71" s="1506"/>
      <c r="Q71" s="1452"/>
      <c r="R71" s="1449"/>
      <c r="S71" s="1584" t="s">
        <v>6</v>
      </c>
      <c r="T71" s="1323"/>
      <c r="U71" s="1323"/>
      <c r="V71" s="1323"/>
      <c r="W71" s="1323"/>
      <c r="X71" s="1323"/>
      <c r="Y71" s="1330"/>
      <c r="Z71" s="1330"/>
      <c r="AA71" s="1337"/>
      <c r="AB71" s="1326"/>
      <c r="AC71" s="1326"/>
      <c r="AD71" s="1326"/>
      <c r="AE71" s="1326"/>
      <c r="AF71" s="1326"/>
      <c r="AG71" s="1323"/>
      <c r="AH71" s="1326"/>
      <c r="AI71" s="1326"/>
      <c r="AJ71" s="1326"/>
      <c r="AK71" s="1326"/>
      <c r="AL71" s="1326"/>
      <c r="AM71" s="1326"/>
      <c r="AN71" s="1326"/>
      <c r="AO71" s="1326"/>
      <c r="AP71" s="1326"/>
      <c r="AQ71" s="1326"/>
      <c r="AR71" s="1326"/>
      <c r="AS71" s="1326"/>
      <c r="AT71" s="1326"/>
      <c r="AU71" s="1326"/>
      <c r="AV71" s="1326"/>
      <c r="AW71" s="1326"/>
      <c r="AX71" s="1326"/>
      <c r="AY71" s="1326"/>
      <c r="AZ71" s="1326"/>
      <c r="BA71" s="1423" t="s">
        <v>3</v>
      </c>
      <c r="BB71" s="1423" t="s">
        <v>3</v>
      </c>
      <c r="BC71" s="1326"/>
      <c r="BD71" s="1587">
        <v>0</v>
      </c>
      <c r="BE71" s="1587">
        <v>0</v>
      </c>
    </row>
    <row r="72" spans="1:57" x14ac:dyDescent="0.25">
      <c r="A72" s="2869" t="s">
        <v>98</v>
      </c>
      <c r="B72" s="2870"/>
      <c r="C72" s="2871"/>
      <c r="D72" s="1537">
        <v>0</v>
      </c>
      <c r="E72" s="1479"/>
      <c r="F72" s="1524"/>
      <c r="G72" s="1524"/>
      <c r="H72" s="1480"/>
      <c r="I72" s="1480"/>
      <c r="J72" s="1480"/>
      <c r="K72" s="1480"/>
      <c r="L72" s="1480"/>
      <c r="M72" s="1480"/>
      <c r="N72" s="1459"/>
      <c r="O72" s="1452"/>
      <c r="P72" s="1506"/>
      <c r="Q72" s="1453"/>
      <c r="R72" s="1489"/>
      <c r="S72" s="1584" t="s">
        <v>6</v>
      </c>
      <c r="T72" s="1323"/>
      <c r="U72" s="1323"/>
      <c r="V72" s="1323"/>
      <c r="W72" s="1323"/>
      <c r="X72" s="1323"/>
      <c r="Y72" s="1330"/>
      <c r="Z72" s="1330"/>
      <c r="AA72" s="1337"/>
      <c r="AB72" s="1326"/>
      <c r="AC72" s="1326"/>
      <c r="AD72" s="1326"/>
      <c r="AE72" s="1326"/>
      <c r="AF72" s="1326"/>
      <c r="AG72" s="1323"/>
      <c r="AH72" s="1326"/>
      <c r="AI72" s="1326"/>
      <c r="AJ72" s="1326"/>
      <c r="AK72" s="1326"/>
      <c r="AL72" s="1326"/>
      <c r="AM72" s="1326"/>
      <c r="AN72" s="1326"/>
      <c r="AO72" s="1326"/>
      <c r="AP72" s="1326"/>
      <c r="AQ72" s="1326"/>
      <c r="AR72" s="1326"/>
      <c r="AS72" s="1326"/>
      <c r="AT72" s="1326"/>
      <c r="AU72" s="1326"/>
      <c r="AV72" s="1326"/>
      <c r="AW72" s="1326"/>
      <c r="AX72" s="1326"/>
      <c r="AY72" s="1326"/>
      <c r="AZ72" s="1326"/>
      <c r="BA72" s="1423" t="s">
        <v>3</v>
      </c>
      <c r="BB72" s="1346"/>
      <c r="BC72" s="1326"/>
      <c r="BD72" s="1587">
        <v>0</v>
      </c>
      <c r="BE72" s="1600"/>
    </row>
    <row r="73" spans="1:57" x14ac:dyDescent="0.25">
      <c r="A73" s="2858" t="s">
        <v>99</v>
      </c>
      <c r="B73" s="2859"/>
      <c r="C73" s="2860"/>
      <c r="D73" s="1495">
        <v>0</v>
      </c>
      <c r="E73" s="1491">
        <v>0</v>
      </c>
      <c r="F73" s="1554">
        <v>0</v>
      </c>
      <c r="G73" s="1554">
        <v>0</v>
      </c>
      <c r="H73" s="1492">
        <v>0</v>
      </c>
      <c r="I73" s="1492">
        <v>0</v>
      </c>
      <c r="J73" s="1492">
        <v>0</v>
      </c>
      <c r="K73" s="1492">
        <v>0</v>
      </c>
      <c r="L73" s="1492">
        <v>0</v>
      </c>
      <c r="M73" s="1492">
        <v>0</v>
      </c>
      <c r="N73" s="1492">
        <v>0</v>
      </c>
      <c r="O73" s="1494">
        <v>0</v>
      </c>
      <c r="P73" s="1491">
        <v>0</v>
      </c>
      <c r="Q73" s="1491">
        <v>0</v>
      </c>
      <c r="R73" s="1490">
        <v>0</v>
      </c>
      <c r="S73" s="1584" t="s">
        <v>6</v>
      </c>
      <c r="T73" s="1323"/>
      <c r="U73" s="1323"/>
      <c r="V73" s="1323"/>
      <c r="W73" s="1323"/>
      <c r="X73" s="1323"/>
      <c r="Y73" s="1330"/>
      <c r="Z73" s="1330"/>
      <c r="AA73" s="1337"/>
      <c r="AB73" s="1326"/>
      <c r="AC73" s="1326"/>
      <c r="AD73" s="1326"/>
      <c r="AE73" s="1326"/>
      <c r="AF73" s="1326"/>
      <c r="AG73" s="1323"/>
      <c r="AH73" s="1326"/>
      <c r="AI73" s="1326"/>
      <c r="AJ73" s="1326"/>
      <c r="AK73" s="1326"/>
      <c r="AL73" s="1326"/>
      <c r="AM73" s="1326"/>
      <c r="AN73" s="1326"/>
      <c r="AO73" s="1326"/>
      <c r="AP73" s="1326"/>
      <c r="AQ73" s="1326"/>
      <c r="AR73" s="1326"/>
      <c r="AS73" s="1326"/>
      <c r="AT73" s="1326"/>
      <c r="AU73" s="1326"/>
      <c r="AV73" s="1326"/>
      <c r="AW73" s="1326"/>
      <c r="AX73" s="1326"/>
      <c r="AY73" s="1326"/>
      <c r="AZ73" s="1326"/>
      <c r="BA73" s="1423" t="s">
        <v>3</v>
      </c>
      <c r="BB73" s="1423" t="s">
        <v>3</v>
      </c>
      <c r="BC73" s="1326"/>
      <c r="BD73" s="1587">
        <v>0</v>
      </c>
      <c r="BE73" s="1587">
        <v>0</v>
      </c>
    </row>
    <row r="74" spans="1:57" x14ac:dyDescent="0.25">
      <c r="A74" s="2872" t="s">
        <v>100</v>
      </c>
      <c r="B74" s="2873"/>
      <c r="C74" s="2874"/>
      <c r="D74" s="1576">
        <v>0</v>
      </c>
      <c r="E74" s="1525"/>
      <c r="F74" s="1542"/>
      <c r="G74" s="1542"/>
      <c r="H74" s="1526"/>
      <c r="I74" s="1526"/>
      <c r="J74" s="1526"/>
      <c r="K74" s="1526"/>
      <c r="L74" s="1526"/>
      <c r="M74" s="1526"/>
      <c r="N74" s="1509"/>
      <c r="O74" s="1497"/>
      <c r="P74" s="1505"/>
      <c r="Q74" s="1497"/>
      <c r="R74" s="1448"/>
      <c r="S74" s="1584" t="s">
        <v>6</v>
      </c>
      <c r="T74" s="1323"/>
      <c r="U74" s="1323"/>
      <c r="V74" s="1323"/>
      <c r="W74" s="1323"/>
      <c r="X74" s="1323"/>
      <c r="Y74" s="1330"/>
      <c r="Z74" s="1330"/>
      <c r="AA74" s="1337"/>
      <c r="AB74" s="1326"/>
      <c r="AC74" s="1326"/>
      <c r="AD74" s="1326"/>
      <c r="AE74" s="1326"/>
      <c r="AF74" s="1326"/>
      <c r="AG74" s="1323"/>
      <c r="AH74" s="1326"/>
      <c r="AI74" s="1326"/>
      <c r="AJ74" s="1326"/>
      <c r="AK74" s="1326"/>
      <c r="AL74" s="1326"/>
      <c r="AM74" s="1326"/>
      <c r="AN74" s="1326"/>
      <c r="AO74" s="1326"/>
      <c r="AP74" s="1326"/>
      <c r="AQ74" s="1326"/>
      <c r="AR74" s="1326"/>
      <c r="AS74" s="1326"/>
      <c r="AT74" s="1326"/>
      <c r="AU74" s="1326"/>
      <c r="AV74" s="1326"/>
      <c r="AW74" s="1326"/>
      <c r="AX74" s="1326"/>
      <c r="AY74" s="1326"/>
      <c r="AZ74" s="1326"/>
      <c r="BA74" s="1423" t="s">
        <v>3</v>
      </c>
      <c r="BB74" s="1423" t="s">
        <v>3</v>
      </c>
      <c r="BC74" s="1326"/>
      <c r="BD74" s="1587">
        <v>0</v>
      </c>
      <c r="BE74" s="1587">
        <v>0</v>
      </c>
    </row>
    <row r="75" spans="1:57" x14ac:dyDescent="0.25">
      <c r="A75" s="2820" t="s">
        <v>101</v>
      </c>
      <c r="B75" s="2875"/>
      <c r="C75" s="2821"/>
      <c r="D75" s="1539">
        <v>0</v>
      </c>
      <c r="E75" s="1458"/>
      <c r="F75" s="1508"/>
      <c r="G75" s="1508"/>
      <c r="H75" s="1459"/>
      <c r="I75" s="1459"/>
      <c r="J75" s="1459"/>
      <c r="K75" s="1459"/>
      <c r="L75" s="1459"/>
      <c r="M75" s="1459"/>
      <c r="N75" s="1460"/>
      <c r="O75" s="1460"/>
      <c r="P75" s="1458"/>
      <c r="Q75" s="1504"/>
      <c r="R75" s="1451"/>
      <c r="S75" s="1584" t="s">
        <v>6</v>
      </c>
      <c r="T75" s="1323"/>
      <c r="U75" s="1323"/>
      <c r="V75" s="1323"/>
      <c r="W75" s="1323"/>
      <c r="X75" s="1323"/>
      <c r="Y75" s="1330"/>
      <c r="Z75" s="1330"/>
      <c r="AA75" s="1337"/>
      <c r="AB75" s="1326"/>
      <c r="AC75" s="1326"/>
      <c r="AD75" s="1326"/>
      <c r="AE75" s="1326"/>
      <c r="AF75" s="1326"/>
      <c r="AG75" s="1323"/>
      <c r="AH75" s="1326"/>
      <c r="AI75" s="1326"/>
      <c r="AJ75" s="1326"/>
      <c r="AK75" s="1326"/>
      <c r="AL75" s="1326"/>
      <c r="AM75" s="1326"/>
      <c r="AN75" s="1326"/>
      <c r="AO75" s="1326"/>
      <c r="AP75" s="1326"/>
      <c r="AQ75" s="1326"/>
      <c r="AR75" s="1326"/>
      <c r="AS75" s="1326"/>
      <c r="AT75" s="1326"/>
      <c r="AU75" s="1326"/>
      <c r="AV75" s="1326"/>
      <c r="AW75" s="1326"/>
      <c r="AX75" s="1326"/>
      <c r="AY75" s="1326"/>
      <c r="AZ75" s="1326"/>
      <c r="BA75" s="1423" t="s">
        <v>3</v>
      </c>
      <c r="BB75" s="1423" t="s">
        <v>3</v>
      </c>
      <c r="BC75" s="1326"/>
      <c r="BD75" s="1587">
        <v>0</v>
      </c>
      <c r="BE75" s="1587">
        <v>0</v>
      </c>
    </row>
    <row r="76" spans="1:57" x14ac:dyDescent="0.25">
      <c r="A76" s="1326"/>
      <c r="B76" s="1327"/>
      <c r="C76" s="1327"/>
      <c r="D76" s="1551"/>
      <c r="E76" s="1551"/>
      <c r="F76" s="1551"/>
      <c r="G76" s="1551"/>
      <c r="H76" s="1551"/>
      <c r="I76" s="1551"/>
      <c r="J76" s="1551"/>
      <c r="K76" s="1551"/>
      <c r="L76" s="1552"/>
      <c r="M76" s="1551"/>
      <c r="N76" s="1551"/>
      <c r="O76" s="1551"/>
      <c r="P76" s="1551"/>
      <c r="Q76" s="1551"/>
      <c r="R76" s="1551"/>
      <c r="S76" s="1585"/>
      <c r="T76" s="1323"/>
      <c r="U76" s="1323"/>
      <c r="V76" s="1323"/>
      <c r="W76" s="1323"/>
      <c r="X76" s="1323"/>
      <c r="Y76" s="1330"/>
      <c r="Z76" s="1330"/>
      <c r="AA76" s="1337"/>
      <c r="AB76" s="1326"/>
      <c r="AC76" s="1326"/>
      <c r="AD76" s="1326"/>
      <c r="AE76" s="1326"/>
      <c r="AF76" s="1326"/>
      <c r="AG76" s="1323"/>
      <c r="AH76" s="1326"/>
      <c r="AI76" s="1326"/>
      <c r="AJ76" s="1326"/>
      <c r="AK76" s="1326"/>
      <c r="AL76" s="1326"/>
      <c r="AM76" s="1326"/>
      <c r="AN76" s="1326"/>
      <c r="AO76" s="1326"/>
      <c r="AP76" s="1326"/>
      <c r="AQ76" s="1326"/>
      <c r="AR76" s="1326"/>
      <c r="AS76" s="1326"/>
      <c r="AT76" s="1326"/>
      <c r="AU76" s="1326"/>
      <c r="AV76" s="1326"/>
      <c r="AW76" s="1326"/>
      <c r="AX76" s="1326"/>
      <c r="AY76" s="1326"/>
      <c r="AZ76" s="1326"/>
      <c r="BA76" s="1330"/>
      <c r="BB76" s="1330"/>
      <c r="BC76" s="1323"/>
      <c r="BD76" s="1323"/>
      <c r="BE76" s="1323"/>
    </row>
    <row r="77" spans="1:57" x14ac:dyDescent="0.25">
      <c r="A77" s="2876" t="s">
        <v>102</v>
      </c>
      <c r="B77" s="2806"/>
      <c r="C77" s="1424" t="s">
        <v>103</v>
      </c>
      <c r="D77" s="1553">
        <v>0</v>
      </c>
      <c r="E77" s="1468"/>
      <c r="F77" s="1505"/>
      <c r="G77" s="1505"/>
      <c r="H77" s="1469"/>
      <c r="I77" s="1469"/>
      <c r="J77" s="1469"/>
      <c r="K77" s="1470"/>
      <c r="L77" s="1469"/>
      <c r="M77" s="1469"/>
      <c r="N77" s="1484"/>
      <c r="O77" s="1484"/>
      <c r="P77" s="1468"/>
      <c r="Q77" s="1503"/>
      <c r="R77" s="1448"/>
      <c r="S77" s="1584" t="s">
        <v>6</v>
      </c>
      <c r="T77" s="1323"/>
      <c r="U77" s="1323"/>
      <c r="V77" s="1323"/>
      <c r="W77" s="1323"/>
      <c r="X77" s="1323"/>
      <c r="Y77" s="1330"/>
      <c r="Z77" s="1330"/>
      <c r="AA77" s="1337"/>
      <c r="AB77" s="1326"/>
      <c r="AC77" s="1326"/>
      <c r="AD77" s="1326"/>
      <c r="AE77" s="1326"/>
      <c r="AF77" s="1326"/>
      <c r="AG77" s="1323"/>
      <c r="AH77" s="1326"/>
      <c r="AI77" s="1326"/>
      <c r="AJ77" s="1326"/>
      <c r="AK77" s="1326"/>
      <c r="AL77" s="1326"/>
      <c r="AM77" s="1326"/>
      <c r="AN77" s="1326"/>
      <c r="AO77" s="1326"/>
      <c r="AP77" s="1326"/>
      <c r="AQ77" s="1326"/>
      <c r="AR77" s="1326"/>
      <c r="AS77" s="1326"/>
      <c r="AT77" s="1326"/>
      <c r="AU77" s="1326"/>
      <c r="AV77" s="1326"/>
      <c r="AW77" s="1326"/>
      <c r="AX77" s="1326"/>
      <c r="AY77" s="1326"/>
      <c r="AZ77" s="1326"/>
      <c r="BA77" s="1423" t="s">
        <v>3</v>
      </c>
      <c r="BB77" s="1423" t="s">
        <v>3</v>
      </c>
      <c r="BC77" s="1326"/>
      <c r="BD77" s="1587">
        <v>0</v>
      </c>
      <c r="BE77" s="1587">
        <v>0</v>
      </c>
    </row>
    <row r="78" spans="1:57" x14ac:dyDescent="0.25">
      <c r="A78" s="2877"/>
      <c r="B78" s="2878"/>
      <c r="C78" s="1425" t="s">
        <v>104</v>
      </c>
      <c r="D78" s="1463">
        <v>0</v>
      </c>
      <c r="E78" s="1455"/>
      <c r="F78" s="1506"/>
      <c r="G78" s="1506"/>
      <c r="H78" s="1456"/>
      <c r="I78" s="1456"/>
      <c r="J78" s="1456"/>
      <c r="K78" s="1466"/>
      <c r="L78" s="1456"/>
      <c r="M78" s="1456"/>
      <c r="N78" s="1457"/>
      <c r="O78" s="1457"/>
      <c r="P78" s="1455"/>
      <c r="Q78" s="1473"/>
      <c r="R78" s="1449"/>
      <c r="S78" s="1584" t="s">
        <v>6</v>
      </c>
      <c r="T78" s="1323"/>
      <c r="U78" s="1323"/>
      <c r="V78" s="1323"/>
      <c r="W78" s="1323"/>
      <c r="X78" s="1323"/>
      <c r="Y78" s="1330"/>
      <c r="Z78" s="1330"/>
      <c r="AA78" s="1337"/>
      <c r="AB78" s="1326"/>
      <c r="AC78" s="1326"/>
      <c r="AD78" s="1326"/>
      <c r="AE78" s="1326"/>
      <c r="AF78" s="1326"/>
      <c r="AG78" s="1323"/>
      <c r="AH78" s="1326"/>
      <c r="AI78" s="1326"/>
      <c r="AJ78" s="1326"/>
      <c r="AK78" s="1326"/>
      <c r="AL78" s="1326"/>
      <c r="AM78" s="1326"/>
      <c r="AN78" s="1326"/>
      <c r="AO78" s="1326"/>
      <c r="AP78" s="1326"/>
      <c r="AQ78" s="1326"/>
      <c r="AR78" s="1326"/>
      <c r="AS78" s="1326"/>
      <c r="AT78" s="1326"/>
      <c r="AU78" s="1326"/>
      <c r="AV78" s="1326"/>
      <c r="AW78" s="1326"/>
      <c r="AX78" s="1326"/>
      <c r="AY78" s="1326"/>
      <c r="AZ78" s="1326"/>
      <c r="BA78" s="1423" t="s">
        <v>3</v>
      </c>
      <c r="BB78" s="1423" t="s">
        <v>3</v>
      </c>
      <c r="BC78" s="1326"/>
      <c r="BD78" s="1587">
        <v>0</v>
      </c>
      <c r="BE78" s="1587">
        <v>0</v>
      </c>
    </row>
    <row r="79" spans="1:57" x14ac:dyDescent="0.25">
      <c r="A79" s="2877"/>
      <c r="B79" s="2878"/>
      <c r="C79" s="1425" t="s">
        <v>105</v>
      </c>
      <c r="D79" s="1463">
        <v>0</v>
      </c>
      <c r="E79" s="1455"/>
      <c r="F79" s="1506"/>
      <c r="G79" s="1506"/>
      <c r="H79" s="1456"/>
      <c r="I79" s="1456"/>
      <c r="J79" s="1456"/>
      <c r="K79" s="1466"/>
      <c r="L79" s="1456"/>
      <c r="M79" s="1456"/>
      <c r="N79" s="1457"/>
      <c r="O79" s="1457"/>
      <c r="P79" s="1455"/>
      <c r="Q79" s="1473"/>
      <c r="R79" s="1449"/>
      <c r="S79" s="1584" t="s">
        <v>6</v>
      </c>
      <c r="T79" s="1323"/>
      <c r="U79" s="1323"/>
      <c r="V79" s="1323"/>
      <c r="W79" s="1323"/>
      <c r="X79" s="1323"/>
      <c r="Y79" s="1330"/>
      <c r="Z79" s="1330"/>
      <c r="AA79" s="1337"/>
      <c r="AB79" s="1326"/>
      <c r="AC79" s="1326"/>
      <c r="AD79" s="1326"/>
      <c r="AE79" s="1326"/>
      <c r="AF79" s="1326"/>
      <c r="AG79" s="1323"/>
      <c r="AH79" s="1326"/>
      <c r="AI79" s="1326"/>
      <c r="AJ79" s="1326"/>
      <c r="AK79" s="1326"/>
      <c r="AL79" s="1326"/>
      <c r="AM79" s="1326"/>
      <c r="AN79" s="1326"/>
      <c r="AO79" s="1326"/>
      <c r="AP79" s="1326"/>
      <c r="AQ79" s="1326"/>
      <c r="AR79" s="1326"/>
      <c r="AS79" s="1326"/>
      <c r="AT79" s="1326"/>
      <c r="AU79" s="1326"/>
      <c r="AV79" s="1326"/>
      <c r="AW79" s="1326"/>
      <c r="AX79" s="1326"/>
      <c r="AY79" s="1326"/>
      <c r="AZ79" s="1326"/>
      <c r="BA79" s="1423" t="s">
        <v>3</v>
      </c>
      <c r="BB79" s="1423" t="s">
        <v>3</v>
      </c>
      <c r="BC79" s="1326"/>
      <c r="BD79" s="1587">
        <v>0</v>
      </c>
      <c r="BE79" s="1587">
        <v>0</v>
      </c>
    </row>
    <row r="80" spans="1:57" x14ac:dyDescent="0.25">
      <c r="A80" s="2877"/>
      <c r="B80" s="2878"/>
      <c r="C80" s="1426" t="s">
        <v>106</v>
      </c>
      <c r="D80" s="1478">
        <v>0</v>
      </c>
      <c r="E80" s="1479"/>
      <c r="F80" s="1524"/>
      <c r="G80" s="1524"/>
      <c r="H80" s="1480"/>
      <c r="I80" s="1480"/>
      <c r="J80" s="1480"/>
      <c r="K80" s="1523"/>
      <c r="L80" s="1480"/>
      <c r="M80" s="1480"/>
      <c r="N80" s="1481"/>
      <c r="O80" s="1481"/>
      <c r="P80" s="1479"/>
      <c r="Q80" s="1482"/>
      <c r="R80" s="1451"/>
      <c r="S80" s="1584" t="s">
        <v>6</v>
      </c>
      <c r="T80" s="1323"/>
      <c r="U80" s="1323"/>
      <c r="V80" s="1323"/>
      <c r="W80" s="1323"/>
      <c r="X80" s="1323"/>
      <c r="Y80" s="1330"/>
      <c r="Z80" s="1330"/>
      <c r="AA80" s="1337"/>
      <c r="AB80" s="1326"/>
      <c r="AC80" s="1326"/>
      <c r="AD80" s="1326"/>
      <c r="AE80" s="1326"/>
      <c r="AF80" s="1326"/>
      <c r="AG80" s="1323"/>
      <c r="AH80" s="1326"/>
      <c r="AI80" s="1326"/>
      <c r="AJ80" s="1326"/>
      <c r="AK80" s="1326"/>
      <c r="AL80" s="1326"/>
      <c r="AM80" s="1326"/>
      <c r="AN80" s="1326"/>
      <c r="AO80" s="1326"/>
      <c r="AP80" s="1326"/>
      <c r="AQ80" s="1326"/>
      <c r="AR80" s="1326"/>
      <c r="AS80" s="1326"/>
      <c r="AT80" s="1326"/>
      <c r="AU80" s="1326"/>
      <c r="AV80" s="1326"/>
      <c r="AW80" s="1326"/>
      <c r="AX80" s="1326"/>
      <c r="AY80" s="1326"/>
      <c r="AZ80" s="1326"/>
      <c r="BA80" s="1423" t="s">
        <v>3</v>
      </c>
      <c r="BB80" s="1423" t="s">
        <v>3</v>
      </c>
      <c r="BC80" s="1326"/>
      <c r="BD80" s="1587">
        <v>0</v>
      </c>
      <c r="BE80" s="1587">
        <v>0</v>
      </c>
    </row>
    <row r="81" spans="1:57" x14ac:dyDescent="0.25">
      <c r="A81" s="2807"/>
      <c r="B81" s="2809"/>
      <c r="C81" s="1381" t="s">
        <v>4</v>
      </c>
      <c r="D81" s="1495">
        <v>0</v>
      </c>
      <c r="E81" s="1491">
        <v>0</v>
      </c>
      <c r="F81" s="1554">
        <v>0</v>
      </c>
      <c r="G81" s="1554">
        <v>0</v>
      </c>
      <c r="H81" s="1492">
        <v>0</v>
      </c>
      <c r="I81" s="1492">
        <v>0</v>
      </c>
      <c r="J81" s="1492">
        <v>0</v>
      </c>
      <c r="K81" s="1492">
        <v>0</v>
      </c>
      <c r="L81" s="1492">
        <v>0</v>
      </c>
      <c r="M81" s="1492">
        <v>0</v>
      </c>
      <c r="N81" s="1492">
        <v>0</v>
      </c>
      <c r="O81" s="1493">
        <v>0</v>
      </c>
      <c r="P81" s="1491">
        <v>0</v>
      </c>
      <c r="Q81" s="1494">
        <v>0</v>
      </c>
      <c r="R81" s="1490">
        <v>0</v>
      </c>
      <c r="S81" s="1584" t="s">
        <v>6</v>
      </c>
      <c r="T81" s="1323"/>
      <c r="U81" s="1323"/>
      <c r="V81" s="1323"/>
      <c r="W81" s="1323"/>
      <c r="X81" s="1323"/>
      <c r="Y81" s="1330"/>
      <c r="Z81" s="1330"/>
      <c r="AA81" s="1337"/>
      <c r="AB81" s="1326"/>
      <c r="AC81" s="1326"/>
      <c r="AD81" s="1326"/>
      <c r="AE81" s="1326"/>
      <c r="AF81" s="1326"/>
      <c r="AG81" s="1323"/>
      <c r="AH81" s="1326"/>
      <c r="AI81" s="1326"/>
      <c r="AJ81" s="1326"/>
      <c r="AK81" s="1326"/>
      <c r="AL81" s="1326"/>
      <c r="AM81" s="1326"/>
      <c r="AN81" s="1326"/>
      <c r="AO81" s="1326"/>
      <c r="AP81" s="1326"/>
      <c r="AQ81" s="1326"/>
      <c r="AR81" s="1326"/>
      <c r="AS81" s="1326"/>
      <c r="AT81" s="1326"/>
      <c r="AU81" s="1326"/>
      <c r="AV81" s="1326"/>
      <c r="AW81" s="1326"/>
      <c r="AX81" s="1326"/>
      <c r="AY81" s="1326"/>
      <c r="AZ81" s="1326"/>
      <c r="BA81" s="1423" t="s">
        <v>3</v>
      </c>
      <c r="BB81" s="1423" t="s">
        <v>3</v>
      </c>
      <c r="BC81" s="1326"/>
      <c r="BD81" s="1587">
        <v>0</v>
      </c>
      <c r="BE81" s="1587">
        <v>0</v>
      </c>
    </row>
    <row r="82" spans="1:57" ht="15.75" x14ac:dyDescent="0.25">
      <c r="A82" s="1380" t="s">
        <v>107</v>
      </c>
      <c r="B82" s="1406"/>
      <c r="C82" s="1406"/>
      <c r="D82" s="1407"/>
      <c r="E82" s="1354"/>
      <c r="F82" s="1354"/>
      <c r="G82" s="1354"/>
      <c r="H82" s="1354"/>
      <c r="I82" s="1354"/>
      <c r="J82" s="1354"/>
      <c r="K82" s="1354"/>
      <c r="L82" s="1354"/>
      <c r="M82" s="1354"/>
      <c r="N82" s="1354"/>
      <c r="O82" s="1407"/>
      <c r="P82" s="1407"/>
      <c r="Q82" s="1407"/>
      <c r="R82" s="1408"/>
      <c r="S82" s="1363"/>
      <c r="T82" s="1323"/>
      <c r="U82" s="1323"/>
      <c r="V82" s="1323"/>
      <c r="W82" s="1323"/>
      <c r="X82" s="1323"/>
      <c r="Y82" s="1323"/>
      <c r="Z82" s="1323"/>
      <c r="AA82" s="1323"/>
      <c r="AB82" s="1323"/>
      <c r="AC82" s="1323"/>
      <c r="AD82" s="1323"/>
      <c r="AE82" s="1323"/>
      <c r="AF82" s="1323"/>
      <c r="AG82" s="1323"/>
      <c r="AH82" s="1323"/>
      <c r="AI82" s="1323"/>
      <c r="AJ82" s="1323"/>
      <c r="AK82" s="1323"/>
      <c r="AL82" s="1323"/>
      <c r="AM82" s="1323"/>
      <c r="AN82" s="1323"/>
      <c r="AO82" s="1323"/>
      <c r="AP82" s="1323"/>
      <c r="AQ82" s="1323"/>
      <c r="AR82" s="1323"/>
      <c r="AS82" s="1323"/>
      <c r="AT82" s="1323"/>
      <c r="AU82" s="1323"/>
      <c r="AV82" s="1323"/>
      <c r="AW82" s="1323"/>
      <c r="AX82" s="1323"/>
      <c r="AY82" s="1323"/>
      <c r="AZ82" s="1323"/>
      <c r="BA82" s="1323"/>
      <c r="BB82" s="1323"/>
      <c r="BC82" s="1323"/>
      <c r="BD82" s="1323"/>
      <c r="BE82" s="1323"/>
    </row>
    <row r="83" spans="1:57" ht="42" x14ac:dyDescent="0.25">
      <c r="A83" s="2858" t="s">
        <v>108</v>
      </c>
      <c r="B83" s="2859"/>
      <c r="C83" s="2860"/>
      <c r="D83" s="1409" t="s">
        <v>109</v>
      </c>
      <c r="E83" s="1427" t="s">
        <v>110</v>
      </c>
      <c r="F83" s="1410" t="s">
        <v>111</v>
      </c>
      <c r="G83" s="1362"/>
      <c r="H83" s="1362"/>
      <c r="I83" s="1362"/>
      <c r="J83" s="1362"/>
      <c r="K83" s="1362"/>
      <c r="L83" s="1362"/>
      <c r="M83" s="1362"/>
      <c r="N83" s="1362"/>
      <c r="O83" s="1362"/>
      <c r="P83" s="1363"/>
      <c r="Q83" s="1363"/>
      <c r="R83" s="1363"/>
      <c r="S83" s="1411"/>
      <c r="T83" s="1323"/>
      <c r="U83" s="1323"/>
      <c r="V83" s="1323"/>
      <c r="W83" s="1323"/>
      <c r="X83" s="1323"/>
      <c r="Y83" s="1323"/>
      <c r="Z83" s="1323"/>
      <c r="AA83" s="1323"/>
      <c r="AB83" s="1326"/>
      <c r="AC83" s="1326"/>
      <c r="AD83" s="1326"/>
      <c r="AE83" s="1326"/>
      <c r="AF83" s="1326"/>
      <c r="AG83" s="1326"/>
      <c r="AH83" s="1326"/>
      <c r="AI83" s="1326"/>
      <c r="AJ83" s="1326"/>
      <c r="AK83" s="1326"/>
      <c r="AL83" s="1326"/>
      <c r="AM83" s="1326"/>
      <c r="AN83" s="1326"/>
      <c r="AO83" s="1326"/>
      <c r="AP83" s="1326"/>
      <c r="AQ83" s="1326"/>
      <c r="AR83" s="1326"/>
      <c r="AS83" s="1326"/>
      <c r="AT83" s="1326"/>
      <c r="AU83" s="1326"/>
      <c r="AV83" s="1326"/>
      <c r="AW83" s="1326"/>
      <c r="AX83" s="1326"/>
      <c r="AY83" s="1326"/>
      <c r="AZ83" s="1326"/>
      <c r="BA83" s="1323"/>
      <c r="BB83" s="1323"/>
      <c r="BC83" s="1323"/>
      <c r="BD83" s="1323"/>
      <c r="BE83" s="1326"/>
    </row>
    <row r="84" spans="1:57" x14ac:dyDescent="0.25">
      <c r="A84" s="2810" t="s">
        <v>112</v>
      </c>
      <c r="B84" s="2811"/>
      <c r="C84" s="2812"/>
      <c r="D84" s="1512"/>
      <c r="E84" s="1512"/>
      <c r="F84" s="1512"/>
      <c r="G84" s="1362"/>
      <c r="H84" s="1362"/>
      <c r="I84" s="1362"/>
      <c r="J84" s="1362"/>
      <c r="K84" s="1362"/>
      <c r="L84" s="1362"/>
      <c r="M84" s="1362"/>
      <c r="N84" s="1362"/>
      <c r="O84" s="1362"/>
      <c r="P84" s="1363"/>
      <c r="Q84" s="1363"/>
      <c r="R84" s="1363"/>
      <c r="S84" s="1411"/>
      <c r="T84" s="1323"/>
      <c r="U84" s="1323"/>
      <c r="V84" s="1323"/>
      <c r="W84" s="1323"/>
      <c r="X84" s="1323"/>
      <c r="Y84" s="1323"/>
      <c r="Z84" s="1323"/>
      <c r="AA84" s="1323"/>
      <c r="AB84" s="1326"/>
      <c r="AC84" s="1326"/>
      <c r="AD84" s="1326"/>
      <c r="AE84" s="1326"/>
      <c r="AF84" s="1326"/>
      <c r="AG84" s="1326"/>
      <c r="AH84" s="1326"/>
      <c r="AI84" s="1326"/>
      <c r="AJ84" s="1326"/>
      <c r="AK84" s="1326"/>
      <c r="AL84" s="1326"/>
      <c r="AM84" s="1326"/>
      <c r="AN84" s="1326"/>
      <c r="AO84" s="1326"/>
      <c r="AP84" s="1326"/>
      <c r="AQ84" s="1326"/>
      <c r="AR84" s="1326"/>
      <c r="AS84" s="1326"/>
      <c r="AT84" s="1326"/>
      <c r="AU84" s="1326"/>
      <c r="AV84" s="1326"/>
      <c r="AW84" s="1326"/>
      <c r="AX84" s="1326"/>
      <c r="AY84" s="1326"/>
      <c r="AZ84" s="1326"/>
      <c r="BA84" s="1323"/>
      <c r="BB84" s="1323"/>
      <c r="BC84" s="1323"/>
      <c r="BD84" s="1323"/>
      <c r="BE84" s="1326"/>
    </row>
    <row r="85" spans="1:57" x14ac:dyDescent="0.25">
      <c r="A85" s="2879" t="s">
        <v>113</v>
      </c>
      <c r="B85" s="2814" t="s">
        <v>114</v>
      </c>
      <c r="C85" s="2815"/>
      <c r="D85" s="1577"/>
      <c r="E85" s="1577"/>
      <c r="F85" s="1577"/>
      <c r="G85" s="1362"/>
      <c r="H85" s="1362"/>
      <c r="I85" s="1362"/>
      <c r="J85" s="1362"/>
      <c r="K85" s="1362"/>
      <c r="L85" s="1362"/>
      <c r="M85" s="1362"/>
      <c r="N85" s="1362"/>
      <c r="O85" s="1362"/>
      <c r="P85" s="1363"/>
      <c r="Q85" s="1363"/>
      <c r="R85" s="1363"/>
      <c r="S85" s="1411"/>
      <c r="T85" s="1323"/>
      <c r="U85" s="1323"/>
      <c r="V85" s="1323"/>
      <c r="W85" s="1323"/>
      <c r="X85" s="1323"/>
      <c r="Y85" s="1323"/>
      <c r="Z85" s="1323"/>
      <c r="AA85" s="1323"/>
      <c r="AB85" s="1326"/>
      <c r="AC85" s="1326"/>
      <c r="AD85" s="1326"/>
      <c r="AE85" s="1326"/>
      <c r="AF85" s="1326"/>
      <c r="AG85" s="1326"/>
      <c r="AH85" s="1326"/>
      <c r="AI85" s="1326"/>
      <c r="AJ85" s="1326"/>
      <c r="AK85" s="1326"/>
      <c r="AL85" s="1326"/>
      <c r="AM85" s="1326"/>
      <c r="AN85" s="1326"/>
      <c r="AO85" s="1326"/>
      <c r="AP85" s="1326"/>
      <c r="AQ85" s="1326"/>
      <c r="AR85" s="1326"/>
      <c r="AS85" s="1326"/>
      <c r="AT85" s="1326"/>
      <c r="AU85" s="1326"/>
      <c r="AV85" s="1326"/>
      <c r="AW85" s="1326"/>
      <c r="AX85" s="1326"/>
      <c r="AY85" s="1326"/>
      <c r="AZ85" s="1326"/>
      <c r="BA85" s="1323"/>
      <c r="BB85" s="1323"/>
      <c r="BC85" s="1323"/>
      <c r="BD85" s="1323"/>
      <c r="BE85" s="1326"/>
    </row>
    <row r="86" spans="1:57" x14ac:dyDescent="0.25">
      <c r="A86" s="2880"/>
      <c r="B86" s="2814" t="s">
        <v>115</v>
      </c>
      <c r="C86" s="2815"/>
      <c r="D86" s="1577"/>
      <c r="E86" s="1577"/>
      <c r="F86" s="1577"/>
      <c r="G86" s="1362"/>
      <c r="H86" s="1362"/>
      <c r="I86" s="1362"/>
      <c r="J86" s="1362"/>
      <c r="K86" s="1362"/>
      <c r="L86" s="1362"/>
      <c r="M86" s="1362"/>
      <c r="N86" s="1362"/>
      <c r="O86" s="1362"/>
      <c r="P86" s="1363"/>
      <c r="Q86" s="1363"/>
      <c r="R86" s="1363"/>
      <c r="S86" s="1411"/>
      <c r="T86" s="1323"/>
      <c r="U86" s="1323"/>
      <c r="V86" s="1323"/>
      <c r="W86" s="1323"/>
      <c r="X86" s="1323"/>
      <c r="Y86" s="1323"/>
      <c r="Z86" s="1323"/>
      <c r="AA86" s="1323"/>
      <c r="AB86" s="1326"/>
      <c r="AC86" s="1326"/>
      <c r="AD86" s="1326"/>
      <c r="AE86" s="1326"/>
      <c r="AF86" s="1326"/>
      <c r="AG86" s="1326"/>
      <c r="AH86" s="1326"/>
      <c r="AI86" s="1326"/>
      <c r="AJ86" s="1326"/>
      <c r="AK86" s="1326"/>
      <c r="AL86" s="1326"/>
      <c r="AM86" s="1326"/>
      <c r="AN86" s="1326"/>
      <c r="AO86" s="1326"/>
      <c r="AP86" s="1326"/>
      <c r="AQ86" s="1326"/>
      <c r="AR86" s="1326"/>
      <c r="AS86" s="1326"/>
      <c r="AT86" s="1326"/>
      <c r="AU86" s="1326"/>
      <c r="AV86" s="1326"/>
      <c r="AW86" s="1326"/>
      <c r="AX86" s="1326"/>
      <c r="AY86" s="1326"/>
      <c r="AZ86" s="1326"/>
      <c r="BA86" s="1323"/>
      <c r="BB86" s="1323"/>
      <c r="BC86" s="1323"/>
      <c r="BD86" s="1323"/>
      <c r="BE86" s="1326"/>
    </row>
    <row r="87" spans="1:57" x14ac:dyDescent="0.25">
      <c r="A87" s="2813" t="s">
        <v>116</v>
      </c>
      <c r="B87" s="2814"/>
      <c r="C87" s="2815"/>
      <c r="D87" s="1446"/>
      <c r="E87" s="1578"/>
      <c r="F87" s="1446"/>
      <c r="G87" s="1362"/>
      <c r="H87" s="1362"/>
      <c r="I87" s="1362"/>
      <c r="J87" s="1362"/>
      <c r="K87" s="1362"/>
      <c r="L87" s="1362"/>
      <c r="M87" s="1362"/>
      <c r="N87" s="1362"/>
      <c r="O87" s="1362"/>
      <c r="P87" s="1363"/>
      <c r="Q87" s="1363"/>
      <c r="R87" s="1363"/>
      <c r="S87" s="1411"/>
      <c r="T87" s="1323"/>
      <c r="U87" s="1323"/>
      <c r="V87" s="1323"/>
      <c r="W87" s="1323"/>
      <c r="X87" s="1323"/>
      <c r="Y87" s="1323"/>
      <c r="Z87" s="1323"/>
      <c r="AA87" s="1323"/>
      <c r="AB87" s="1326"/>
      <c r="AC87" s="1326"/>
      <c r="AD87" s="1326"/>
      <c r="AE87" s="1326"/>
      <c r="AF87" s="1326"/>
      <c r="AG87" s="1326"/>
      <c r="AH87" s="1326"/>
      <c r="AI87" s="1326"/>
      <c r="AJ87" s="1326"/>
      <c r="AK87" s="1326"/>
      <c r="AL87" s="1326"/>
      <c r="AM87" s="1326"/>
      <c r="AN87" s="1326"/>
      <c r="AO87" s="1326"/>
      <c r="AP87" s="1326"/>
      <c r="AQ87" s="1326"/>
      <c r="AR87" s="1326"/>
      <c r="AS87" s="1326"/>
      <c r="AT87" s="1326"/>
      <c r="AU87" s="1326"/>
      <c r="AV87" s="1326"/>
      <c r="AW87" s="1326"/>
      <c r="AX87" s="1326"/>
      <c r="AY87" s="1326"/>
      <c r="AZ87" s="1326"/>
      <c r="BA87" s="1323"/>
      <c r="BB87" s="1323"/>
      <c r="BC87" s="1323"/>
      <c r="BD87" s="1323"/>
      <c r="BE87" s="1326"/>
    </row>
    <row r="88" spans="1:57" x14ac:dyDescent="0.25">
      <c r="A88" s="2813" t="s">
        <v>117</v>
      </c>
      <c r="B88" s="2814"/>
      <c r="C88" s="2815"/>
      <c r="D88" s="1446"/>
      <c r="E88" s="1578"/>
      <c r="F88" s="1446"/>
      <c r="G88" s="1362"/>
      <c r="H88" s="1362"/>
      <c r="I88" s="1362"/>
      <c r="J88" s="1362"/>
      <c r="K88" s="1362"/>
      <c r="L88" s="1362"/>
      <c r="M88" s="1362"/>
      <c r="N88" s="1362"/>
      <c r="O88" s="1362"/>
      <c r="P88" s="1363"/>
      <c r="Q88" s="1363"/>
      <c r="R88" s="1363"/>
      <c r="S88" s="1411"/>
      <c r="T88" s="1323"/>
      <c r="U88" s="1323"/>
      <c r="V88" s="1323"/>
      <c r="W88" s="1323"/>
      <c r="X88" s="1323"/>
      <c r="Y88" s="1323"/>
      <c r="Z88" s="1323"/>
      <c r="AA88" s="1323"/>
      <c r="AB88" s="1326"/>
      <c r="AC88" s="1326"/>
      <c r="AD88" s="1326"/>
      <c r="AE88" s="1326"/>
      <c r="AF88" s="1326"/>
      <c r="AG88" s="1326"/>
      <c r="AH88" s="1326"/>
      <c r="AI88" s="1326"/>
      <c r="AJ88" s="1326"/>
      <c r="AK88" s="1326"/>
      <c r="AL88" s="1326"/>
      <c r="AM88" s="1326"/>
      <c r="AN88" s="1326"/>
      <c r="AO88" s="1326"/>
      <c r="AP88" s="1326"/>
      <c r="AQ88" s="1326"/>
      <c r="AR88" s="1326"/>
      <c r="AS88" s="1326"/>
      <c r="AT88" s="1326"/>
      <c r="AU88" s="1326"/>
      <c r="AV88" s="1326"/>
      <c r="AW88" s="1326"/>
      <c r="AX88" s="1326"/>
      <c r="AY88" s="1326"/>
      <c r="AZ88" s="1326"/>
      <c r="BA88" s="1323"/>
      <c r="BB88" s="1323"/>
      <c r="BC88" s="1323"/>
      <c r="BD88" s="1323"/>
      <c r="BE88" s="1326"/>
    </row>
    <row r="89" spans="1:57" x14ac:dyDescent="0.25">
      <c r="A89" s="2813" t="s">
        <v>118</v>
      </c>
      <c r="B89" s="2814"/>
      <c r="C89" s="2815"/>
      <c r="D89" s="1446"/>
      <c r="E89" s="1578"/>
      <c r="F89" s="1446"/>
      <c r="G89" s="1362"/>
      <c r="H89" s="1362"/>
      <c r="I89" s="1362"/>
      <c r="J89" s="1362"/>
      <c r="K89" s="1362"/>
      <c r="L89" s="1362"/>
      <c r="M89" s="1362"/>
      <c r="N89" s="1362"/>
      <c r="O89" s="1362"/>
      <c r="P89" s="1363"/>
      <c r="Q89" s="1363"/>
      <c r="R89" s="1363"/>
      <c r="S89" s="1411"/>
      <c r="T89" s="1323"/>
      <c r="U89" s="1323"/>
      <c r="V89" s="1323"/>
      <c r="W89" s="1323"/>
      <c r="X89" s="1323"/>
      <c r="Y89" s="1323"/>
      <c r="Z89" s="1323"/>
      <c r="AA89" s="1323"/>
      <c r="AB89" s="1326"/>
      <c r="AC89" s="1326"/>
      <c r="AD89" s="1326"/>
      <c r="AE89" s="1326"/>
      <c r="AF89" s="1326"/>
      <c r="AG89" s="1326"/>
      <c r="AH89" s="1326"/>
      <c r="AI89" s="1326"/>
      <c r="AJ89" s="1326"/>
      <c r="AK89" s="1326"/>
      <c r="AL89" s="1326"/>
      <c r="AM89" s="1326"/>
      <c r="AN89" s="1326"/>
      <c r="AO89" s="1326"/>
      <c r="AP89" s="1326"/>
      <c r="AQ89" s="1326"/>
      <c r="AR89" s="1326"/>
      <c r="AS89" s="1326"/>
      <c r="AT89" s="1326"/>
      <c r="AU89" s="1326"/>
      <c r="AV89" s="1326"/>
      <c r="AW89" s="1326"/>
      <c r="AX89" s="1326"/>
      <c r="AY89" s="1326"/>
      <c r="AZ89" s="1326"/>
      <c r="BA89" s="1323"/>
      <c r="BB89" s="1323"/>
      <c r="BC89" s="1323"/>
      <c r="BD89" s="1323"/>
      <c r="BE89" s="1326"/>
    </row>
    <row r="90" spans="1:57" x14ac:dyDescent="0.25">
      <c r="A90" s="2824" t="s">
        <v>119</v>
      </c>
      <c r="B90" s="2825"/>
      <c r="C90" s="2826"/>
      <c r="D90" s="1579"/>
      <c r="E90" s="1580"/>
      <c r="F90" s="1579"/>
      <c r="G90" s="1362"/>
      <c r="H90" s="1362"/>
      <c r="I90" s="1362"/>
      <c r="J90" s="1362"/>
      <c r="K90" s="1362"/>
      <c r="L90" s="1362"/>
      <c r="M90" s="1362"/>
      <c r="N90" s="1362"/>
      <c r="O90" s="1362"/>
      <c r="P90" s="1363"/>
      <c r="Q90" s="1363"/>
      <c r="R90" s="1363"/>
      <c r="S90" s="1411"/>
      <c r="T90" s="1323"/>
      <c r="U90" s="1323"/>
      <c r="V90" s="1323"/>
      <c r="W90" s="1323"/>
      <c r="X90" s="1323"/>
      <c r="Y90" s="1323"/>
      <c r="Z90" s="1323"/>
      <c r="AA90" s="1323"/>
      <c r="AB90" s="1326"/>
      <c r="AC90" s="1326"/>
      <c r="AD90" s="1326"/>
      <c r="AE90" s="1326"/>
      <c r="AF90" s="1326"/>
      <c r="AG90" s="1326"/>
      <c r="AH90" s="1326"/>
      <c r="AI90" s="1326"/>
      <c r="AJ90" s="1326"/>
      <c r="AK90" s="1326"/>
      <c r="AL90" s="1326"/>
      <c r="AM90" s="1326"/>
      <c r="AN90" s="1326"/>
      <c r="AO90" s="1326"/>
      <c r="AP90" s="1326"/>
      <c r="AQ90" s="1326"/>
      <c r="AR90" s="1326"/>
      <c r="AS90" s="1326"/>
      <c r="AT90" s="1326"/>
      <c r="AU90" s="1326"/>
      <c r="AV90" s="1326"/>
      <c r="AW90" s="1326"/>
      <c r="AX90" s="1326"/>
      <c r="AY90" s="1326"/>
      <c r="AZ90" s="1326"/>
      <c r="BA90" s="1323"/>
      <c r="BB90" s="1323"/>
      <c r="BC90" s="1323"/>
      <c r="BD90" s="1323"/>
      <c r="BE90" s="1326"/>
    </row>
    <row r="91" spans="1:57" x14ac:dyDescent="0.25">
      <c r="A91" s="2813" t="s">
        <v>120</v>
      </c>
      <c r="B91" s="2814"/>
      <c r="C91" s="2815"/>
      <c r="D91" s="1446"/>
      <c r="E91" s="1578"/>
      <c r="F91" s="1446"/>
      <c r="G91" s="1362"/>
      <c r="H91" s="1362"/>
      <c r="I91" s="1362"/>
      <c r="J91" s="1362"/>
      <c r="K91" s="1362"/>
      <c r="L91" s="1362"/>
      <c r="M91" s="1362"/>
      <c r="N91" s="1362"/>
      <c r="O91" s="1362"/>
      <c r="P91" s="1363"/>
      <c r="Q91" s="1363"/>
      <c r="R91" s="1363"/>
      <c r="S91" s="1411"/>
      <c r="T91" s="1323"/>
      <c r="U91" s="1323"/>
      <c r="V91" s="1323"/>
      <c r="W91" s="1323"/>
      <c r="X91" s="1323"/>
      <c r="Y91" s="1323"/>
      <c r="Z91" s="1323"/>
      <c r="AA91" s="1323"/>
      <c r="AB91" s="1326"/>
      <c r="AC91" s="1326"/>
      <c r="AD91" s="1326"/>
      <c r="AE91" s="1326"/>
      <c r="AF91" s="1326"/>
      <c r="AG91" s="1326"/>
      <c r="AH91" s="1326"/>
      <c r="AI91" s="1326"/>
      <c r="AJ91" s="1326"/>
      <c r="AK91" s="1326"/>
      <c r="AL91" s="1326"/>
      <c r="AM91" s="1326"/>
      <c r="AN91" s="1326"/>
      <c r="AO91" s="1326"/>
      <c r="AP91" s="1326"/>
      <c r="AQ91" s="1326"/>
      <c r="AR91" s="1326"/>
      <c r="AS91" s="1326"/>
      <c r="AT91" s="1326"/>
      <c r="AU91" s="1326"/>
      <c r="AV91" s="1326"/>
      <c r="AW91" s="1326"/>
      <c r="AX91" s="1326"/>
      <c r="AY91" s="1326"/>
      <c r="AZ91" s="1326"/>
      <c r="BA91" s="1323"/>
      <c r="BB91" s="1323"/>
      <c r="BC91" s="1323"/>
      <c r="BD91" s="1323"/>
      <c r="BE91" s="1326"/>
    </row>
    <row r="92" spans="1:57" x14ac:dyDescent="0.25">
      <c r="A92" s="2820" t="s">
        <v>121</v>
      </c>
      <c r="B92" s="2875"/>
      <c r="C92" s="2821"/>
      <c r="D92" s="1447"/>
      <c r="E92" s="1581"/>
      <c r="F92" s="1447"/>
      <c r="G92" s="1362"/>
      <c r="H92" s="1362"/>
      <c r="I92" s="1362"/>
      <c r="J92" s="1362"/>
      <c r="K92" s="1362"/>
      <c r="L92" s="1362"/>
      <c r="M92" s="1362"/>
      <c r="N92" s="1362"/>
      <c r="O92" s="1362"/>
      <c r="P92" s="1363"/>
      <c r="Q92" s="1363"/>
      <c r="R92" s="1363"/>
      <c r="S92" s="1411"/>
      <c r="T92" s="1323"/>
      <c r="U92" s="1323"/>
      <c r="V92" s="1323"/>
      <c r="W92" s="1323"/>
      <c r="X92" s="1323"/>
      <c r="Y92" s="1323"/>
      <c r="Z92" s="1323"/>
      <c r="AA92" s="1323"/>
      <c r="AB92" s="1326"/>
      <c r="AC92" s="1326"/>
      <c r="AD92" s="1326"/>
      <c r="AE92" s="1326"/>
      <c r="AF92" s="1326"/>
      <c r="AG92" s="1326"/>
      <c r="AH92" s="1326"/>
      <c r="AI92" s="1326"/>
      <c r="AJ92" s="1326"/>
      <c r="AK92" s="1326"/>
      <c r="AL92" s="1326"/>
      <c r="AM92" s="1326"/>
      <c r="AN92" s="1326"/>
      <c r="AO92" s="1326"/>
      <c r="AP92" s="1326"/>
      <c r="AQ92" s="1326"/>
      <c r="AR92" s="1326"/>
      <c r="AS92" s="1326"/>
      <c r="AT92" s="1326"/>
      <c r="AU92" s="1326"/>
      <c r="AV92" s="1326"/>
      <c r="AW92" s="1326"/>
      <c r="AX92" s="1326"/>
      <c r="AY92" s="1326"/>
      <c r="AZ92" s="1326"/>
      <c r="BA92" s="1323"/>
      <c r="BB92" s="1323"/>
      <c r="BC92" s="1323"/>
      <c r="BD92" s="1323"/>
      <c r="BE92" s="1326"/>
    </row>
    <row r="93" spans="1:57" ht="15.75" x14ac:dyDescent="0.25">
      <c r="A93" s="1341" t="s">
        <v>122</v>
      </c>
      <c r="B93" s="1334"/>
      <c r="C93" s="1342"/>
      <c r="D93" s="1334"/>
      <c r="E93" s="1333"/>
      <c r="F93" s="1333"/>
      <c r="G93" s="1333"/>
      <c r="H93" s="1333"/>
      <c r="I93" s="1333"/>
      <c r="J93" s="1333"/>
      <c r="K93" s="1333"/>
      <c r="L93" s="1333"/>
      <c r="M93" s="1333"/>
      <c r="N93" s="1333"/>
      <c r="O93" s="1333"/>
      <c r="P93" s="1333"/>
      <c r="Q93" s="1333"/>
      <c r="R93" s="1332"/>
      <c r="S93" s="1330"/>
      <c r="T93" s="1323"/>
      <c r="U93" s="1323"/>
      <c r="V93" s="1323"/>
      <c r="W93" s="1323"/>
      <c r="X93" s="1323"/>
      <c r="Y93" s="1323"/>
      <c r="Z93" s="1323"/>
      <c r="AA93" s="1323"/>
      <c r="AB93" s="1323"/>
      <c r="AC93" s="1323"/>
      <c r="AD93" s="1323"/>
      <c r="AE93" s="1323"/>
      <c r="AF93" s="1323"/>
      <c r="AG93" s="1323"/>
      <c r="AH93" s="1323"/>
      <c r="AI93" s="1323"/>
      <c r="AJ93" s="1323"/>
      <c r="AK93" s="1323"/>
      <c r="AL93" s="1323"/>
      <c r="AM93" s="1323"/>
      <c r="AN93" s="1323"/>
      <c r="AO93" s="1323"/>
      <c r="AP93" s="1323"/>
      <c r="AQ93" s="1323"/>
      <c r="AR93" s="1323"/>
      <c r="AS93" s="1323"/>
      <c r="AT93" s="1323"/>
      <c r="AU93" s="1323"/>
      <c r="AV93" s="1323"/>
      <c r="AW93" s="1323"/>
      <c r="AX93" s="1323"/>
      <c r="AY93" s="1323"/>
      <c r="AZ93" s="1323"/>
      <c r="BA93" s="1323"/>
      <c r="BB93" s="1323"/>
      <c r="BC93" s="1323"/>
      <c r="BD93" s="1323"/>
      <c r="BE93" s="1323"/>
    </row>
    <row r="94" spans="1:57" x14ac:dyDescent="0.2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1330"/>
      <c r="I94" s="1330"/>
      <c r="J94" s="1330"/>
      <c r="K94" s="1330"/>
      <c r="L94" s="1330"/>
      <c r="M94" s="1330"/>
      <c r="N94" s="1330"/>
      <c r="O94" s="1330"/>
      <c r="P94" s="1412"/>
      <c r="Q94" s="1330"/>
      <c r="R94" s="1330"/>
      <c r="S94" s="1330"/>
      <c r="T94" s="1323"/>
      <c r="U94" s="1323"/>
      <c r="V94" s="1323"/>
      <c r="W94" s="1323"/>
      <c r="X94" s="1323"/>
      <c r="Y94" s="1323"/>
      <c r="Z94" s="1323"/>
      <c r="AA94" s="1323"/>
      <c r="AB94" s="1326"/>
      <c r="AC94" s="1326"/>
      <c r="AD94" s="1326"/>
      <c r="AE94" s="1326"/>
      <c r="AF94" s="1326"/>
      <c r="AG94" s="1326"/>
      <c r="AH94" s="1326"/>
      <c r="AI94" s="1326"/>
      <c r="AJ94" s="1326"/>
      <c r="AK94" s="1326"/>
      <c r="AL94" s="1326"/>
      <c r="AM94" s="1326"/>
      <c r="AN94" s="1326"/>
      <c r="AO94" s="1326"/>
      <c r="AP94" s="1326"/>
      <c r="AQ94" s="1326"/>
      <c r="AR94" s="1326"/>
      <c r="AS94" s="1326"/>
      <c r="AT94" s="1326"/>
      <c r="AU94" s="1326"/>
      <c r="AV94" s="1326"/>
      <c r="AW94" s="1326"/>
      <c r="AX94" s="1326"/>
      <c r="AY94" s="1326"/>
      <c r="AZ94" s="1326"/>
      <c r="BA94" s="1323"/>
      <c r="BB94" s="1323"/>
      <c r="BC94" s="1323"/>
      <c r="BD94" s="1323"/>
      <c r="BE94" s="1326"/>
    </row>
    <row r="95" spans="1:57" x14ac:dyDescent="0.25">
      <c r="A95" s="2884"/>
      <c r="B95" s="2885"/>
      <c r="C95" s="2886"/>
      <c r="D95" s="1344" t="s">
        <v>4</v>
      </c>
      <c r="E95" s="1368" t="s">
        <v>1</v>
      </c>
      <c r="F95" s="1369" t="s">
        <v>2</v>
      </c>
      <c r="G95" s="2831"/>
      <c r="H95" s="1330"/>
      <c r="I95" s="1330"/>
      <c r="J95" s="1330"/>
      <c r="K95" s="1330"/>
      <c r="L95" s="1330"/>
      <c r="M95" s="1330"/>
      <c r="N95" s="1330"/>
      <c r="O95" s="1330"/>
      <c r="P95" s="1412"/>
      <c r="Q95" s="1330"/>
      <c r="R95" s="1330"/>
      <c r="S95" s="1330"/>
      <c r="T95" s="1323"/>
      <c r="U95" s="1323"/>
      <c r="V95" s="1323"/>
      <c r="W95" s="1323"/>
      <c r="X95" s="1323"/>
      <c r="Y95" s="1323"/>
      <c r="Z95" s="1323"/>
      <c r="AA95" s="1323"/>
      <c r="AB95" s="1326"/>
      <c r="AC95" s="1326"/>
      <c r="AD95" s="1326"/>
      <c r="AE95" s="1326"/>
      <c r="AF95" s="1326"/>
      <c r="AG95" s="1326"/>
      <c r="AH95" s="1326"/>
      <c r="AI95" s="1326"/>
      <c r="AJ95" s="1326"/>
      <c r="AK95" s="1326"/>
      <c r="AL95" s="1326"/>
      <c r="AM95" s="1326"/>
      <c r="AN95" s="1326"/>
      <c r="AO95" s="1326"/>
      <c r="AP95" s="1326"/>
      <c r="AQ95" s="1326"/>
      <c r="AR95" s="1326"/>
      <c r="AS95" s="1326"/>
      <c r="AT95" s="1326"/>
      <c r="AU95" s="1326"/>
      <c r="AV95" s="1326"/>
      <c r="AW95" s="1326"/>
      <c r="AX95" s="1326"/>
      <c r="AY95" s="1326"/>
      <c r="AZ95" s="1326"/>
      <c r="BA95" s="1323"/>
      <c r="BB95" s="1323"/>
      <c r="BC95" s="1323"/>
      <c r="BD95" s="1323"/>
      <c r="BE95" s="1326"/>
    </row>
    <row r="96" spans="1:57" x14ac:dyDescent="0.25">
      <c r="A96" s="2852" t="s">
        <v>126</v>
      </c>
      <c r="B96" s="2854" t="s">
        <v>127</v>
      </c>
      <c r="C96" s="2855"/>
      <c r="D96" s="1498">
        <v>0</v>
      </c>
      <c r="E96" s="1499"/>
      <c r="F96" s="1501"/>
      <c r="G96" s="1449"/>
      <c r="H96" s="1586" t="s">
        <v>3</v>
      </c>
      <c r="I96" s="1330"/>
      <c r="J96" s="1330"/>
      <c r="K96" s="1330"/>
      <c r="L96" s="1330"/>
      <c r="M96" s="1330"/>
      <c r="N96" s="1330"/>
      <c r="O96" s="1330"/>
      <c r="P96" s="1412"/>
      <c r="Q96" s="1330"/>
      <c r="R96" s="1330"/>
      <c r="S96" s="1330"/>
      <c r="T96" s="1323"/>
      <c r="U96" s="1323"/>
      <c r="V96" s="1323"/>
      <c r="W96" s="1323"/>
      <c r="X96" s="1323"/>
      <c r="Y96" s="1323"/>
      <c r="Z96" s="1323"/>
      <c r="AA96" s="1323"/>
      <c r="AB96" s="1326"/>
      <c r="AC96" s="1326"/>
      <c r="AD96" s="1326"/>
      <c r="AE96" s="1326"/>
      <c r="AF96" s="1326"/>
      <c r="AG96" s="1326"/>
      <c r="AH96" s="1326"/>
      <c r="AI96" s="1326"/>
      <c r="AJ96" s="1326"/>
      <c r="AK96" s="1326"/>
      <c r="AL96" s="1326"/>
      <c r="AM96" s="1326"/>
      <c r="AN96" s="1326"/>
      <c r="AO96" s="1326"/>
      <c r="AP96" s="1326"/>
      <c r="AQ96" s="1326"/>
      <c r="AR96" s="1326"/>
      <c r="AS96" s="1326"/>
      <c r="AT96" s="1326"/>
      <c r="AU96" s="1326"/>
      <c r="AV96" s="1326"/>
      <c r="AW96" s="1326"/>
      <c r="AX96" s="1326"/>
      <c r="AY96" s="1326"/>
      <c r="AZ96" s="1326"/>
      <c r="BA96" s="1360" t="s">
        <v>3</v>
      </c>
      <c r="BB96" s="1360" t="s">
        <v>3</v>
      </c>
      <c r="BC96" s="1323"/>
      <c r="BD96" s="1592">
        <v>0</v>
      </c>
      <c r="BE96" s="1592">
        <v>0</v>
      </c>
    </row>
    <row r="97" spans="1:58" x14ac:dyDescent="0.25">
      <c r="A97" s="2853"/>
      <c r="B97" s="2856" t="s">
        <v>128</v>
      </c>
      <c r="C97" s="2857"/>
      <c r="D97" s="1464">
        <v>0</v>
      </c>
      <c r="E97" s="1458"/>
      <c r="F97" s="1461"/>
      <c r="G97" s="1451"/>
      <c r="H97" s="1586"/>
      <c r="I97" s="1330"/>
      <c r="J97" s="1330"/>
      <c r="K97" s="1330"/>
      <c r="L97" s="1330"/>
      <c r="M97" s="1330"/>
      <c r="N97" s="1330"/>
      <c r="O97" s="1330"/>
      <c r="P97" s="1412"/>
      <c r="Q97" s="1330"/>
      <c r="R97" s="1330"/>
      <c r="S97" s="1330"/>
      <c r="T97" s="1323"/>
      <c r="U97" s="1323"/>
      <c r="V97" s="1323"/>
      <c r="W97" s="1323"/>
      <c r="X97" s="1323"/>
      <c r="Y97" s="1323"/>
      <c r="Z97" s="1323"/>
      <c r="AA97" s="1323"/>
      <c r="AB97" s="1326"/>
      <c r="AC97" s="1326"/>
      <c r="AD97" s="1326"/>
      <c r="AE97" s="1326"/>
      <c r="AF97" s="1326"/>
      <c r="AG97" s="1326"/>
      <c r="AH97" s="1326"/>
      <c r="AI97" s="1326"/>
      <c r="AJ97" s="1326"/>
      <c r="AK97" s="1326"/>
      <c r="AL97" s="1326"/>
      <c r="AM97" s="1326"/>
      <c r="AN97" s="1326"/>
      <c r="AO97" s="1326"/>
      <c r="AP97" s="1326"/>
      <c r="AQ97" s="1326"/>
      <c r="AR97" s="1326"/>
      <c r="AS97" s="1326"/>
      <c r="AT97" s="1326"/>
      <c r="AU97" s="1326"/>
      <c r="AV97" s="1326"/>
      <c r="AW97" s="1326"/>
      <c r="AX97" s="1326"/>
      <c r="AY97" s="1326"/>
      <c r="AZ97" s="1326"/>
      <c r="BA97" s="1323"/>
      <c r="BB97" s="1323"/>
      <c r="BC97" s="1323"/>
      <c r="BD97" s="1323"/>
      <c r="BE97" s="1326"/>
      <c r="BF97" s="1326"/>
    </row>
    <row r="98" spans="1:58" ht="15.75" x14ac:dyDescent="0.25">
      <c r="A98" s="1379" t="s">
        <v>129</v>
      </c>
      <c r="B98" s="1392"/>
      <c r="C98" s="1392"/>
      <c r="D98" s="1392"/>
      <c r="E98" s="1340"/>
      <c r="F98" s="1340"/>
      <c r="G98" s="1340"/>
      <c r="H98" s="1340"/>
      <c r="I98" s="1340"/>
      <c r="J98" s="1340"/>
      <c r="K98" s="1340"/>
      <c r="L98" s="1340"/>
      <c r="M98" s="1340"/>
      <c r="N98" s="1340"/>
      <c r="O98" s="1340"/>
      <c r="P98" s="1340"/>
      <c r="Q98" s="1340"/>
      <c r="R98" s="1370"/>
      <c r="S98" s="1336"/>
      <c r="T98" s="1323"/>
      <c r="U98" s="1323"/>
      <c r="V98" s="1323"/>
      <c r="W98" s="1323"/>
      <c r="X98" s="1323"/>
      <c r="Y98" s="1323"/>
      <c r="Z98" s="1323"/>
      <c r="AA98" s="1323"/>
      <c r="AB98" s="1323"/>
      <c r="AC98" s="1323"/>
      <c r="AD98" s="1323"/>
      <c r="AE98" s="1323"/>
      <c r="AF98" s="1323"/>
      <c r="AG98" s="1323"/>
      <c r="AH98" s="1323"/>
      <c r="AI98" s="1323"/>
      <c r="AJ98" s="1323"/>
      <c r="AK98" s="1323"/>
      <c r="AL98" s="1323"/>
      <c r="AM98" s="1323"/>
      <c r="AN98" s="1323"/>
      <c r="AO98" s="1323"/>
      <c r="AP98" s="1323"/>
      <c r="AQ98" s="1323"/>
      <c r="AR98" s="1323"/>
      <c r="AS98" s="1323"/>
      <c r="AT98" s="1323"/>
      <c r="AU98" s="1323"/>
      <c r="AV98" s="1323"/>
      <c r="AW98" s="1323"/>
      <c r="AX98" s="1323"/>
      <c r="AY98" s="1323"/>
      <c r="AZ98" s="1323"/>
      <c r="BA98" s="1323"/>
      <c r="BB98" s="1323"/>
      <c r="BC98" s="1323"/>
      <c r="BD98" s="1323"/>
      <c r="BE98" s="1323"/>
      <c r="BF98" s="1323"/>
    </row>
    <row r="99" spans="1:58" x14ac:dyDescent="0.2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1336"/>
      <c r="R99" s="1366"/>
      <c r="S99" s="1323"/>
      <c r="T99" s="1323"/>
      <c r="U99" s="1323"/>
      <c r="V99" s="1323"/>
      <c r="W99" s="1323"/>
      <c r="X99" s="1323"/>
      <c r="Y99" s="1323"/>
      <c r="Z99" s="1323"/>
      <c r="AA99" s="1323"/>
      <c r="AB99" s="1326"/>
      <c r="AC99" s="1326"/>
      <c r="AD99" s="1326"/>
      <c r="AE99" s="1326"/>
      <c r="AF99" s="1326"/>
      <c r="AG99" s="1326"/>
      <c r="AH99" s="1326"/>
      <c r="AI99" s="1326"/>
      <c r="AJ99" s="1326"/>
      <c r="AK99" s="1326"/>
      <c r="AL99" s="1326"/>
      <c r="AM99" s="1326"/>
      <c r="AN99" s="1326"/>
      <c r="AO99" s="1326"/>
      <c r="AP99" s="1326"/>
      <c r="AQ99" s="1326"/>
      <c r="AR99" s="1326"/>
      <c r="AS99" s="1326"/>
      <c r="AT99" s="1326"/>
      <c r="AU99" s="1326"/>
      <c r="AV99" s="1326"/>
      <c r="AW99" s="1326"/>
      <c r="AX99" s="1326"/>
      <c r="AY99" s="1326"/>
      <c r="AZ99" s="1326"/>
      <c r="BA99" s="1323"/>
      <c r="BB99" s="1323"/>
      <c r="BC99" s="1323"/>
      <c r="BD99" s="1323"/>
      <c r="BE99" s="1326"/>
      <c r="BF99" s="1326"/>
    </row>
    <row r="100" spans="1:58" ht="21" x14ac:dyDescent="0.25">
      <c r="A100" s="2807"/>
      <c r="B100" s="2808"/>
      <c r="C100" s="2809"/>
      <c r="D100" s="2831"/>
      <c r="E100" s="1335" t="s">
        <v>33</v>
      </c>
      <c r="F100" s="1338" t="s">
        <v>34</v>
      </c>
      <c r="G100" s="1338" t="s">
        <v>35</v>
      </c>
      <c r="H100" s="1338" t="s">
        <v>22</v>
      </c>
      <c r="I100" s="1338" t="s">
        <v>23</v>
      </c>
      <c r="J100" s="1338" t="s">
        <v>24</v>
      </c>
      <c r="K100" s="1338" t="s">
        <v>25</v>
      </c>
      <c r="L100" s="1338" t="s">
        <v>26</v>
      </c>
      <c r="M100" s="1357" t="s">
        <v>27</v>
      </c>
      <c r="N100" s="2831"/>
      <c r="O100" s="2800"/>
      <c r="P100" s="2800"/>
      <c r="Q100" s="1413"/>
      <c r="R100" s="1397"/>
      <c r="S100" s="1323"/>
      <c r="T100" s="1323"/>
      <c r="U100" s="1323"/>
      <c r="V100" s="1323"/>
      <c r="W100" s="1323"/>
      <c r="X100" s="1323"/>
      <c r="Y100" s="1323"/>
      <c r="Z100" s="1323"/>
      <c r="AA100" s="1323"/>
      <c r="AB100" s="1326"/>
      <c r="AC100" s="1326"/>
      <c r="AD100" s="1326"/>
      <c r="AE100" s="1326"/>
      <c r="AF100" s="1326"/>
      <c r="AG100" s="1326"/>
      <c r="AH100" s="1326"/>
      <c r="AI100" s="1326"/>
      <c r="AJ100" s="1326"/>
      <c r="AK100" s="1326"/>
      <c r="AL100" s="1326"/>
      <c r="AM100" s="1326"/>
      <c r="AN100" s="1326"/>
      <c r="AO100" s="1326"/>
      <c r="AP100" s="1326"/>
      <c r="AQ100" s="1326"/>
      <c r="AR100" s="1326"/>
      <c r="AS100" s="1326"/>
      <c r="AT100" s="1326"/>
      <c r="AU100" s="1326"/>
      <c r="AV100" s="1326"/>
      <c r="AW100" s="1326"/>
      <c r="AX100" s="1326"/>
      <c r="AY100" s="1326"/>
      <c r="AZ100" s="1326"/>
      <c r="BA100" s="1323"/>
      <c r="BB100" s="1323"/>
      <c r="BC100" s="1323"/>
      <c r="BD100" s="1323"/>
      <c r="BE100" s="1326"/>
      <c r="BF100" s="1326"/>
    </row>
    <row r="101" spans="1:58" x14ac:dyDescent="0.25">
      <c r="A101" s="2861" t="s">
        <v>131</v>
      </c>
      <c r="B101" s="2862"/>
      <c r="C101" s="2862"/>
      <c r="D101" s="1462">
        <v>0</v>
      </c>
      <c r="E101" s="1468"/>
      <c r="F101" s="1469"/>
      <c r="G101" s="1469"/>
      <c r="H101" s="1469"/>
      <c r="I101" s="1469"/>
      <c r="J101" s="1469"/>
      <c r="K101" s="1469"/>
      <c r="L101" s="1469"/>
      <c r="M101" s="1497"/>
      <c r="N101" s="1448"/>
      <c r="O101" s="1448"/>
      <c r="P101" s="1544"/>
      <c r="Q101" s="1584" t="s">
        <v>132</v>
      </c>
      <c r="R101" s="1374"/>
      <c r="S101" s="1323"/>
      <c r="T101" s="1323"/>
      <c r="U101" s="1323"/>
      <c r="V101" s="1323"/>
      <c r="W101" s="1337"/>
      <c r="X101" s="1337"/>
      <c r="Y101" s="1330"/>
      <c r="Z101" s="1330"/>
      <c r="AA101" s="1330"/>
      <c r="AB101" s="1326"/>
      <c r="AC101" s="1326"/>
      <c r="AD101" s="1326"/>
      <c r="AE101" s="1326"/>
      <c r="AF101" s="1326"/>
      <c r="AG101" s="1326"/>
      <c r="AH101" s="1326"/>
      <c r="AI101" s="1326"/>
      <c r="AJ101" s="1326"/>
      <c r="AK101" s="1326"/>
      <c r="AL101" s="1326"/>
      <c r="AM101" s="1326"/>
      <c r="AN101" s="1326"/>
      <c r="AO101" s="1326"/>
      <c r="AP101" s="1326"/>
      <c r="AQ101" s="1326"/>
      <c r="AR101" s="1326"/>
      <c r="AS101" s="1326"/>
      <c r="AT101" s="1326"/>
      <c r="AU101" s="1326"/>
      <c r="AV101" s="1326"/>
      <c r="AW101" s="1326"/>
      <c r="AX101" s="1326"/>
      <c r="AY101" s="1326"/>
      <c r="AZ101" s="1326"/>
      <c r="BA101" s="1360" t="s">
        <v>3</v>
      </c>
      <c r="BB101" s="1360" t="s">
        <v>3</v>
      </c>
      <c r="BC101" s="1423" t="s">
        <v>3</v>
      </c>
      <c r="BD101" s="1592">
        <v>0</v>
      </c>
      <c r="BE101" s="1592">
        <v>0</v>
      </c>
      <c r="BF101" s="1592" t="s">
        <v>3</v>
      </c>
    </row>
    <row r="102" spans="1:58" x14ac:dyDescent="0.25">
      <c r="A102" s="2844" t="s">
        <v>133</v>
      </c>
      <c r="B102" s="2844"/>
      <c r="C102" s="2844"/>
      <c r="D102" s="1463">
        <v>0</v>
      </c>
      <c r="E102" s="1455"/>
      <c r="F102" s="1456"/>
      <c r="G102" s="1480"/>
      <c r="H102" s="1456"/>
      <c r="I102" s="1456"/>
      <c r="J102" s="1480"/>
      <c r="K102" s="1456"/>
      <c r="L102" s="1456"/>
      <c r="M102" s="1452"/>
      <c r="N102" s="1450"/>
      <c r="O102" s="1450"/>
      <c r="P102" s="1546"/>
      <c r="Q102" s="1584" t="s">
        <v>132</v>
      </c>
      <c r="R102" s="1374"/>
      <c r="S102" s="1323"/>
      <c r="T102" s="1323"/>
      <c r="U102" s="1323"/>
      <c r="V102" s="1323"/>
      <c r="W102" s="1337"/>
      <c r="X102" s="1337"/>
      <c r="Y102" s="1330"/>
      <c r="Z102" s="1330"/>
      <c r="AA102" s="1330"/>
      <c r="AB102" s="1326"/>
      <c r="AC102" s="1326"/>
      <c r="AD102" s="1326"/>
      <c r="AE102" s="1326"/>
      <c r="AF102" s="1326"/>
      <c r="AG102" s="1326"/>
      <c r="AH102" s="1326"/>
      <c r="AI102" s="1326"/>
      <c r="AJ102" s="1326"/>
      <c r="AK102" s="1326"/>
      <c r="AL102" s="1326"/>
      <c r="AM102" s="1326"/>
      <c r="AN102" s="1326"/>
      <c r="AO102" s="1326"/>
      <c r="AP102" s="1326"/>
      <c r="AQ102" s="1326"/>
      <c r="AR102" s="1326"/>
      <c r="AS102" s="1326"/>
      <c r="AT102" s="1326"/>
      <c r="AU102" s="1326"/>
      <c r="AV102" s="1326"/>
      <c r="AW102" s="1326"/>
      <c r="AX102" s="1326"/>
      <c r="AY102" s="1326"/>
      <c r="AZ102" s="1326"/>
      <c r="BA102" s="1360" t="s">
        <v>3</v>
      </c>
      <c r="BB102" s="1360" t="s">
        <v>3</v>
      </c>
      <c r="BC102" s="1423" t="s">
        <v>3</v>
      </c>
      <c r="BD102" s="1592">
        <v>0</v>
      </c>
      <c r="BE102" s="1592">
        <v>0</v>
      </c>
      <c r="BF102" s="1592" t="s">
        <v>3</v>
      </c>
    </row>
    <row r="103" spans="1:58" x14ac:dyDescent="0.25">
      <c r="A103" s="2844" t="s">
        <v>134</v>
      </c>
      <c r="B103" s="2844"/>
      <c r="C103" s="2844"/>
      <c r="D103" s="1582"/>
      <c r="E103" s="1465"/>
      <c r="F103" s="1541"/>
      <c r="G103" s="1541"/>
      <c r="H103" s="1541"/>
      <c r="I103" s="1541"/>
      <c r="J103" s="1466"/>
      <c r="K103" s="1543"/>
      <c r="L103" s="1466"/>
      <c r="M103" s="1541"/>
      <c r="N103" s="1582"/>
      <c r="O103" s="1485"/>
      <c r="P103" s="1485"/>
      <c r="Q103" s="1584" t="s">
        <v>132</v>
      </c>
      <c r="R103" s="1374"/>
      <c r="S103" s="1323"/>
      <c r="T103" s="1323"/>
      <c r="U103" s="1323"/>
      <c r="V103" s="1323"/>
      <c r="W103" s="1337"/>
      <c r="X103" s="1337"/>
      <c r="Y103" s="1330"/>
      <c r="Z103" s="1330"/>
      <c r="AA103" s="1330"/>
      <c r="AB103" s="1326"/>
      <c r="AC103" s="1326"/>
      <c r="AD103" s="1326"/>
      <c r="AE103" s="1326"/>
      <c r="AF103" s="1326"/>
      <c r="AG103" s="1326"/>
      <c r="AH103" s="1326"/>
      <c r="AI103" s="1326"/>
      <c r="AJ103" s="1326"/>
      <c r="AK103" s="1326"/>
      <c r="AL103" s="1326"/>
      <c r="AM103" s="1326"/>
      <c r="AN103" s="1326"/>
      <c r="AO103" s="1326"/>
      <c r="AP103" s="1326"/>
      <c r="AQ103" s="1326"/>
      <c r="AR103" s="1326"/>
      <c r="AS103" s="1326"/>
      <c r="AT103" s="1326"/>
      <c r="AU103" s="1326"/>
      <c r="AV103" s="1326"/>
      <c r="AW103" s="1326"/>
      <c r="AX103" s="1326"/>
      <c r="AY103" s="1326"/>
      <c r="AZ103" s="1326"/>
      <c r="BA103" s="1355"/>
      <c r="BB103" s="1355"/>
      <c r="BC103" s="1346"/>
      <c r="BD103" s="1346"/>
      <c r="BE103" s="1346"/>
      <c r="BF103" s="1346"/>
    </row>
    <row r="104" spans="1:58" x14ac:dyDescent="0.25">
      <c r="A104" s="2844" t="s">
        <v>135</v>
      </c>
      <c r="B104" s="2844"/>
      <c r="C104" s="2844"/>
      <c r="D104" s="1582"/>
      <c r="E104" s="1465"/>
      <c r="F104" s="1541"/>
      <c r="G104" s="1541"/>
      <c r="H104" s="1541"/>
      <c r="I104" s="1541"/>
      <c r="J104" s="1466"/>
      <c r="K104" s="1543"/>
      <c r="L104" s="1466"/>
      <c r="M104" s="1541"/>
      <c r="N104" s="1582"/>
      <c r="O104" s="1485"/>
      <c r="P104" s="1485"/>
      <c r="Q104" s="1584" t="s">
        <v>132</v>
      </c>
      <c r="R104" s="1374"/>
      <c r="S104" s="1323"/>
      <c r="T104" s="1323"/>
      <c r="U104" s="1323"/>
      <c r="V104" s="1323"/>
      <c r="W104" s="1337"/>
      <c r="X104" s="1337"/>
      <c r="Y104" s="1330"/>
      <c r="Z104" s="1330"/>
      <c r="AA104" s="1330"/>
      <c r="AB104" s="1326"/>
      <c r="AC104" s="1326"/>
      <c r="AD104" s="1326"/>
      <c r="AE104" s="1326"/>
      <c r="AF104" s="1326"/>
      <c r="AG104" s="1326"/>
      <c r="AH104" s="1326"/>
      <c r="AI104" s="1326"/>
      <c r="AJ104" s="1326"/>
      <c r="AK104" s="1326"/>
      <c r="AL104" s="1326"/>
      <c r="AM104" s="1326"/>
      <c r="AN104" s="1326"/>
      <c r="AO104" s="1326"/>
      <c r="AP104" s="1326"/>
      <c r="AQ104" s="1326"/>
      <c r="AR104" s="1326"/>
      <c r="AS104" s="1326"/>
      <c r="AT104" s="1326"/>
      <c r="AU104" s="1326"/>
      <c r="AV104" s="1326"/>
      <c r="AW104" s="1326"/>
      <c r="AX104" s="1326"/>
      <c r="AY104" s="1326"/>
      <c r="AZ104" s="1326"/>
      <c r="BA104" s="1355"/>
      <c r="BB104" s="1355"/>
      <c r="BC104" s="1346"/>
      <c r="BD104" s="1346"/>
      <c r="BE104" s="1346"/>
      <c r="BF104" s="1346"/>
    </row>
    <row r="105" spans="1:58" x14ac:dyDescent="0.25">
      <c r="A105" s="2813" t="s">
        <v>136</v>
      </c>
      <c r="B105" s="2814"/>
      <c r="C105" s="2815"/>
      <c r="D105" s="1463">
        <v>0</v>
      </c>
      <c r="E105" s="1455"/>
      <c r="F105" s="1456"/>
      <c r="G105" s="1500"/>
      <c r="H105" s="1456"/>
      <c r="I105" s="1456"/>
      <c r="J105" s="1500"/>
      <c r="K105" s="1456"/>
      <c r="L105" s="1456"/>
      <c r="M105" s="1452"/>
      <c r="N105" s="1454"/>
      <c r="O105" s="1454"/>
      <c r="P105" s="1561"/>
      <c r="Q105" s="1584" t="s">
        <v>132</v>
      </c>
      <c r="R105" s="1374"/>
      <c r="S105" s="1323"/>
      <c r="T105" s="1323"/>
      <c r="U105" s="1323"/>
      <c r="V105" s="1323"/>
      <c r="W105" s="1337"/>
      <c r="X105" s="1337"/>
      <c r="Y105" s="1330"/>
      <c r="Z105" s="1330"/>
      <c r="AA105" s="1330"/>
      <c r="AB105" s="1326"/>
      <c r="AC105" s="1326"/>
      <c r="AD105" s="1326"/>
      <c r="AE105" s="1326"/>
      <c r="AF105" s="1326"/>
      <c r="AG105" s="1326"/>
      <c r="AH105" s="1326"/>
      <c r="AI105" s="1326"/>
      <c r="AJ105" s="1326"/>
      <c r="AK105" s="1326"/>
      <c r="AL105" s="1326"/>
      <c r="AM105" s="1326"/>
      <c r="AN105" s="1326"/>
      <c r="AO105" s="1326"/>
      <c r="AP105" s="1326"/>
      <c r="AQ105" s="1326"/>
      <c r="AR105" s="1326"/>
      <c r="AS105" s="1326"/>
      <c r="AT105" s="1326"/>
      <c r="AU105" s="1326"/>
      <c r="AV105" s="1326"/>
      <c r="AW105" s="1326"/>
      <c r="AX105" s="1326"/>
      <c r="AY105" s="1326"/>
      <c r="AZ105" s="1326"/>
      <c r="BA105" s="1360" t="s">
        <v>3</v>
      </c>
      <c r="BB105" s="1360" t="s">
        <v>3</v>
      </c>
      <c r="BC105" s="1423" t="s">
        <v>3</v>
      </c>
      <c r="BD105" s="1592">
        <v>0</v>
      </c>
      <c r="BE105" s="1592">
        <v>0</v>
      </c>
      <c r="BF105" s="1592" t="s">
        <v>3</v>
      </c>
    </row>
    <row r="106" spans="1:58" x14ac:dyDescent="0.25">
      <c r="A106" s="2844" t="s">
        <v>137</v>
      </c>
      <c r="B106" s="2844"/>
      <c r="C106" s="2844"/>
      <c r="D106" s="1463">
        <v>0</v>
      </c>
      <c r="E106" s="1455"/>
      <c r="F106" s="1456"/>
      <c r="G106" s="1456"/>
      <c r="H106" s="1456"/>
      <c r="I106" s="1456"/>
      <c r="J106" s="1456"/>
      <c r="K106" s="1456"/>
      <c r="L106" s="1456"/>
      <c r="M106" s="1452"/>
      <c r="N106" s="1449"/>
      <c r="O106" s="1449"/>
      <c r="P106" s="1545"/>
      <c r="Q106" s="1584" t="s">
        <v>132</v>
      </c>
      <c r="R106" s="1374"/>
      <c r="S106" s="1323"/>
      <c r="T106" s="1323"/>
      <c r="U106" s="1323"/>
      <c r="V106" s="1323"/>
      <c r="W106" s="1337"/>
      <c r="X106" s="1337"/>
      <c r="Y106" s="1330"/>
      <c r="Z106" s="1330"/>
      <c r="AA106" s="1330"/>
      <c r="AB106" s="1326"/>
      <c r="AC106" s="1326"/>
      <c r="AD106" s="1326"/>
      <c r="AE106" s="1326"/>
      <c r="AF106" s="1326"/>
      <c r="AG106" s="1326"/>
      <c r="AH106" s="1326"/>
      <c r="AI106" s="1326"/>
      <c r="AJ106" s="1326"/>
      <c r="AK106" s="1326"/>
      <c r="AL106" s="1326"/>
      <c r="AM106" s="1326"/>
      <c r="AN106" s="1326"/>
      <c r="AO106" s="1326"/>
      <c r="AP106" s="1326"/>
      <c r="AQ106" s="1326"/>
      <c r="AR106" s="1326"/>
      <c r="AS106" s="1326"/>
      <c r="AT106" s="1326"/>
      <c r="AU106" s="1326"/>
      <c r="AV106" s="1326"/>
      <c r="AW106" s="1326"/>
      <c r="AX106" s="1326"/>
      <c r="AY106" s="1326"/>
      <c r="AZ106" s="1326"/>
      <c r="BA106" s="1360" t="s">
        <v>3</v>
      </c>
      <c r="BB106" s="1360" t="s">
        <v>3</v>
      </c>
      <c r="BC106" s="1423" t="s">
        <v>3</v>
      </c>
      <c r="BD106" s="1592">
        <v>0</v>
      </c>
      <c r="BE106" s="1592">
        <v>0</v>
      </c>
      <c r="BF106" s="1592" t="s">
        <v>3</v>
      </c>
    </row>
    <row r="107" spans="1:58" x14ac:dyDescent="0.25">
      <c r="A107" s="2844" t="s">
        <v>138</v>
      </c>
      <c r="B107" s="2844"/>
      <c r="C107" s="2844"/>
      <c r="D107" s="1463">
        <v>0</v>
      </c>
      <c r="E107" s="1455"/>
      <c r="F107" s="1456"/>
      <c r="G107" s="1456"/>
      <c r="H107" s="1456"/>
      <c r="I107" s="1456"/>
      <c r="J107" s="1456"/>
      <c r="K107" s="1456"/>
      <c r="L107" s="1456"/>
      <c r="M107" s="1452"/>
      <c r="N107" s="1449"/>
      <c r="O107" s="1485"/>
      <c r="P107" s="1545"/>
      <c r="Q107" s="1584" t="s">
        <v>132</v>
      </c>
      <c r="R107" s="1374"/>
      <c r="S107" s="1323"/>
      <c r="T107" s="1323"/>
      <c r="U107" s="1323"/>
      <c r="V107" s="1323"/>
      <c r="W107" s="1337"/>
      <c r="X107" s="1337"/>
      <c r="Y107" s="1330"/>
      <c r="Z107" s="1330"/>
      <c r="AA107" s="1330"/>
      <c r="AB107" s="1326"/>
      <c r="AC107" s="1326"/>
      <c r="AD107" s="1326"/>
      <c r="AE107" s="1326"/>
      <c r="AF107" s="1326"/>
      <c r="AG107" s="1326"/>
      <c r="AH107" s="1326"/>
      <c r="AI107" s="1326"/>
      <c r="AJ107" s="1326"/>
      <c r="AK107" s="1326"/>
      <c r="AL107" s="1326"/>
      <c r="AM107" s="1326"/>
      <c r="AN107" s="1326"/>
      <c r="AO107" s="1326"/>
      <c r="AP107" s="1326"/>
      <c r="AQ107" s="1326"/>
      <c r="AR107" s="1326"/>
      <c r="AS107" s="1326"/>
      <c r="AT107" s="1326"/>
      <c r="AU107" s="1326"/>
      <c r="AV107" s="1326"/>
      <c r="AW107" s="1326"/>
      <c r="AX107" s="1326"/>
      <c r="AY107" s="1326"/>
      <c r="AZ107" s="1326"/>
      <c r="BA107" s="1360" t="s">
        <v>3</v>
      </c>
      <c r="BB107" s="1360" t="s">
        <v>3</v>
      </c>
      <c r="BC107" s="1346"/>
      <c r="BD107" s="1346"/>
      <c r="BE107" s="1592">
        <v>0</v>
      </c>
      <c r="BF107" s="1592" t="s">
        <v>3</v>
      </c>
    </row>
    <row r="108" spans="1:58" x14ac:dyDescent="0.25">
      <c r="A108" s="2844" t="s">
        <v>139</v>
      </c>
      <c r="B108" s="2844"/>
      <c r="C108" s="2844"/>
      <c r="D108" s="1463">
        <v>0</v>
      </c>
      <c r="E108" s="1465"/>
      <c r="F108" s="1466"/>
      <c r="G108" s="1466"/>
      <c r="H108" s="1456"/>
      <c r="I108" s="1456"/>
      <c r="J108" s="1456"/>
      <c r="K108" s="1456"/>
      <c r="L108" s="1456"/>
      <c r="M108" s="1452"/>
      <c r="N108" s="1449"/>
      <c r="O108" s="1449"/>
      <c r="P108" s="1545"/>
      <c r="Q108" s="1584" t="s">
        <v>132</v>
      </c>
      <c r="R108" s="1374"/>
      <c r="S108" s="1323"/>
      <c r="T108" s="1323"/>
      <c r="U108" s="1323"/>
      <c r="V108" s="1323"/>
      <c r="W108" s="1337"/>
      <c r="X108" s="1337"/>
      <c r="Y108" s="1330"/>
      <c r="Z108" s="1330"/>
      <c r="AA108" s="1330"/>
      <c r="AB108" s="1326"/>
      <c r="AC108" s="1326"/>
      <c r="AD108" s="1326"/>
      <c r="AE108" s="1326"/>
      <c r="AF108" s="1326"/>
      <c r="AG108" s="1326"/>
      <c r="AH108" s="1326"/>
      <c r="AI108" s="1326"/>
      <c r="AJ108" s="1326"/>
      <c r="AK108" s="1326"/>
      <c r="AL108" s="1326"/>
      <c r="AM108" s="1326"/>
      <c r="AN108" s="1326"/>
      <c r="AO108" s="1326"/>
      <c r="AP108" s="1326"/>
      <c r="AQ108" s="1326"/>
      <c r="AR108" s="1326"/>
      <c r="AS108" s="1326"/>
      <c r="AT108" s="1326"/>
      <c r="AU108" s="1326"/>
      <c r="AV108" s="1326"/>
      <c r="AW108" s="1326"/>
      <c r="AX108" s="1326"/>
      <c r="AY108" s="1326"/>
      <c r="AZ108" s="1326"/>
      <c r="BA108" s="1360" t="s">
        <v>3</v>
      </c>
      <c r="BB108" s="1360" t="s">
        <v>3</v>
      </c>
      <c r="BC108" s="1423" t="s">
        <v>3</v>
      </c>
      <c r="BD108" s="1592">
        <v>0</v>
      </c>
      <c r="BE108" s="1592">
        <v>0</v>
      </c>
      <c r="BF108" s="1592" t="s">
        <v>3</v>
      </c>
    </row>
    <row r="109" spans="1:58" x14ac:dyDescent="0.25">
      <c r="A109" s="2844" t="s">
        <v>140</v>
      </c>
      <c r="B109" s="2844"/>
      <c r="C109" s="2844"/>
      <c r="D109" s="1463">
        <v>0</v>
      </c>
      <c r="E109" s="1465"/>
      <c r="F109" s="1466"/>
      <c r="G109" s="1466"/>
      <c r="H109" s="1456"/>
      <c r="I109" s="1456"/>
      <c r="J109" s="1456"/>
      <c r="K109" s="1456"/>
      <c r="L109" s="1456"/>
      <c r="M109" s="1452"/>
      <c r="N109" s="1449"/>
      <c r="O109" s="1449"/>
      <c r="P109" s="1545"/>
      <c r="Q109" s="1584" t="s">
        <v>132</v>
      </c>
      <c r="R109" s="1374"/>
      <c r="S109" s="1323"/>
      <c r="T109" s="1323"/>
      <c r="U109" s="1323"/>
      <c r="V109" s="1323"/>
      <c r="W109" s="1337"/>
      <c r="X109" s="1337"/>
      <c r="Y109" s="1330"/>
      <c r="Z109" s="1330"/>
      <c r="AA109" s="1330"/>
      <c r="AB109" s="1326"/>
      <c r="AC109" s="1326"/>
      <c r="AD109" s="1326"/>
      <c r="AE109" s="1326"/>
      <c r="AF109" s="1326"/>
      <c r="AG109" s="1326"/>
      <c r="AH109" s="1326"/>
      <c r="AI109" s="1326"/>
      <c r="AJ109" s="1326"/>
      <c r="AK109" s="1326"/>
      <c r="AL109" s="1326"/>
      <c r="AM109" s="1326"/>
      <c r="AN109" s="1326"/>
      <c r="AO109" s="1326"/>
      <c r="AP109" s="1326"/>
      <c r="AQ109" s="1326"/>
      <c r="AR109" s="1326"/>
      <c r="AS109" s="1326"/>
      <c r="AT109" s="1326"/>
      <c r="AU109" s="1326"/>
      <c r="AV109" s="1326"/>
      <c r="AW109" s="1326"/>
      <c r="AX109" s="1326"/>
      <c r="AY109" s="1326"/>
      <c r="AZ109" s="1326"/>
      <c r="BA109" s="1360" t="s">
        <v>3</v>
      </c>
      <c r="BB109" s="1360" t="s">
        <v>3</v>
      </c>
      <c r="BC109" s="1423" t="s">
        <v>3</v>
      </c>
      <c r="BD109" s="1592">
        <v>0</v>
      </c>
      <c r="BE109" s="1592">
        <v>0</v>
      </c>
      <c r="BF109" s="1592" t="s">
        <v>3</v>
      </c>
    </row>
    <row r="110" spans="1:58" x14ac:dyDescent="0.25">
      <c r="A110" s="2844" t="s">
        <v>141</v>
      </c>
      <c r="B110" s="2844"/>
      <c r="C110" s="2844"/>
      <c r="D110" s="1463">
        <v>0</v>
      </c>
      <c r="E110" s="1465"/>
      <c r="F110" s="1466"/>
      <c r="G110" s="1466"/>
      <c r="H110" s="1466"/>
      <c r="I110" s="1466"/>
      <c r="J110" s="1456"/>
      <c r="K110" s="1456"/>
      <c r="L110" s="1456"/>
      <c r="M110" s="1452"/>
      <c r="N110" s="1449"/>
      <c r="O110" s="1449"/>
      <c r="P110" s="1545"/>
      <c r="Q110" s="1584" t="s">
        <v>132</v>
      </c>
      <c r="R110" s="1374"/>
      <c r="S110" s="1323"/>
      <c r="T110" s="1323"/>
      <c r="U110" s="1323"/>
      <c r="V110" s="1323"/>
      <c r="W110" s="1337"/>
      <c r="X110" s="1337"/>
      <c r="Y110" s="1330"/>
      <c r="Z110" s="1330"/>
      <c r="AA110" s="1330"/>
      <c r="AB110" s="1326"/>
      <c r="AC110" s="1326"/>
      <c r="AD110" s="1326"/>
      <c r="AE110" s="1326"/>
      <c r="AF110" s="1326"/>
      <c r="AG110" s="1326"/>
      <c r="AH110" s="1326"/>
      <c r="AI110" s="1326"/>
      <c r="AJ110" s="1326"/>
      <c r="AK110" s="1326"/>
      <c r="AL110" s="1326"/>
      <c r="AM110" s="1326"/>
      <c r="AN110" s="1326"/>
      <c r="AO110" s="1326"/>
      <c r="AP110" s="1326"/>
      <c r="AQ110" s="1326"/>
      <c r="AR110" s="1326"/>
      <c r="AS110" s="1326"/>
      <c r="AT110" s="1326"/>
      <c r="AU110" s="1326"/>
      <c r="AV110" s="1326"/>
      <c r="AW110" s="1326"/>
      <c r="AX110" s="1326"/>
      <c r="AY110" s="1326"/>
      <c r="AZ110" s="1326"/>
      <c r="BA110" s="1360" t="s">
        <v>3</v>
      </c>
      <c r="BB110" s="1360" t="s">
        <v>3</v>
      </c>
      <c r="BC110" s="1423" t="s">
        <v>3</v>
      </c>
      <c r="BD110" s="1592">
        <v>0</v>
      </c>
      <c r="BE110" s="1592">
        <v>0</v>
      </c>
      <c r="BF110" s="1592" t="s">
        <v>3</v>
      </c>
    </row>
    <row r="111" spans="1:58" x14ac:dyDescent="0.25">
      <c r="A111" s="2844" t="s">
        <v>142</v>
      </c>
      <c r="B111" s="2844"/>
      <c r="C111" s="2844"/>
      <c r="D111" s="1463">
        <v>0</v>
      </c>
      <c r="E111" s="1465"/>
      <c r="F111" s="1466"/>
      <c r="G111" s="1456"/>
      <c r="H111" s="1456"/>
      <c r="I111" s="1456"/>
      <c r="J111" s="1456"/>
      <c r="K111" s="1456"/>
      <c r="L111" s="1456"/>
      <c r="M111" s="1452"/>
      <c r="N111" s="1449"/>
      <c r="O111" s="1449"/>
      <c r="P111" s="1545"/>
      <c r="Q111" s="1584" t="s">
        <v>132</v>
      </c>
      <c r="R111" s="1374"/>
      <c r="S111" s="1323"/>
      <c r="T111" s="1323"/>
      <c r="U111" s="1323"/>
      <c r="V111" s="1323"/>
      <c r="W111" s="1337"/>
      <c r="X111" s="1337"/>
      <c r="Y111" s="1330"/>
      <c r="Z111" s="1330"/>
      <c r="AA111" s="1330"/>
      <c r="AB111" s="1326"/>
      <c r="AC111" s="1326"/>
      <c r="AD111" s="1326"/>
      <c r="AE111" s="1326"/>
      <c r="AF111" s="1326"/>
      <c r="AG111" s="1326"/>
      <c r="AH111" s="1326"/>
      <c r="AI111" s="1326"/>
      <c r="AJ111" s="1326"/>
      <c r="AK111" s="1326"/>
      <c r="AL111" s="1326"/>
      <c r="AM111" s="1326"/>
      <c r="AN111" s="1326"/>
      <c r="AO111" s="1326"/>
      <c r="AP111" s="1326"/>
      <c r="AQ111" s="1326"/>
      <c r="AR111" s="1326"/>
      <c r="AS111" s="1326"/>
      <c r="AT111" s="1326"/>
      <c r="AU111" s="1326"/>
      <c r="AV111" s="1326"/>
      <c r="AW111" s="1326"/>
      <c r="AX111" s="1326"/>
      <c r="AY111" s="1326"/>
      <c r="AZ111" s="1326"/>
      <c r="BA111" s="1360" t="s">
        <v>3</v>
      </c>
      <c r="BB111" s="1360" t="s">
        <v>3</v>
      </c>
      <c r="BC111" s="1423" t="s">
        <v>3</v>
      </c>
      <c r="BD111" s="1592">
        <v>0</v>
      </c>
      <c r="BE111" s="1592">
        <v>0</v>
      </c>
      <c r="BF111" s="1592" t="s">
        <v>3</v>
      </c>
    </row>
    <row r="112" spans="1:58" x14ac:dyDescent="0.25">
      <c r="A112" s="2844" t="s">
        <v>143</v>
      </c>
      <c r="B112" s="2844"/>
      <c r="C112" s="2844"/>
      <c r="D112" s="1463">
        <v>0</v>
      </c>
      <c r="E112" s="1455"/>
      <c r="F112" s="1466"/>
      <c r="G112" s="1466"/>
      <c r="H112" s="1466"/>
      <c r="I112" s="1456"/>
      <c r="J112" s="1466"/>
      <c r="K112" s="1466"/>
      <c r="L112" s="1466"/>
      <c r="M112" s="1467"/>
      <c r="N112" s="1449"/>
      <c r="O112" s="1485"/>
      <c r="P112" s="1545"/>
      <c r="Q112" s="1584" t="s">
        <v>132</v>
      </c>
      <c r="R112" s="1374"/>
      <c r="S112" s="1323"/>
      <c r="T112" s="1323"/>
      <c r="U112" s="1323"/>
      <c r="V112" s="1323"/>
      <c r="W112" s="1337"/>
      <c r="X112" s="1337"/>
      <c r="Y112" s="1330"/>
      <c r="Z112" s="1330"/>
      <c r="AA112" s="1330"/>
      <c r="AB112" s="1326"/>
      <c r="AC112" s="1326"/>
      <c r="AD112" s="1326"/>
      <c r="AE112" s="1326"/>
      <c r="AF112" s="1326"/>
      <c r="AG112" s="1326"/>
      <c r="AH112" s="1326"/>
      <c r="AI112" s="1326"/>
      <c r="AJ112" s="1326"/>
      <c r="AK112" s="1326"/>
      <c r="AL112" s="1326"/>
      <c r="AM112" s="1326"/>
      <c r="AN112" s="1326"/>
      <c r="AO112" s="1326"/>
      <c r="AP112" s="1326"/>
      <c r="AQ112" s="1326"/>
      <c r="AR112" s="1326"/>
      <c r="AS112" s="1326"/>
      <c r="AT112" s="1326"/>
      <c r="AU112" s="1326"/>
      <c r="AV112" s="1326"/>
      <c r="AW112" s="1326"/>
      <c r="AX112" s="1326"/>
      <c r="AY112" s="1326"/>
      <c r="AZ112" s="1326"/>
      <c r="BA112" s="1360" t="s">
        <v>3</v>
      </c>
      <c r="BB112" s="1360" t="s">
        <v>3</v>
      </c>
      <c r="BC112" s="1346"/>
      <c r="BD112" s="1346"/>
      <c r="BE112" s="1592">
        <v>0</v>
      </c>
      <c r="BF112" s="1592" t="s">
        <v>3</v>
      </c>
    </row>
    <row r="113" spans="1:58" x14ac:dyDescent="0.25">
      <c r="A113" s="2844" t="s">
        <v>144</v>
      </c>
      <c r="B113" s="2844"/>
      <c r="C113" s="2844"/>
      <c r="D113" s="1463">
        <v>0</v>
      </c>
      <c r="E113" s="1455"/>
      <c r="F113" s="1466"/>
      <c r="G113" s="1466"/>
      <c r="H113" s="1466"/>
      <c r="I113" s="1456"/>
      <c r="J113" s="1466"/>
      <c r="K113" s="1466"/>
      <c r="L113" s="1466"/>
      <c r="M113" s="1467"/>
      <c r="N113" s="1449"/>
      <c r="O113" s="1485"/>
      <c r="P113" s="1545"/>
      <c r="Q113" s="1584" t="s">
        <v>132</v>
      </c>
      <c r="R113" s="1374"/>
      <c r="S113" s="1323"/>
      <c r="T113" s="1323"/>
      <c r="U113" s="1323"/>
      <c r="V113" s="1323"/>
      <c r="W113" s="1337"/>
      <c r="X113" s="1337"/>
      <c r="Y113" s="1330"/>
      <c r="Z113" s="1330"/>
      <c r="AA113" s="1330"/>
      <c r="AB113" s="1326"/>
      <c r="AC113" s="1326"/>
      <c r="AD113" s="1326"/>
      <c r="AE113" s="1326"/>
      <c r="AF113" s="1326"/>
      <c r="AG113" s="1326"/>
      <c r="AH113" s="1326"/>
      <c r="AI113" s="1326"/>
      <c r="AJ113" s="1326"/>
      <c r="AK113" s="1326"/>
      <c r="AL113" s="1326"/>
      <c r="AM113" s="1326"/>
      <c r="AN113" s="1326"/>
      <c r="AO113" s="1326"/>
      <c r="AP113" s="1326"/>
      <c r="AQ113" s="1326"/>
      <c r="AR113" s="1326"/>
      <c r="AS113" s="1326"/>
      <c r="AT113" s="1326"/>
      <c r="AU113" s="1326"/>
      <c r="AV113" s="1326"/>
      <c r="AW113" s="1326"/>
      <c r="AX113" s="1326"/>
      <c r="AY113" s="1326"/>
      <c r="AZ113" s="1326"/>
      <c r="BA113" s="1360" t="s">
        <v>3</v>
      </c>
      <c r="BB113" s="1360" t="s">
        <v>3</v>
      </c>
      <c r="BC113" s="1346"/>
      <c r="BD113" s="1346"/>
      <c r="BE113" s="1592">
        <v>0</v>
      </c>
      <c r="BF113" s="1592" t="s">
        <v>3</v>
      </c>
    </row>
    <row r="114" spans="1:58" x14ac:dyDescent="0.25">
      <c r="A114" s="2844" t="s">
        <v>145</v>
      </c>
      <c r="B114" s="2844"/>
      <c r="C114" s="2844"/>
      <c r="D114" s="1463">
        <v>0</v>
      </c>
      <c r="E114" s="1455"/>
      <c r="F114" s="1456"/>
      <c r="G114" s="1456"/>
      <c r="H114" s="1456"/>
      <c r="I114" s="1456"/>
      <c r="J114" s="1456"/>
      <c r="K114" s="1456"/>
      <c r="L114" s="1466"/>
      <c r="M114" s="1467"/>
      <c r="N114" s="1449"/>
      <c r="O114" s="1449"/>
      <c r="P114" s="1545"/>
      <c r="Q114" s="1584" t="s">
        <v>132</v>
      </c>
      <c r="R114" s="1374"/>
      <c r="S114" s="1323"/>
      <c r="T114" s="1323"/>
      <c r="U114" s="1323"/>
      <c r="V114" s="1323"/>
      <c r="W114" s="1337"/>
      <c r="X114" s="1337"/>
      <c r="Y114" s="1330"/>
      <c r="Z114" s="1330"/>
      <c r="AA114" s="1330"/>
      <c r="AB114" s="1326"/>
      <c r="AC114" s="1326"/>
      <c r="AD114" s="1326"/>
      <c r="AE114" s="1326"/>
      <c r="AF114" s="1326"/>
      <c r="AG114" s="1326"/>
      <c r="AH114" s="1326"/>
      <c r="AI114" s="1326"/>
      <c r="AJ114" s="1326"/>
      <c r="AK114" s="1326"/>
      <c r="AL114" s="1326"/>
      <c r="AM114" s="1326"/>
      <c r="AN114" s="1326"/>
      <c r="AO114" s="1326"/>
      <c r="AP114" s="1326"/>
      <c r="AQ114" s="1326"/>
      <c r="AR114" s="1326"/>
      <c r="AS114" s="1326"/>
      <c r="AT114" s="1326"/>
      <c r="AU114" s="1326"/>
      <c r="AV114" s="1326"/>
      <c r="AW114" s="1326"/>
      <c r="AX114" s="1326"/>
      <c r="AY114" s="1326"/>
      <c r="AZ114" s="1326"/>
      <c r="BA114" s="1360" t="s">
        <v>3</v>
      </c>
      <c r="BB114" s="1360" t="s">
        <v>3</v>
      </c>
      <c r="BC114" s="1423" t="s">
        <v>3</v>
      </c>
      <c r="BD114" s="1592">
        <v>0</v>
      </c>
      <c r="BE114" s="1592">
        <v>0</v>
      </c>
      <c r="BF114" s="1592" t="s">
        <v>3</v>
      </c>
    </row>
    <row r="115" spans="1:58" x14ac:dyDescent="0.25">
      <c r="A115" s="2844" t="s">
        <v>146</v>
      </c>
      <c r="B115" s="2844"/>
      <c r="C115" s="2844"/>
      <c r="D115" s="1463">
        <v>0</v>
      </c>
      <c r="E115" s="1455"/>
      <c r="F115" s="1456"/>
      <c r="G115" s="1456"/>
      <c r="H115" s="1456"/>
      <c r="I115" s="1456"/>
      <c r="J115" s="1456"/>
      <c r="K115" s="1456"/>
      <c r="L115" s="1466"/>
      <c r="M115" s="1467"/>
      <c r="N115" s="1449"/>
      <c r="O115" s="1449"/>
      <c r="P115" s="1545"/>
      <c r="Q115" s="1584" t="s">
        <v>132</v>
      </c>
      <c r="R115" s="1374"/>
      <c r="S115" s="1323"/>
      <c r="T115" s="1323"/>
      <c r="U115" s="1323"/>
      <c r="V115" s="1323"/>
      <c r="W115" s="1337"/>
      <c r="X115" s="1337"/>
      <c r="Y115" s="1330"/>
      <c r="Z115" s="1330"/>
      <c r="AA115" s="1330"/>
      <c r="AB115" s="1326"/>
      <c r="AC115" s="1326"/>
      <c r="AD115" s="1326"/>
      <c r="AE115" s="1326"/>
      <c r="AF115" s="1326"/>
      <c r="AG115" s="1326"/>
      <c r="AH115" s="1326"/>
      <c r="AI115" s="1326"/>
      <c r="AJ115" s="1326"/>
      <c r="AK115" s="1326"/>
      <c r="AL115" s="1326"/>
      <c r="AM115" s="1326"/>
      <c r="AN115" s="1326"/>
      <c r="AO115" s="1326"/>
      <c r="AP115" s="1326"/>
      <c r="AQ115" s="1326"/>
      <c r="AR115" s="1326"/>
      <c r="AS115" s="1326"/>
      <c r="AT115" s="1326"/>
      <c r="AU115" s="1326"/>
      <c r="AV115" s="1326"/>
      <c r="AW115" s="1326"/>
      <c r="AX115" s="1326"/>
      <c r="AY115" s="1326"/>
      <c r="AZ115" s="1326"/>
      <c r="BA115" s="1360" t="s">
        <v>3</v>
      </c>
      <c r="BB115" s="1360" t="s">
        <v>3</v>
      </c>
      <c r="BC115" s="1423" t="s">
        <v>3</v>
      </c>
      <c r="BD115" s="1592">
        <v>0</v>
      </c>
      <c r="BE115" s="1592">
        <v>0</v>
      </c>
      <c r="BF115" s="1592" t="s">
        <v>3</v>
      </c>
    </row>
    <row r="116" spans="1:58" x14ac:dyDescent="0.25">
      <c r="A116" s="2845" t="s">
        <v>147</v>
      </c>
      <c r="B116" s="2846"/>
      <c r="C116" s="2847"/>
      <c r="D116" s="1463">
        <v>0</v>
      </c>
      <c r="E116" s="1465"/>
      <c r="F116" s="1466"/>
      <c r="G116" s="1466"/>
      <c r="H116" s="1456"/>
      <c r="I116" s="1456"/>
      <c r="J116" s="1456"/>
      <c r="K116" s="1456"/>
      <c r="L116" s="1456"/>
      <c r="M116" s="1452"/>
      <c r="N116" s="1449"/>
      <c r="O116" s="1449"/>
      <c r="P116" s="1545"/>
      <c r="Q116" s="1584" t="s">
        <v>132</v>
      </c>
      <c r="R116" s="1374"/>
      <c r="S116" s="1323"/>
      <c r="T116" s="1323"/>
      <c r="U116" s="1323"/>
      <c r="V116" s="1323"/>
      <c r="W116" s="1337"/>
      <c r="X116" s="1337"/>
      <c r="Y116" s="1330"/>
      <c r="Z116" s="1330"/>
      <c r="AA116" s="1330"/>
      <c r="AB116" s="1326"/>
      <c r="AC116" s="1326"/>
      <c r="AD116" s="1326"/>
      <c r="AE116" s="1326"/>
      <c r="AF116" s="1326"/>
      <c r="AG116" s="1326"/>
      <c r="AH116" s="1326"/>
      <c r="AI116" s="1326"/>
      <c r="AJ116" s="1326"/>
      <c r="AK116" s="1326"/>
      <c r="AL116" s="1326"/>
      <c r="AM116" s="1326"/>
      <c r="AN116" s="1326"/>
      <c r="AO116" s="1326"/>
      <c r="AP116" s="1326"/>
      <c r="AQ116" s="1326"/>
      <c r="AR116" s="1326"/>
      <c r="AS116" s="1326"/>
      <c r="AT116" s="1326"/>
      <c r="AU116" s="1326"/>
      <c r="AV116" s="1326"/>
      <c r="AW116" s="1326"/>
      <c r="AX116" s="1326"/>
      <c r="AY116" s="1326"/>
      <c r="AZ116" s="1326"/>
      <c r="BA116" s="1360" t="s">
        <v>3</v>
      </c>
      <c r="BB116" s="1360" t="s">
        <v>3</v>
      </c>
      <c r="BC116" s="1423" t="s">
        <v>3</v>
      </c>
      <c r="BD116" s="1592">
        <v>0</v>
      </c>
      <c r="BE116" s="1592">
        <v>0</v>
      </c>
      <c r="BF116" s="1592" t="s">
        <v>3</v>
      </c>
    </row>
    <row r="117" spans="1:58" x14ac:dyDescent="0.25">
      <c r="A117" s="2844" t="s">
        <v>148</v>
      </c>
      <c r="B117" s="2844"/>
      <c r="C117" s="2844"/>
      <c r="D117" s="1463">
        <v>0</v>
      </c>
      <c r="E117" s="1465"/>
      <c r="F117" s="1466"/>
      <c r="G117" s="1466"/>
      <c r="H117" s="1456"/>
      <c r="I117" s="1456"/>
      <c r="J117" s="1456"/>
      <c r="K117" s="1456"/>
      <c r="L117" s="1456"/>
      <c r="M117" s="1452"/>
      <c r="N117" s="1449"/>
      <c r="O117" s="1449"/>
      <c r="P117" s="1545"/>
      <c r="Q117" s="1584" t="s">
        <v>132</v>
      </c>
      <c r="R117" s="1374"/>
      <c r="S117" s="1323"/>
      <c r="T117" s="1323"/>
      <c r="U117" s="1323"/>
      <c r="V117" s="1323"/>
      <c r="W117" s="1337"/>
      <c r="X117" s="1337"/>
      <c r="Y117" s="1330"/>
      <c r="Z117" s="1330"/>
      <c r="AA117" s="1330"/>
      <c r="AB117" s="1326"/>
      <c r="AC117" s="1326"/>
      <c r="AD117" s="1326"/>
      <c r="AE117" s="1326"/>
      <c r="AF117" s="1326"/>
      <c r="AG117" s="1326"/>
      <c r="AH117" s="1326"/>
      <c r="AI117" s="1326"/>
      <c r="AJ117" s="1326"/>
      <c r="AK117" s="1326"/>
      <c r="AL117" s="1326"/>
      <c r="AM117" s="1326"/>
      <c r="AN117" s="1326"/>
      <c r="AO117" s="1326"/>
      <c r="AP117" s="1326"/>
      <c r="AQ117" s="1326"/>
      <c r="AR117" s="1326"/>
      <c r="AS117" s="1326"/>
      <c r="AT117" s="1326"/>
      <c r="AU117" s="1326"/>
      <c r="AV117" s="1326"/>
      <c r="AW117" s="1326"/>
      <c r="AX117" s="1326"/>
      <c r="AY117" s="1326"/>
      <c r="AZ117" s="1326"/>
      <c r="BA117" s="1360" t="s">
        <v>3</v>
      </c>
      <c r="BB117" s="1360" t="s">
        <v>3</v>
      </c>
      <c r="BC117" s="1423" t="s">
        <v>3</v>
      </c>
      <c r="BD117" s="1592">
        <v>0</v>
      </c>
      <c r="BE117" s="1592">
        <v>0</v>
      </c>
      <c r="BF117" s="1592" t="s">
        <v>3</v>
      </c>
    </row>
    <row r="118" spans="1:58" x14ac:dyDescent="0.25">
      <c r="A118" s="2844" t="s">
        <v>81</v>
      </c>
      <c r="B118" s="2844"/>
      <c r="C118" s="2844"/>
      <c r="D118" s="1463">
        <v>0</v>
      </c>
      <c r="E118" s="1465"/>
      <c r="F118" s="1466"/>
      <c r="G118" s="1466"/>
      <c r="H118" s="1466"/>
      <c r="I118" s="1466"/>
      <c r="J118" s="1456"/>
      <c r="K118" s="1456"/>
      <c r="L118" s="1456"/>
      <c r="M118" s="1452"/>
      <c r="N118" s="1449"/>
      <c r="O118" s="1485"/>
      <c r="P118" s="1545"/>
      <c r="Q118" s="1584" t="s">
        <v>132</v>
      </c>
      <c r="R118" s="1374"/>
      <c r="S118" s="1323"/>
      <c r="T118" s="1323"/>
      <c r="U118" s="1323"/>
      <c r="V118" s="1323"/>
      <c r="W118" s="1337"/>
      <c r="X118" s="1337"/>
      <c r="Y118" s="1330"/>
      <c r="Z118" s="1330"/>
      <c r="AA118" s="1330"/>
      <c r="AB118" s="1326"/>
      <c r="AC118" s="1326"/>
      <c r="AD118" s="1326"/>
      <c r="AE118" s="1326"/>
      <c r="AF118" s="1326"/>
      <c r="AG118" s="1326"/>
      <c r="AH118" s="1326"/>
      <c r="AI118" s="1326"/>
      <c r="AJ118" s="1326"/>
      <c r="AK118" s="1326"/>
      <c r="AL118" s="1326"/>
      <c r="AM118" s="1326"/>
      <c r="AN118" s="1326"/>
      <c r="AO118" s="1326"/>
      <c r="AP118" s="1326"/>
      <c r="AQ118" s="1326"/>
      <c r="AR118" s="1326"/>
      <c r="AS118" s="1326"/>
      <c r="AT118" s="1326"/>
      <c r="AU118" s="1326"/>
      <c r="AV118" s="1326"/>
      <c r="AW118" s="1326"/>
      <c r="AX118" s="1326"/>
      <c r="AY118" s="1326"/>
      <c r="AZ118" s="1326"/>
      <c r="BA118" s="1360" t="s">
        <v>3</v>
      </c>
      <c r="BB118" s="1360" t="s">
        <v>3</v>
      </c>
      <c r="BC118" s="1346"/>
      <c r="BD118" s="1346"/>
      <c r="BE118" s="1592">
        <v>0</v>
      </c>
      <c r="BF118" s="1592" t="s">
        <v>3</v>
      </c>
    </row>
    <row r="119" spans="1:58" x14ac:dyDescent="0.25">
      <c r="A119" s="2844" t="s">
        <v>149</v>
      </c>
      <c r="B119" s="2844"/>
      <c r="C119" s="2844"/>
      <c r="D119" s="1463">
        <v>0</v>
      </c>
      <c r="E119" s="1455"/>
      <c r="F119" s="1456"/>
      <c r="G119" s="1456"/>
      <c r="H119" s="1456"/>
      <c r="I119" s="1456"/>
      <c r="J119" s="1456"/>
      <c r="K119" s="1456"/>
      <c r="L119" s="1456"/>
      <c r="M119" s="1452"/>
      <c r="N119" s="1449"/>
      <c r="O119" s="1449"/>
      <c r="P119" s="1545"/>
      <c r="Q119" s="1584" t="s">
        <v>132</v>
      </c>
      <c r="R119" s="1374"/>
      <c r="S119" s="1323"/>
      <c r="T119" s="1323"/>
      <c r="U119" s="1323"/>
      <c r="V119" s="1323"/>
      <c r="W119" s="1337"/>
      <c r="X119" s="1337"/>
      <c r="Y119" s="1330"/>
      <c r="Z119" s="1330"/>
      <c r="AA119" s="1330"/>
      <c r="AB119" s="1326"/>
      <c r="AC119" s="1326"/>
      <c r="AD119" s="1326"/>
      <c r="AE119" s="1326"/>
      <c r="AF119" s="1326"/>
      <c r="AG119" s="1326"/>
      <c r="AH119" s="1326"/>
      <c r="AI119" s="1326"/>
      <c r="AJ119" s="1326"/>
      <c r="AK119" s="1326"/>
      <c r="AL119" s="1326"/>
      <c r="AM119" s="1326"/>
      <c r="AN119" s="1326"/>
      <c r="AO119" s="1326"/>
      <c r="AP119" s="1326"/>
      <c r="AQ119" s="1326"/>
      <c r="AR119" s="1326"/>
      <c r="AS119" s="1326"/>
      <c r="AT119" s="1326"/>
      <c r="AU119" s="1326"/>
      <c r="AV119" s="1326"/>
      <c r="AW119" s="1326"/>
      <c r="AX119" s="1326"/>
      <c r="AY119" s="1326"/>
      <c r="AZ119" s="1326"/>
      <c r="BA119" s="1360" t="s">
        <v>3</v>
      </c>
      <c r="BB119" s="1360" t="s">
        <v>3</v>
      </c>
      <c r="BC119" s="1423" t="s">
        <v>3</v>
      </c>
      <c r="BD119" s="1592">
        <v>0</v>
      </c>
      <c r="BE119" s="1592">
        <v>0</v>
      </c>
      <c r="BF119" s="1592" t="s">
        <v>3</v>
      </c>
    </row>
    <row r="120" spans="1:58" x14ac:dyDescent="0.25">
      <c r="A120" s="2844" t="s">
        <v>150</v>
      </c>
      <c r="B120" s="2844"/>
      <c r="C120" s="2844"/>
      <c r="D120" s="1463">
        <v>0</v>
      </c>
      <c r="E120" s="1455"/>
      <c r="F120" s="1456"/>
      <c r="G120" s="1456"/>
      <c r="H120" s="1456"/>
      <c r="I120" s="1456"/>
      <c r="J120" s="1456"/>
      <c r="K120" s="1456"/>
      <c r="L120" s="1456"/>
      <c r="M120" s="1452"/>
      <c r="N120" s="1449"/>
      <c r="O120" s="1449"/>
      <c r="P120" s="1545"/>
      <c r="Q120" s="1584" t="s">
        <v>132</v>
      </c>
      <c r="R120" s="1374"/>
      <c r="S120" s="1323"/>
      <c r="T120" s="1323"/>
      <c r="U120" s="1323"/>
      <c r="V120" s="1323"/>
      <c r="W120" s="1337"/>
      <c r="X120" s="1337"/>
      <c r="Y120" s="1330"/>
      <c r="Z120" s="1330"/>
      <c r="AA120" s="1330"/>
      <c r="AB120" s="1326"/>
      <c r="AC120" s="1326"/>
      <c r="AD120" s="1326"/>
      <c r="AE120" s="1326"/>
      <c r="AF120" s="1326"/>
      <c r="AG120" s="1326"/>
      <c r="AH120" s="1326"/>
      <c r="AI120" s="1326"/>
      <c r="AJ120" s="1326"/>
      <c r="AK120" s="1326"/>
      <c r="AL120" s="1326"/>
      <c r="AM120" s="1326"/>
      <c r="AN120" s="1326"/>
      <c r="AO120" s="1326"/>
      <c r="AP120" s="1326"/>
      <c r="AQ120" s="1326"/>
      <c r="AR120" s="1326"/>
      <c r="AS120" s="1326"/>
      <c r="AT120" s="1326"/>
      <c r="AU120" s="1326"/>
      <c r="AV120" s="1326"/>
      <c r="AW120" s="1326"/>
      <c r="AX120" s="1326"/>
      <c r="AY120" s="1326"/>
      <c r="AZ120" s="1326"/>
      <c r="BA120" s="1360" t="s">
        <v>3</v>
      </c>
      <c r="BB120" s="1360" t="s">
        <v>3</v>
      </c>
      <c r="BC120" s="1423" t="s">
        <v>3</v>
      </c>
      <c r="BD120" s="1592">
        <v>0</v>
      </c>
      <c r="BE120" s="1592">
        <v>0</v>
      </c>
      <c r="BF120" s="1592" t="s">
        <v>3</v>
      </c>
    </row>
    <row r="121" spans="1:58" x14ac:dyDescent="0.25">
      <c r="A121" s="2844" t="s">
        <v>151</v>
      </c>
      <c r="B121" s="2844"/>
      <c r="C121" s="2844"/>
      <c r="D121" s="1463">
        <v>0</v>
      </c>
      <c r="E121" s="1455"/>
      <c r="F121" s="1456"/>
      <c r="G121" s="1456"/>
      <c r="H121" s="1456"/>
      <c r="I121" s="1456"/>
      <c r="J121" s="1456"/>
      <c r="K121" s="1456"/>
      <c r="L121" s="1456"/>
      <c r="M121" s="1452"/>
      <c r="N121" s="1449"/>
      <c r="O121" s="1449"/>
      <c r="P121" s="1545"/>
      <c r="Q121" s="1584" t="s">
        <v>132</v>
      </c>
      <c r="R121" s="1374"/>
      <c r="S121" s="1323"/>
      <c r="T121" s="1323"/>
      <c r="U121" s="1323"/>
      <c r="V121" s="1323"/>
      <c r="W121" s="1337"/>
      <c r="X121" s="1337"/>
      <c r="Y121" s="1330"/>
      <c r="Z121" s="1330"/>
      <c r="AA121" s="1330"/>
      <c r="AB121" s="1326"/>
      <c r="AC121" s="1326"/>
      <c r="AD121" s="1326"/>
      <c r="AE121" s="1326"/>
      <c r="AF121" s="1326"/>
      <c r="AG121" s="1326"/>
      <c r="AH121" s="1326"/>
      <c r="AI121" s="1326"/>
      <c r="AJ121" s="1326"/>
      <c r="AK121" s="1326"/>
      <c r="AL121" s="1326"/>
      <c r="AM121" s="1326"/>
      <c r="AN121" s="1326"/>
      <c r="AO121" s="1326"/>
      <c r="AP121" s="1326"/>
      <c r="AQ121" s="1326"/>
      <c r="AR121" s="1326"/>
      <c r="AS121" s="1326"/>
      <c r="AT121" s="1326"/>
      <c r="AU121" s="1326"/>
      <c r="AV121" s="1326"/>
      <c r="AW121" s="1326"/>
      <c r="AX121" s="1326"/>
      <c r="AY121" s="1326"/>
      <c r="AZ121" s="1326"/>
      <c r="BA121" s="1360" t="s">
        <v>3</v>
      </c>
      <c r="BB121" s="1360" t="s">
        <v>3</v>
      </c>
      <c r="BC121" s="1423" t="s">
        <v>3</v>
      </c>
      <c r="BD121" s="1592">
        <v>0</v>
      </c>
      <c r="BE121" s="1592">
        <v>0</v>
      </c>
      <c r="BF121" s="1592" t="s">
        <v>3</v>
      </c>
    </row>
    <row r="122" spans="1:58" x14ac:dyDescent="0.25">
      <c r="A122" s="2844" t="s">
        <v>152</v>
      </c>
      <c r="B122" s="2844"/>
      <c r="C122" s="2844"/>
      <c r="D122" s="1463">
        <v>0</v>
      </c>
      <c r="E122" s="1455"/>
      <c r="F122" s="1456"/>
      <c r="G122" s="1456"/>
      <c r="H122" s="1456"/>
      <c r="I122" s="1456"/>
      <c r="J122" s="1456"/>
      <c r="K122" s="1456"/>
      <c r="L122" s="1456"/>
      <c r="M122" s="1452"/>
      <c r="N122" s="1449"/>
      <c r="O122" s="1449"/>
      <c r="P122" s="1545"/>
      <c r="Q122" s="1584" t="s">
        <v>132</v>
      </c>
      <c r="R122" s="1374"/>
      <c r="S122" s="1323"/>
      <c r="T122" s="1323"/>
      <c r="U122" s="1323"/>
      <c r="V122" s="1323"/>
      <c r="W122" s="1337"/>
      <c r="X122" s="1337"/>
      <c r="Y122" s="1330"/>
      <c r="Z122" s="1330"/>
      <c r="AA122" s="1330"/>
      <c r="AB122" s="1326"/>
      <c r="AC122" s="1326"/>
      <c r="AD122" s="1326"/>
      <c r="AE122" s="1326"/>
      <c r="AF122" s="1326"/>
      <c r="AG122" s="1326"/>
      <c r="AH122" s="1326"/>
      <c r="AI122" s="1326"/>
      <c r="AJ122" s="1326"/>
      <c r="AK122" s="1326"/>
      <c r="AL122" s="1326"/>
      <c r="AM122" s="1326"/>
      <c r="AN122" s="1326"/>
      <c r="AO122" s="1326"/>
      <c r="AP122" s="1326"/>
      <c r="AQ122" s="1326"/>
      <c r="AR122" s="1326"/>
      <c r="AS122" s="1326"/>
      <c r="AT122" s="1326"/>
      <c r="AU122" s="1326"/>
      <c r="AV122" s="1326"/>
      <c r="AW122" s="1326"/>
      <c r="AX122" s="1326"/>
      <c r="AY122" s="1326"/>
      <c r="AZ122" s="1326"/>
      <c r="BA122" s="1360" t="s">
        <v>3</v>
      </c>
      <c r="BB122" s="1360" t="s">
        <v>3</v>
      </c>
      <c r="BC122" s="1423" t="s">
        <v>3</v>
      </c>
      <c r="BD122" s="1592">
        <v>0</v>
      </c>
      <c r="BE122" s="1592">
        <v>0</v>
      </c>
      <c r="BF122" s="1592" t="s">
        <v>3</v>
      </c>
    </row>
    <row r="123" spans="1:58" x14ac:dyDescent="0.25">
      <c r="A123" s="2850" t="s">
        <v>153</v>
      </c>
      <c r="B123" s="2850"/>
      <c r="C123" s="2850"/>
      <c r="D123" s="1463">
        <v>0</v>
      </c>
      <c r="E123" s="1459"/>
      <c r="F123" s="1459"/>
      <c r="G123" s="1459"/>
      <c r="H123" s="1459"/>
      <c r="I123" s="1459"/>
      <c r="J123" s="1459"/>
      <c r="K123" s="1459"/>
      <c r="L123" s="1459"/>
      <c r="M123" s="1461"/>
      <c r="N123" s="1449"/>
      <c r="O123" s="1449"/>
      <c r="P123" s="1545"/>
      <c r="Q123" s="1584" t="s">
        <v>132</v>
      </c>
      <c r="R123" s="1374"/>
      <c r="S123" s="1323"/>
      <c r="T123" s="1323"/>
      <c r="U123" s="1323"/>
      <c r="V123" s="1323"/>
      <c r="W123" s="1337"/>
      <c r="X123" s="1337"/>
      <c r="Y123" s="1330"/>
      <c r="Z123" s="1330"/>
      <c r="AA123" s="1330"/>
      <c r="AB123" s="1326"/>
      <c r="AC123" s="1326"/>
      <c r="AD123" s="1326"/>
      <c r="AE123" s="1326"/>
      <c r="AF123" s="1326"/>
      <c r="AG123" s="1326"/>
      <c r="AH123" s="1326"/>
      <c r="AI123" s="1326"/>
      <c r="AJ123" s="1326"/>
      <c r="AK123" s="1326"/>
      <c r="AL123" s="1326"/>
      <c r="AM123" s="1326"/>
      <c r="AN123" s="1326"/>
      <c r="AO123" s="1326"/>
      <c r="AP123" s="1326"/>
      <c r="AQ123" s="1326"/>
      <c r="AR123" s="1326"/>
      <c r="AS123" s="1326"/>
      <c r="AT123" s="1326"/>
      <c r="AU123" s="1326"/>
      <c r="AV123" s="1326"/>
      <c r="AW123" s="1326"/>
      <c r="AX123" s="1326"/>
      <c r="AY123" s="1326"/>
      <c r="AZ123" s="1326"/>
      <c r="BA123" s="1360" t="s">
        <v>3</v>
      </c>
      <c r="BB123" s="1360" t="s">
        <v>3</v>
      </c>
      <c r="BC123" s="1423" t="s">
        <v>3</v>
      </c>
      <c r="BD123" s="1592">
        <v>0</v>
      </c>
      <c r="BE123" s="1592">
        <v>0</v>
      </c>
      <c r="BF123" s="1592" t="s">
        <v>3</v>
      </c>
    </row>
    <row r="124" spans="1:58" x14ac:dyDescent="0.25">
      <c r="A124" s="2797" t="s">
        <v>154</v>
      </c>
      <c r="B124" s="2803"/>
      <c r="C124" s="2798"/>
      <c r="D124" s="1490">
        <v>0</v>
      </c>
      <c r="E124" s="1554">
        <v>0</v>
      </c>
      <c r="F124" s="1492">
        <v>0</v>
      </c>
      <c r="G124" s="1492">
        <v>0</v>
      </c>
      <c r="H124" s="1492">
        <v>0</v>
      </c>
      <c r="I124" s="1492">
        <v>0</v>
      </c>
      <c r="J124" s="1492">
        <v>0</v>
      </c>
      <c r="K124" s="1492">
        <v>0</v>
      </c>
      <c r="L124" s="1492">
        <v>0</v>
      </c>
      <c r="M124" s="1493">
        <v>0</v>
      </c>
      <c r="N124" s="1490">
        <v>0</v>
      </c>
      <c r="O124" s="1495">
        <v>0</v>
      </c>
      <c r="P124" s="1495">
        <v>0</v>
      </c>
      <c r="Q124" s="1584" t="s">
        <v>132</v>
      </c>
      <c r="R124" s="1374"/>
      <c r="S124" s="1323"/>
      <c r="T124" s="1323"/>
      <c r="U124" s="1323"/>
      <c r="V124" s="1323"/>
      <c r="W124" s="1330"/>
      <c r="X124" s="1337"/>
      <c r="Y124" s="1337"/>
      <c r="Z124" s="1330"/>
      <c r="AA124" s="1330"/>
      <c r="AB124" s="1326"/>
      <c r="AC124" s="1326"/>
      <c r="AD124" s="1326"/>
      <c r="AE124" s="1326"/>
      <c r="AF124" s="1326"/>
      <c r="AG124" s="1326"/>
      <c r="AH124" s="1326"/>
      <c r="AI124" s="1326"/>
      <c r="AJ124" s="1326"/>
      <c r="AK124" s="1326"/>
      <c r="AL124" s="1326"/>
      <c r="AM124" s="1326"/>
      <c r="AN124" s="1326"/>
      <c r="AO124" s="1326"/>
      <c r="AP124" s="1326"/>
      <c r="AQ124" s="1326"/>
      <c r="AR124" s="1326"/>
      <c r="AS124" s="1326"/>
      <c r="AT124" s="1326"/>
      <c r="AU124" s="1326"/>
      <c r="AV124" s="1326"/>
      <c r="AW124" s="1326"/>
      <c r="AX124" s="1326"/>
      <c r="AY124" s="1326"/>
      <c r="AZ124" s="1326"/>
      <c r="BA124" s="1360" t="s">
        <v>3</v>
      </c>
      <c r="BB124" s="1360" t="s">
        <v>3</v>
      </c>
      <c r="BC124" s="1423" t="s">
        <v>3</v>
      </c>
      <c r="BD124" s="1592">
        <v>0</v>
      </c>
      <c r="BE124" s="1592">
        <v>0</v>
      </c>
      <c r="BF124" s="1592" t="s">
        <v>3</v>
      </c>
    </row>
    <row r="125" spans="1:58" x14ac:dyDescent="0.25">
      <c r="A125" s="2851" t="s">
        <v>155</v>
      </c>
      <c r="B125" s="2851"/>
      <c r="C125" s="2851"/>
      <c r="D125" s="1402"/>
      <c r="E125" s="1402"/>
      <c r="F125" s="1428"/>
      <c r="G125" s="1428"/>
      <c r="H125" s="1428"/>
      <c r="I125" s="1428"/>
      <c r="J125" s="1428"/>
      <c r="K125" s="1428"/>
      <c r="L125" s="1428"/>
      <c r="M125" s="1428"/>
      <c r="N125" s="1428"/>
      <c r="O125" s="1428"/>
      <c r="P125" s="1428"/>
      <c r="Q125" s="1367"/>
      <c r="R125" s="1366"/>
      <c r="S125" s="1323"/>
      <c r="T125" s="1323"/>
      <c r="U125" s="1323"/>
      <c r="V125" s="1323"/>
      <c r="W125" s="1323"/>
      <c r="X125" s="1323"/>
      <c r="Y125" s="1323"/>
      <c r="Z125" s="1323"/>
      <c r="AA125" s="1323"/>
      <c r="AB125" s="1326"/>
      <c r="AC125" s="1326"/>
      <c r="AD125" s="1326"/>
      <c r="AE125" s="1326"/>
      <c r="AF125" s="1326"/>
      <c r="AG125" s="1326"/>
      <c r="AH125" s="1326"/>
      <c r="AI125" s="1326"/>
      <c r="AJ125" s="1326"/>
      <c r="AK125" s="1326"/>
      <c r="AL125" s="1326"/>
      <c r="AM125" s="1326"/>
      <c r="AN125" s="1326"/>
      <c r="AO125" s="1326"/>
      <c r="AP125" s="1326"/>
      <c r="AQ125" s="1326"/>
      <c r="AR125" s="1326"/>
      <c r="AS125" s="1326"/>
      <c r="AT125" s="1326"/>
      <c r="AU125" s="1326"/>
      <c r="AV125" s="1326"/>
      <c r="AW125" s="1326"/>
      <c r="AX125" s="1326"/>
      <c r="AY125" s="1326"/>
      <c r="AZ125" s="1326"/>
      <c r="BA125" s="1323"/>
      <c r="BB125" s="1323"/>
      <c r="BC125" s="1323"/>
      <c r="BD125" s="1323"/>
      <c r="BE125" s="1326"/>
      <c r="BF125" s="1326"/>
    </row>
    <row r="126" spans="1:58" x14ac:dyDescent="0.25">
      <c r="A126" s="2810" t="s">
        <v>156</v>
      </c>
      <c r="B126" s="2811"/>
      <c r="C126" s="2812"/>
      <c r="D126" s="1462">
        <v>0</v>
      </c>
      <c r="E126" s="1505"/>
      <c r="F126" s="1469"/>
      <c r="G126" s="1469"/>
      <c r="H126" s="1469"/>
      <c r="I126" s="1469"/>
      <c r="J126" s="1469"/>
      <c r="K126" s="1469"/>
      <c r="L126" s="1469"/>
      <c r="M126" s="1497"/>
      <c r="N126" s="1503"/>
      <c r="O126" s="1448"/>
      <c r="P126" s="1544"/>
      <c r="Q126" s="1584" t="s">
        <v>6</v>
      </c>
      <c r="R126" s="1374"/>
      <c r="S126" s="1323"/>
      <c r="T126" s="1323"/>
      <c r="U126" s="1323"/>
      <c r="V126" s="1323"/>
      <c r="W126" s="1337"/>
      <c r="X126" s="1337"/>
      <c r="Y126" s="1330"/>
      <c r="Z126" s="1330"/>
      <c r="AA126" s="1330"/>
      <c r="AB126" s="1326"/>
      <c r="AC126" s="1326"/>
      <c r="AD126" s="1326"/>
      <c r="AE126" s="1326"/>
      <c r="AF126" s="1326"/>
      <c r="AG126" s="1326"/>
      <c r="AH126" s="1326"/>
      <c r="AI126" s="1326"/>
      <c r="AJ126" s="1326"/>
      <c r="AK126" s="1326"/>
      <c r="AL126" s="1326"/>
      <c r="AM126" s="1326"/>
      <c r="AN126" s="1326"/>
      <c r="AO126" s="1326"/>
      <c r="AP126" s="1326"/>
      <c r="AQ126" s="1326"/>
      <c r="AR126" s="1326"/>
      <c r="AS126" s="1326"/>
      <c r="AT126" s="1326"/>
      <c r="AU126" s="1326"/>
      <c r="AV126" s="1326"/>
      <c r="AW126" s="1326"/>
      <c r="AX126" s="1326"/>
      <c r="AY126" s="1326"/>
      <c r="AZ126" s="1326"/>
      <c r="BA126" s="1360" t="s">
        <v>3</v>
      </c>
      <c r="BB126" s="1360" t="s">
        <v>3</v>
      </c>
      <c r="BC126" s="1423" t="s">
        <v>3</v>
      </c>
      <c r="BD126" s="1592">
        <v>0</v>
      </c>
      <c r="BE126" s="1592">
        <v>0</v>
      </c>
      <c r="BF126" s="1592" t="s">
        <v>3</v>
      </c>
    </row>
    <row r="127" spans="1:58" x14ac:dyDescent="0.25">
      <c r="A127" s="2813" t="s">
        <v>157</v>
      </c>
      <c r="B127" s="2814"/>
      <c r="C127" s="2815"/>
      <c r="D127" s="1463">
        <v>0</v>
      </c>
      <c r="E127" s="1506"/>
      <c r="F127" s="1456"/>
      <c r="G127" s="1456"/>
      <c r="H127" s="1456"/>
      <c r="I127" s="1456"/>
      <c r="J127" s="1456"/>
      <c r="K127" s="1456"/>
      <c r="L127" s="1456"/>
      <c r="M127" s="1452"/>
      <c r="N127" s="1473"/>
      <c r="O127" s="1449"/>
      <c r="P127" s="1545"/>
      <c r="Q127" s="1584" t="s">
        <v>6</v>
      </c>
      <c r="R127" s="1374"/>
      <c r="S127" s="1323"/>
      <c r="T127" s="1323"/>
      <c r="U127" s="1323"/>
      <c r="V127" s="1323"/>
      <c r="W127" s="1343"/>
      <c r="X127" s="1343"/>
      <c r="Y127" s="1330"/>
      <c r="Z127" s="1330"/>
      <c r="AA127" s="1330"/>
      <c r="AB127" s="1326"/>
      <c r="AC127" s="1326"/>
      <c r="AD127" s="1326"/>
      <c r="AE127" s="1326"/>
      <c r="AF127" s="1326"/>
      <c r="AG127" s="1326"/>
      <c r="AH127" s="1326"/>
      <c r="AI127" s="1326"/>
      <c r="AJ127" s="1326"/>
      <c r="AK127" s="1326"/>
      <c r="AL127" s="1326"/>
      <c r="AM127" s="1326"/>
      <c r="AN127" s="1326"/>
      <c r="AO127" s="1326"/>
      <c r="AP127" s="1326"/>
      <c r="AQ127" s="1326"/>
      <c r="AR127" s="1326"/>
      <c r="AS127" s="1326"/>
      <c r="AT127" s="1326"/>
      <c r="AU127" s="1326"/>
      <c r="AV127" s="1326"/>
      <c r="AW127" s="1326"/>
      <c r="AX127" s="1326"/>
      <c r="AY127" s="1326"/>
      <c r="AZ127" s="1326"/>
      <c r="BA127" s="1360" t="s">
        <v>3</v>
      </c>
      <c r="BB127" s="1360" t="s">
        <v>3</v>
      </c>
      <c r="BC127" s="1423" t="s">
        <v>3</v>
      </c>
      <c r="BD127" s="1592">
        <v>0</v>
      </c>
      <c r="BE127" s="1592">
        <v>0</v>
      </c>
      <c r="BF127" s="1592" t="s">
        <v>3</v>
      </c>
    </row>
    <row r="128" spans="1:58" x14ac:dyDescent="0.25">
      <c r="A128" s="2797" t="s">
        <v>154</v>
      </c>
      <c r="B128" s="2803"/>
      <c r="C128" s="2798"/>
      <c r="D128" s="1490">
        <v>0</v>
      </c>
      <c r="E128" s="1554">
        <v>0</v>
      </c>
      <c r="F128" s="1492">
        <v>0</v>
      </c>
      <c r="G128" s="1492">
        <v>0</v>
      </c>
      <c r="H128" s="1492">
        <v>0</v>
      </c>
      <c r="I128" s="1492">
        <v>0</v>
      </c>
      <c r="J128" s="1492">
        <v>0</v>
      </c>
      <c r="K128" s="1492">
        <v>0</v>
      </c>
      <c r="L128" s="1492">
        <v>0</v>
      </c>
      <c r="M128" s="1493">
        <v>0</v>
      </c>
      <c r="N128" s="1490">
        <v>0</v>
      </c>
      <c r="O128" s="1495">
        <v>0</v>
      </c>
      <c r="P128" s="1495">
        <v>0</v>
      </c>
      <c r="Q128" s="1584" t="s">
        <v>6</v>
      </c>
      <c r="R128" s="1374"/>
      <c r="S128" s="1323"/>
      <c r="T128" s="1323"/>
      <c r="U128" s="1323"/>
      <c r="V128" s="1323"/>
      <c r="W128" s="1330"/>
      <c r="X128" s="1343"/>
      <c r="Y128" s="1343"/>
      <c r="Z128" s="1330"/>
      <c r="AA128" s="1330"/>
      <c r="AB128" s="1326"/>
      <c r="AC128" s="1326"/>
      <c r="AD128" s="1326"/>
      <c r="AE128" s="1326"/>
      <c r="AF128" s="1326"/>
      <c r="AG128" s="1326"/>
      <c r="AH128" s="1326"/>
      <c r="AI128" s="1326"/>
      <c r="AJ128" s="1326"/>
      <c r="AK128" s="1326"/>
      <c r="AL128" s="1326"/>
      <c r="AM128" s="1326"/>
      <c r="AN128" s="1326"/>
      <c r="AO128" s="1326"/>
      <c r="AP128" s="1326"/>
      <c r="AQ128" s="1326"/>
      <c r="AR128" s="1326"/>
      <c r="AS128" s="1326"/>
      <c r="AT128" s="1326"/>
      <c r="AU128" s="1326"/>
      <c r="AV128" s="1326"/>
      <c r="AW128" s="1326"/>
      <c r="AX128" s="1326"/>
      <c r="AY128" s="1326"/>
      <c r="AZ128" s="1326"/>
      <c r="BA128" s="1360" t="s">
        <v>3</v>
      </c>
      <c r="BB128" s="1360" t="s">
        <v>3</v>
      </c>
      <c r="BC128" s="1423" t="s">
        <v>3</v>
      </c>
      <c r="BD128" s="1592">
        <v>0</v>
      </c>
      <c r="BE128" s="1592">
        <v>0</v>
      </c>
      <c r="BF128" s="1592" t="s">
        <v>3</v>
      </c>
    </row>
    <row r="129" spans="1:57" ht="15.75" x14ac:dyDescent="0.25">
      <c r="A129" s="1379" t="s">
        <v>158</v>
      </c>
      <c r="B129" s="1392"/>
      <c r="C129" s="1392"/>
      <c r="D129" s="1414"/>
      <c r="E129" s="1354"/>
      <c r="F129" s="1354"/>
      <c r="G129" s="1354"/>
      <c r="H129" s="1354"/>
      <c r="I129" s="1354"/>
      <c r="J129" s="1354"/>
      <c r="K129" s="1354"/>
      <c r="L129" s="1354"/>
      <c r="M129" s="1354"/>
      <c r="N129" s="1354"/>
      <c r="O129" s="1354"/>
      <c r="P129" s="1340"/>
      <c r="Q129" s="1340"/>
      <c r="R129" s="1370"/>
      <c r="S129" s="1336"/>
      <c r="T129" s="1323"/>
      <c r="U129" s="1323"/>
      <c r="V129" s="1323"/>
      <c r="W129" s="1323"/>
      <c r="X129" s="1323"/>
      <c r="Y129" s="1323"/>
      <c r="Z129" s="1323"/>
      <c r="AA129" s="1323"/>
      <c r="AB129" s="1323"/>
      <c r="AC129" s="1323"/>
      <c r="AD129" s="1323"/>
      <c r="AE129" s="1323"/>
      <c r="AF129" s="1323"/>
      <c r="AG129" s="1323"/>
      <c r="AH129" s="1323"/>
      <c r="AI129" s="1323"/>
      <c r="AJ129" s="1323"/>
      <c r="AK129" s="1323"/>
      <c r="AL129" s="1323"/>
      <c r="AM129" s="1323"/>
      <c r="AN129" s="1323"/>
      <c r="AO129" s="1323"/>
      <c r="AP129" s="1323"/>
      <c r="AQ129" s="1323"/>
      <c r="AR129" s="1323"/>
      <c r="AS129" s="1323"/>
      <c r="AT129" s="1323"/>
      <c r="AU129" s="1323"/>
      <c r="AV129" s="1323"/>
      <c r="AW129" s="1323"/>
      <c r="AX129" s="1323"/>
      <c r="AY129" s="1323"/>
      <c r="AZ129" s="1323"/>
      <c r="BA129" s="1323"/>
      <c r="BB129" s="1323"/>
      <c r="BC129" s="1323"/>
      <c r="BD129" s="1323"/>
      <c r="BE129" s="1323"/>
    </row>
    <row r="130" spans="1:57" x14ac:dyDescent="0.2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1323"/>
      <c r="S130" s="1323"/>
      <c r="T130" s="1323"/>
      <c r="U130" s="1323"/>
      <c r="V130" s="1323"/>
      <c r="W130" s="1323"/>
      <c r="X130" s="1323"/>
      <c r="Y130" s="1323"/>
      <c r="Z130" s="1323"/>
      <c r="AA130" s="1323"/>
      <c r="AB130" s="1326"/>
      <c r="AC130" s="1326"/>
      <c r="AD130" s="1326"/>
      <c r="AE130" s="1326"/>
      <c r="AF130" s="1326"/>
      <c r="AG130" s="1326"/>
      <c r="AH130" s="1326"/>
      <c r="AI130" s="1326"/>
      <c r="AJ130" s="1326"/>
      <c r="AK130" s="1326"/>
      <c r="AL130" s="1326"/>
      <c r="AM130" s="1326"/>
      <c r="AN130" s="1326"/>
      <c r="AO130" s="1326"/>
      <c r="AP130" s="1326"/>
      <c r="AQ130" s="1326"/>
      <c r="AR130" s="1326"/>
      <c r="AS130" s="1326"/>
      <c r="AT130" s="1326"/>
      <c r="AU130" s="1326"/>
      <c r="AV130" s="1326"/>
      <c r="AW130" s="1326"/>
      <c r="AX130" s="1326"/>
      <c r="AY130" s="1326"/>
      <c r="AZ130" s="1326"/>
      <c r="BA130" s="1323"/>
      <c r="BB130" s="1323"/>
      <c r="BC130" s="1323"/>
      <c r="BD130" s="1323"/>
      <c r="BE130" s="1326"/>
    </row>
    <row r="131" spans="1:57" ht="21" x14ac:dyDescent="0.25">
      <c r="A131" s="2807"/>
      <c r="B131" s="2808"/>
      <c r="C131" s="2809"/>
      <c r="D131" s="2831"/>
      <c r="E131" s="1372" t="s">
        <v>33</v>
      </c>
      <c r="F131" s="1338" t="s">
        <v>34</v>
      </c>
      <c r="G131" s="1338" t="s">
        <v>35</v>
      </c>
      <c r="H131" s="1338" t="s">
        <v>22</v>
      </c>
      <c r="I131" s="1338" t="s">
        <v>23</v>
      </c>
      <c r="J131" s="1338" t="s">
        <v>24</v>
      </c>
      <c r="K131" s="1338" t="s">
        <v>25</v>
      </c>
      <c r="L131" s="1338" t="s">
        <v>26</v>
      </c>
      <c r="M131" s="1357" t="s">
        <v>27</v>
      </c>
      <c r="N131" s="1335" t="s">
        <v>1</v>
      </c>
      <c r="O131" s="1357" t="s">
        <v>2</v>
      </c>
      <c r="P131" s="2800"/>
      <c r="Q131" s="2849"/>
      <c r="R131" s="1323"/>
      <c r="S131" s="1323"/>
      <c r="T131" s="1323"/>
      <c r="U131" s="1323"/>
      <c r="V131" s="1323"/>
      <c r="W131" s="1323"/>
      <c r="X131" s="1323"/>
      <c r="Y131" s="1323"/>
      <c r="Z131" s="1323"/>
      <c r="AA131" s="1323"/>
      <c r="AB131" s="1326"/>
      <c r="AC131" s="1326"/>
      <c r="AD131" s="1326"/>
      <c r="AE131" s="1326"/>
      <c r="AF131" s="1326"/>
      <c r="AG131" s="1326"/>
      <c r="AH131" s="1326"/>
      <c r="AI131" s="1326"/>
      <c r="AJ131" s="1326"/>
      <c r="AK131" s="1326"/>
      <c r="AL131" s="1326"/>
      <c r="AM131" s="1326"/>
      <c r="AN131" s="1326"/>
      <c r="AO131" s="1326"/>
      <c r="AP131" s="1326"/>
      <c r="AQ131" s="1326"/>
      <c r="AR131" s="1326"/>
      <c r="AS131" s="1326"/>
      <c r="AT131" s="1326"/>
      <c r="AU131" s="1326"/>
      <c r="AV131" s="1326"/>
      <c r="AW131" s="1326"/>
      <c r="AX131" s="1326"/>
      <c r="AY131" s="1326"/>
      <c r="AZ131" s="1326"/>
      <c r="BA131" s="1323"/>
      <c r="BB131" s="1323"/>
      <c r="BC131" s="1323"/>
      <c r="BD131" s="1323"/>
      <c r="BE131" s="1326"/>
    </row>
    <row r="132" spans="1:57" x14ac:dyDescent="0.25">
      <c r="A132" s="2799" t="s">
        <v>160</v>
      </c>
      <c r="B132" s="2799" t="s">
        <v>161</v>
      </c>
      <c r="C132" s="1415" t="s">
        <v>162</v>
      </c>
      <c r="D132" s="1462">
        <v>0</v>
      </c>
      <c r="E132" s="1483"/>
      <c r="F132" s="1470"/>
      <c r="G132" s="1470"/>
      <c r="H132" s="1470"/>
      <c r="I132" s="1470"/>
      <c r="J132" s="1469"/>
      <c r="K132" s="1469"/>
      <c r="L132" s="1469"/>
      <c r="M132" s="1471"/>
      <c r="N132" s="1468"/>
      <c r="O132" s="1497"/>
      <c r="P132" s="1448"/>
      <c r="Q132" s="1544"/>
      <c r="R132" s="1584" t="s">
        <v>6</v>
      </c>
      <c r="S132" s="1323"/>
      <c r="T132" s="1323"/>
      <c r="U132" s="1323"/>
      <c r="V132" s="1323"/>
      <c r="W132" s="1330"/>
      <c r="X132" s="1337"/>
      <c r="Y132" s="1337"/>
      <c r="Z132" s="1330"/>
      <c r="AA132" s="1330"/>
      <c r="AB132" s="1326"/>
      <c r="AC132" s="1326"/>
      <c r="AD132" s="1326"/>
      <c r="AE132" s="1326"/>
      <c r="AF132" s="1326"/>
      <c r="AG132" s="1326"/>
      <c r="AH132" s="1326"/>
      <c r="AI132" s="1326"/>
      <c r="AJ132" s="1326"/>
      <c r="AK132" s="1326"/>
      <c r="AL132" s="1326"/>
      <c r="AM132" s="1326"/>
      <c r="AN132" s="1326"/>
      <c r="AO132" s="1326"/>
      <c r="AP132" s="1326"/>
      <c r="AQ132" s="1326"/>
      <c r="AR132" s="1326"/>
      <c r="AS132" s="1326"/>
      <c r="AT132" s="1326"/>
      <c r="AU132" s="1326"/>
      <c r="AV132" s="1326"/>
      <c r="AW132" s="1326"/>
      <c r="AX132" s="1326"/>
      <c r="AY132" s="1326"/>
      <c r="AZ132" s="1326"/>
      <c r="BA132" s="1423" t="s">
        <v>3</v>
      </c>
      <c r="BB132" s="1423" t="s">
        <v>3</v>
      </c>
      <c r="BC132" s="1326"/>
      <c r="BD132" s="1587">
        <v>0</v>
      </c>
      <c r="BE132" s="1587">
        <v>0</v>
      </c>
    </row>
    <row r="133" spans="1:57" x14ac:dyDescent="0.25">
      <c r="A133" s="2816"/>
      <c r="B133" s="2800"/>
      <c r="C133" s="1352" t="s">
        <v>163</v>
      </c>
      <c r="D133" s="1464">
        <v>0</v>
      </c>
      <c r="E133" s="1486"/>
      <c r="F133" s="1487"/>
      <c r="G133" s="1487"/>
      <c r="H133" s="1487"/>
      <c r="I133" s="1487"/>
      <c r="J133" s="1459"/>
      <c r="K133" s="1459"/>
      <c r="L133" s="1459"/>
      <c r="M133" s="1488"/>
      <c r="N133" s="1614"/>
      <c r="O133" s="1613"/>
      <c r="P133" s="1449"/>
      <c r="Q133" s="1555"/>
      <c r="R133" s="1584" t="s">
        <v>3</v>
      </c>
      <c r="S133" s="1323"/>
      <c r="T133" s="1323"/>
      <c r="U133" s="1323"/>
      <c r="V133" s="1323"/>
      <c r="W133" s="1330"/>
      <c r="X133" s="1337"/>
      <c r="Y133" s="1337"/>
      <c r="Z133" s="1330"/>
      <c r="AA133" s="1330"/>
      <c r="AB133" s="1326"/>
      <c r="AC133" s="1326"/>
      <c r="AD133" s="1326"/>
      <c r="AE133" s="1326"/>
      <c r="AF133" s="1326"/>
      <c r="AG133" s="1326"/>
      <c r="AH133" s="1326"/>
      <c r="AI133" s="1326"/>
      <c r="AJ133" s="1326"/>
      <c r="AK133" s="1326"/>
      <c r="AL133" s="1326"/>
      <c r="AM133" s="1326"/>
      <c r="AN133" s="1326"/>
      <c r="AO133" s="1326"/>
      <c r="AP133" s="1326"/>
      <c r="AQ133" s="1326"/>
      <c r="AR133" s="1326"/>
      <c r="AS133" s="1326"/>
      <c r="AT133" s="1326"/>
      <c r="AU133" s="1326"/>
      <c r="AV133" s="1326"/>
      <c r="AW133" s="1326"/>
      <c r="AX133" s="1326"/>
      <c r="AY133" s="1326"/>
      <c r="AZ133" s="1326"/>
      <c r="BA133" s="1346"/>
      <c r="BB133" s="1423" t="s">
        <v>3</v>
      </c>
      <c r="BC133" s="1326"/>
      <c r="BD133" s="1600"/>
      <c r="BE133" s="1587">
        <v>0</v>
      </c>
    </row>
    <row r="134" spans="1:57" x14ac:dyDescent="0.25">
      <c r="A134" s="2816"/>
      <c r="B134" s="2799" t="s">
        <v>164</v>
      </c>
      <c r="C134" s="1415" t="s">
        <v>162</v>
      </c>
      <c r="D134" s="1462">
        <v>0</v>
      </c>
      <c r="E134" s="1483"/>
      <c r="F134" s="1470"/>
      <c r="G134" s="1470"/>
      <c r="H134" s="1470"/>
      <c r="I134" s="1470"/>
      <c r="J134" s="1469"/>
      <c r="K134" s="1469"/>
      <c r="L134" s="1469"/>
      <c r="M134" s="1471"/>
      <c r="N134" s="1468"/>
      <c r="O134" s="1497"/>
      <c r="P134" s="1497"/>
      <c r="Q134" s="1544"/>
      <c r="R134" s="1584" t="s">
        <v>6</v>
      </c>
      <c r="S134" s="1323"/>
      <c r="T134" s="1323"/>
      <c r="U134" s="1323"/>
      <c r="V134" s="1323"/>
      <c r="W134" s="1330"/>
      <c r="X134" s="1337"/>
      <c r="Y134" s="1337"/>
      <c r="Z134" s="1330"/>
      <c r="AA134" s="1330"/>
      <c r="AB134" s="1326"/>
      <c r="AC134" s="1326"/>
      <c r="AD134" s="1326"/>
      <c r="AE134" s="1326"/>
      <c r="AF134" s="1326"/>
      <c r="AG134" s="1326"/>
      <c r="AH134" s="1326"/>
      <c r="AI134" s="1326"/>
      <c r="AJ134" s="1326"/>
      <c r="AK134" s="1326"/>
      <c r="AL134" s="1326"/>
      <c r="AM134" s="1326"/>
      <c r="AN134" s="1326"/>
      <c r="AO134" s="1326"/>
      <c r="AP134" s="1326"/>
      <c r="AQ134" s="1326"/>
      <c r="AR134" s="1326"/>
      <c r="AS134" s="1326"/>
      <c r="AT134" s="1326"/>
      <c r="AU134" s="1326"/>
      <c r="AV134" s="1326"/>
      <c r="AW134" s="1326"/>
      <c r="AX134" s="1326"/>
      <c r="AY134" s="1326"/>
      <c r="AZ134" s="1326"/>
      <c r="BA134" s="1423" t="s">
        <v>3</v>
      </c>
      <c r="BB134" s="1423" t="s">
        <v>3</v>
      </c>
      <c r="BC134" s="1326"/>
      <c r="BD134" s="1587">
        <v>0</v>
      </c>
      <c r="BE134" s="1587">
        <v>0</v>
      </c>
    </row>
    <row r="135" spans="1:57" x14ac:dyDescent="0.25">
      <c r="A135" s="2800"/>
      <c r="B135" s="2800"/>
      <c r="C135" s="1353" t="s">
        <v>163</v>
      </c>
      <c r="D135" s="1464">
        <v>0</v>
      </c>
      <c r="E135" s="1486"/>
      <c r="F135" s="1487"/>
      <c r="G135" s="1487"/>
      <c r="H135" s="1487"/>
      <c r="I135" s="1487"/>
      <c r="J135" s="1459"/>
      <c r="K135" s="1459"/>
      <c r="L135" s="1459"/>
      <c r="M135" s="1488"/>
      <c r="N135" s="1614"/>
      <c r="O135" s="1613"/>
      <c r="P135" s="1461"/>
      <c r="Q135" s="1555"/>
      <c r="R135" s="1584" t="s">
        <v>3</v>
      </c>
      <c r="S135" s="1323"/>
      <c r="T135" s="1323"/>
      <c r="U135" s="1323"/>
      <c r="V135" s="1323"/>
      <c r="W135" s="1330"/>
      <c r="X135" s="1337"/>
      <c r="Y135" s="1337"/>
      <c r="Z135" s="1330"/>
      <c r="AA135" s="1330"/>
      <c r="AB135" s="1326"/>
      <c r="AC135" s="1326"/>
      <c r="AD135" s="1326"/>
      <c r="AE135" s="1326"/>
      <c r="AF135" s="1326"/>
      <c r="AG135" s="1326"/>
      <c r="AH135" s="1326"/>
      <c r="AI135" s="1326"/>
      <c r="AJ135" s="1326"/>
      <c r="AK135" s="1326"/>
      <c r="AL135" s="1326"/>
      <c r="AM135" s="1326"/>
      <c r="AN135" s="1326"/>
      <c r="AO135" s="1326"/>
      <c r="AP135" s="1326"/>
      <c r="AQ135" s="1326"/>
      <c r="AR135" s="1326"/>
      <c r="AS135" s="1326"/>
      <c r="AT135" s="1326"/>
      <c r="AU135" s="1326"/>
      <c r="AV135" s="1326"/>
      <c r="AW135" s="1326"/>
      <c r="AX135" s="1326"/>
      <c r="AY135" s="1326"/>
      <c r="AZ135" s="1326"/>
      <c r="BA135" s="1346"/>
      <c r="BB135" s="1423" t="s">
        <v>3</v>
      </c>
      <c r="BC135" s="1326"/>
      <c r="BD135" s="1600"/>
      <c r="BE135" s="1587">
        <v>0</v>
      </c>
    </row>
    <row r="136" spans="1:57" x14ac:dyDescent="0.25">
      <c r="A136" s="2799" t="s">
        <v>165</v>
      </c>
      <c r="B136" s="2810" t="s">
        <v>166</v>
      </c>
      <c r="C136" s="2835"/>
      <c r="D136" s="1472"/>
      <c r="E136" s="1483"/>
      <c r="F136" s="1470"/>
      <c r="G136" s="1470"/>
      <c r="H136" s="1470"/>
      <c r="I136" s="1470"/>
      <c r="J136" s="1470"/>
      <c r="K136" s="1470"/>
      <c r="L136" s="1470"/>
      <c r="M136" s="1471"/>
      <c r="N136" s="1483"/>
      <c r="O136" s="1471"/>
      <c r="P136" s="1472"/>
      <c r="Q136" s="1472"/>
      <c r="R136" s="1584" t="s">
        <v>6</v>
      </c>
      <c r="S136" s="1323"/>
      <c r="T136" s="1323"/>
      <c r="U136" s="1323"/>
      <c r="V136" s="1323"/>
      <c r="W136" s="1330"/>
      <c r="X136" s="1330"/>
      <c r="Y136" s="1337"/>
      <c r="Z136" s="1330"/>
      <c r="AA136" s="1330"/>
      <c r="AB136" s="1326"/>
      <c r="AC136" s="1326"/>
      <c r="AD136" s="1326"/>
      <c r="AE136" s="1326"/>
      <c r="AF136" s="1326"/>
      <c r="AG136" s="1326"/>
      <c r="AH136" s="1326"/>
      <c r="AI136" s="1326"/>
      <c r="AJ136" s="1326"/>
      <c r="AK136" s="1326"/>
      <c r="AL136" s="1326"/>
      <c r="AM136" s="1326"/>
      <c r="AN136" s="1326"/>
      <c r="AO136" s="1326"/>
      <c r="AP136" s="1326"/>
      <c r="AQ136" s="1326"/>
      <c r="AR136" s="1326"/>
      <c r="AS136" s="1326"/>
      <c r="AT136" s="1326"/>
      <c r="AU136" s="1326"/>
      <c r="AV136" s="1326"/>
      <c r="AW136" s="1326"/>
      <c r="AX136" s="1326"/>
      <c r="AY136" s="1326"/>
      <c r="AZ136" s="1326"/>
      <c r="BA136" s="1346"/>
      <c r="BB136" s="1346"/>
      <c r="BC136" s="1326"/>
      <c r="BD136" s="1600"/>
      <c r="BE136" s="1600"/>
    </row>
    <row r="137" spans="1:57" x14ac:dyDescent="0.25">
      <c r="A137" s="2816"/>
      <c r="B137" s="2813" t="s">
        <v>167</v>
      </c>
      <c r="C137" s="2836"/>
      <c r="D137" s="1463">
        <v>0</v>
      </c>
      <c r="E137" s="1465"/>
      <c r="F137" s="1466"/>
      <c r="G137" s="1466"/>
      <c r="H137" s="1466"/>
      <c r="I137" s="1466"/>
      <c r="J137" s="1456"/>
      <c r="K137" s="1456"/>
      <c r="L137" s="1466"/>
      <c r="M137" s="1467"/>
      <c r="N137" s="1455"/>
      <c r="O137" s="1452"/>
      <c r="P137" s="1449"/>
      <c r="Q137" s="1545"/>
      <c r="R137" s="1584" t="s">
        <v>3</v>
      </c>
      <c r="S137" s="1323"/>
      <c r="T137" s="1323"/>
      <c r="U137" s="1323"/>
      <c r="V137" s="1323"/>
      <c r="W137" s="1330"/>
      <c r="X137" s="1330"/>
      <c r="Y137" s="1337"/>
      <c r="Z137" s="1330"/>
      <c r="AA137" s="1330"/>
      <c r="AB137" s="1326"/>
      <c r="AC137" s="1326"/>
      <c r="AD137" s="1326"/>
      <c r="AE137" s="1326"/>
      <c r="AF137" s="1326"/>
      <c r="AG137" s="1326"/>
      <c r="AH137" s="1326"/>
      <c r="AI137" s="1326"/>
      <c r="AJ137" s="1326"/>
      <c r="AK137" s="1326"/>
      <c r="AL137" s="1326"/>
      <c r="AM137" s="1326"/>
      <c r="AN137" s="1326"/>
      <c r="AO137" s="1326"/>
      <c r="AP137" s="1326"/>
      <c r="AQ137" s="1326"/>
      <c r="AR137" s="1326"/>
      <c r="AS137" s="1326"/>
      <c r="AT137" s="1326"/>
      <c r="AU137" s="1326"/>
      <c r="AV137" s="1326"/>
      <c r="AW137" s="1326"/>
      <c r="AX137" s="1326"/>
      <c r="AY137" s="1326"/>
      <c r="AZ137" s="1326"/>
      <c r="BA137" s="1346"/>
      <c r="BB137" s="1423" t="s">
        <v>3</v>
      </c>
      <c r="BC137" s="1326"/>
      <c r="BD137" s="1600"/>
      <c r="BE137" s="1587">
        <v>0</v>
      </c>
    </row>
    <row r="138" spans="1:57" x14ac:dyDescent="0.25">
      <c r="A138" s="2816"/>
      <c r="B138" s="2824" t="s">
        <v>168</v>
      </c>
      <c r="C138" s="2837"/>
      <c r="D138" s="1478">
        <v>0</v>
      </c>
      <c r="E138" s="1475"/>
      <c r="F138" s="1523"/>
      <c r="G138" s="1523"/>
      <c r="H138" s="1523"/>
      <c r="I138" s="1523"/>
      <c r="J138" s="1480"/>
      <c r="K138" s="1480"/>
      <c r="L138" s="1523"/>
      <c r="M138" s="1476"/>
      <c r="N138" s="1479"/>
      <c r="O138" s="1453"/>
      <c r="P138" s="1450"/>
      <c r="Q138" s="1546"/>
      <c r="R138" s="1584" t="s">
        <v>6</v>
      </c>
      <c r="S138" s="1323"/>
      <c r="T138" s="1323"/>
      <c r="U138" s="1323"/>
      <c r="V138" s="1323"/>
      <c r="W138" s="1330"/>
      <c r="X138" s="1330"/>
      <c r="Y138" s="1337"/>
      <c r="Z138" s="1330"/>
      <c r="AA138" s="1330"/>
      <c r="AB138" s="1326"/>
      <c r="AC138" s="1326"/>
      <c r="AD138" s="1326"/>
      <c r="AE138" s="1326"/>
      <c r="AF138" s="1326"/>
      <c r="AG138" s="1326"/>
      <c r="AH138" s="1326"/>
      <c r="AI138" s="1326"/>
      <c r="AJ138" s="1326"/>
      <c r="AK138" s="1326"/>
      <c r="AL138" s="1326"/>
      <c r="AM138" s="1326"/>
      <c r="AN138" s="1326"/>
      <c r="AO138" s="1326"/>
      <c r="AP138" s="1326"/>
      <c r="AQ138" s="1326"/>
      <c r="AR138" s="1326"/>
      <c r="AS138" s="1326"/>
      <c r="AT138" s="1326"/>
      <c r="AU138" s="1326"/>
      <c r="AV138" s="1326"/>
      <c r="AW138" s="1326"/>
      <c r="AX138" s="1326"/>
      <c r="AY138" s="1326"/>
      <c r="AZ138" s="1326"/>
      <c r="BA138" s="1423" t="s">
        <v>3</v>
      </c>
      <c r="BB138" s="1423" t="s">
        <v>3</v>
      </c>
      <c r="BC138" s="1326"/>
      <c r="BD138" s="1587">
        <v>0</v>
      </c>
      <c r="BE138" s="1587">
        <v>0</v>
      </c>
    </row>
    <row r="139" spans="1:57" x14ac:dyDescent="0.25">
      <c r="A139" s="2816"/>
      <c r="B139" s="2799" t="s">
        <v>161</v>
      </c>
      <c r="C139" s="1429" t="s">
        <v>4</v>
      </c>
      <c r="D139" s="1490">
        <v>0</v>
      </c>
      <c r="E139" s="1516"/>
      <c r="F139" s="1517"/>
      <c r="G139" s="1517"/>
      <c r="H139" s="1517"/>
      <c r="I139" s="1556"/>
      <c r="J139" s="1492">
        <v>0</v>
      </c>
      <c r="K139" s="1492">
        <v>0</v>
      </c>
      <c r="L139" s="1557"/>
      <c r="M139" s="1515"/>
      <c r="N139" s="1491">
        <v>0</v>
      </c>
      <c r="O139" s="1494">
        <v>0</v>
      </c>
      <c r="P139" s="1490">
        <v>0</v>
      </c>
      <c r="Q139" s="1490">
        <v>0</v>
      </c>
      <c r="R139" s="1584" t="s">
        <v>6</v>
      </c>
      <c r="S139" s="1323"/>
      <c r="T139" s="1323"/>
      <c r="U139" s="1323"/>
      <c r="V139" s="1323"/>
      <c r="W139" s="1330"/>
      <c r="X139" s="1330"/>
      <c r="Y139" s="1337"/>
      <c r="Z139" s="1330"/>
      <c r="AA139" s="1330"/>
      <c r="AB139" s="1326"/>
      <c r="AC139" s="1326"/>
      <c r="AD139" s="1326"/>
      <c r="AE139" s="1326"/>
      <c r="AF139" s="1326"/>
      <c r="AG139" s="1326"/>
      <c r="AH139" s="1326"/>
      <c r="AI139" s="1326"/>
      <c r="AJ139" s="1326"/>
      <c r="AK139" s="1326"/>
      <c r="AL139" s="1326"/>
      <c r="AM139" s="1326"/>
      <c r="AN139" s="1326"/>
      <c r="AO139" s="1326"/>
      <c r="AP139" s="1326"/>
      <c r="AQ139" s="1326"/>
      <c r="AR139" s="1326"/>
      <c r="AS139" s="1326"/>
      <c r="AT139" s="1326"/>
      <c r="AU139" s="1326"/>
      <c r="AV139" s="1326"/>
      <c r="AW139" s="1326"/>
      <c r="AX139" s="1326"/>
      <c r="AY139" s="1326"/>
      <c r="AZ139" s="1326"/>
      <c r="BA139" s="1423" t="s">
        <v>3</v>
      </c>
      <c r="BB139" s="1423" t="s">
        <v>3</v>
      </c>
      <c r="BC139" s="1326"/>
      <c r="BD139" s="1587">
        <v>0</v>
      </c>
      <c r="BE139" s="1587">
        <v>0</v>
      </c>
    </row>
    <row r="140" spans="1:57" x14ac:dyDescent="0.25">
      <c r="A140" s="2816"/>
      <c r="B140" s="2816"/>
      <c r="C140" s="1416" t="s">
        <v>169</v>
      </c>
      <c r="D140" s="1530">
        <v>0</v>
      </c>
      <c r="E140" s="1558"/>
      <c r="F140" s="1559"/>
      <c r="G140" s="1559"/>
      <c r="H140" s="1559"/>
      <c r="I140" s="1559"/>
      <c r="J140" s="1500"/>
      <c r="K140" s="1500"/>
      <c r="L140" s="1559"/>
      <c r="M140" s="1560"/>
      <c r="N140" s="1499"/>
      <c r="O140" s="1501"/>
      <c r="P140" s="1454"/>
      <c r="Q140" s="1561"/>
      <c r="R140" s="1584" t="s">
        <v>6</v>
      </c>
      <c r="S140" s="1323"/>
      <c r="T140" s="1323"/>
      <c r="U140" s="1323"/>
      <c r="V140" s="1323"/>
      <c r="W140" s="1330"/>
      <c r="X140" s="1330"/>
      <c r="Y140" s="1337"/>
      <c r="Z140" s="1330"/>
      <c r="AA140" s="1330"/>
      <c r="AB140" s="1326"/>
      <c r="AC140" s="1326"/>
      <c r="AD140" s="1326"/>
      <c r="AE140" s="1326"/>
      <c r="AF140" s="1326"/>
      <c r="AG140" s="1326"/>
      <c r="AH140" s="1326"/>
      <c r="AI140" s="1326"/>
      <c r="AJ140" s="1326"/>
      <c r="AK140" s="1326"/>
      <c r="AL140" s="1326"/>
      <c r="AM140" s="1326"/>
      <c r="AN140" s="1326"/>
      <c r="AO140" s="1326"/>
      <c r="AP140" s="1326"/>
      <c r="AQ140" s="1326"/>
      <c r="AR140" s="1326"/>
      <c r="AS140" s="1326"/>
      <c r="AT140" s="1326"/>
      <c r="AU140" s="1326"/>
      <c r="AV140" s="1326"/>
      <c r="AW140" s="1326"/>
      <c r="AX140" s="1326"/>
      <c r="AY140" s="1326"/>
      <c r="AZ140" s="1326"/>
      <c r="BA140" s="1423" t="s">
        <v>3</v>
      </c>
      <c r="BB140" s="1423" t="s">
        <v>3</v>
      </c>
      <c r="BC140" s="1326"/>
      <c r="BD140" s="1587">
        <v>0</v>
      </c>
      <c r="BE140" s="1587">
        <v>0</v>
      </c>
    </row>
    <row r="141" spans="1:57" x14ac:dyDescent="0.25">
      <c r="A141" s="2816"/>
      <c r="B141" s="2816"/>
      <c r="C141" s="1361" t="s">
        <v>170</v>
      </c>
      <c r="D141" s="1463">
        <v>0</v>
      </c>
      <c r="E141" s="1465"/>
      <c r="F141" s="1466"/>
      <c r="G141" s="1466"/>
      <c r="H141" s="1466"/>
      <c r="I141" s="1466"/>
      <c r="J141" s="1456"/>
      <c r="K141" s="1456"/>
      <c r="L141" s="1466"/>
      <c r="M141" s="1467"/>
      <c r="N141" s="1455"/>
      <c r="O141" s="1452"/>
      <c r="P141" s="1449"/>
      <c r="Q141" s="1545"/>
      <c r="R141" s="1584" t="s">
        <v>6</v>
      </c>
      <c r="S141" s="1323"/>
      <c r="T141" s="1323"/>
      <c r="U141" s="1323"/>
      <c r="V141" s="1323"/>
      <c r="W141" s="1330"/>
      <c r="X141" s="1330"/>
      <c r="Y141" s="1337"/>
      <c r="Z141" s="1330"/>
      <c r="AA141" s="1330"/>
      <c r="AB141" s="1326"/>
      <c r="AC141" s="1326"/>
      <c r="AD141" s="1326"/>
      <c r="AE141" s="1326"/>
      <c r="AF141" s="1326"/>
      <c r="AG141" s="1326"/>
      <c r="AH141" s="1326"/>
      <c r="AI141" s="1326"/>
      <c r="AJ141" s="1326"/>
      <c r="AK141" s="1326"/>
      <c r="AL141" s="1326"/>
      <c r="AM141" s="1326"/>
      <c r="AN141" s="1326"/>
      <c r="AO141" s="1326"/>
      <c r="AP141" s="1326"/>
      <c r="AQ141" s="1326"/>
      <c r="AR141" s="1326"/>
      <c r="AS141" s="1326"/>
      <c r="AT141" s="1326"/>
      <c r="AU141" s="1326"/>
      <c r="AV141" s="1326"/>
      <c r="AW141" s="1326"/>
      <c r="AX141" s="1326"/>
      <c r="AY141" s="1326"/>
      <c r="AZ141" s="1326"/>
      <c r="BA141" s="1423" t="s">
        <v>3</v>
      </c>
      <c r="BB141" s="1423" t="s">
        <v>3</v>
      </c>
      <c r="BC141" s="1326"/>
      <c r="BD141" s="1587">
        <v>0</v>
      </c>
      <c r="BE141" s="1587">
        <v>0</v>
      </c>
    </row>
    <row r="142" spans="1:57" x14ac:dyDescent="0.25">
      <c r="A142" s="2816"/>
      <c r="B142" s="2816"/>
      <c r="C142" s="1375" t="s">
        <v>171</v>
      </c>
      <c r="D142" s="1478">
        <v>0</v>
      </c>
      <c r="E142" s="1475"/>
      <c r="F142" s="1523"/>
      <c r="G142" s="1523"/>
      <c r="H142" s="1523"/>
      <c r="I142" s="1523"/>
      <c r="J142" s="1480"/>
      <c r="K142" s="1480"/>
      <c r="L142" s="1523"/>
      <c r="M142" s="1476"/>
      <c r="N142" s="1479"/>
      <c r="O142" s="1453"/>
      <c r="P142" s="1482"/>
      <c r="Q142" s="1546"/>
      <c r="R142" s="1584" t="s">
        <v>6</v>
      </c>
      <c r="S142" s="1323"/>
      <c r="T142" s="1323"/>
      <c r="U142" s="1323"/>
      <c r="V142" s="1323"/>
      <c r="W142" s="1330"/>
      <c r="X142" s="1330"/>
      <c r="Y142" s="1337"/>
      <c r="Z142" s="1330"/>
      <c r="AA142" s="1330"/>
      <c r="AB142" s="1326"/>
      <c r="AC142" s="1326"/>
      <c r="AD142" s="1326"/>
      <c r="AE142" s="1326"/>
      <c r="AF142" s="1326"/>
      <c r="AG142" s="1326"/>
      <c r="AH142" s="1326"/>
      <c r="AI142" s="1326"/>
      <c r="AJ142" s="1326"/>
      <c r="AK142" s="1326"/>
      <c r="AL142" s="1326"/>
      <c r="AM142" s="1326"/>
      <c r="AN142" s="1326"/>
      <c r="AO142" s="1326"/>
      <c r="AP142" s="1326"/>
      <c r="AQ142" s="1326"/>
      <c r="AR142" s="1326"/>
      <c r="AS142" s="1326"/>
      <c r="AT142" s="1326"/>
      <c r="AU142" s="1326"/>
      <c r="AV142" s="1326"/>
      <c r="AW142" s="1326"/>
      <c r="AX142" s="1326"/>
      <c r="AY142" s="1326"/>
      <c r="AZ142" s="1326"/>
      <c r="BA142" s="1423" t="s">
        <v>3</v>
      </c>
      <c r="BB142" s="1423" t="s">
        <v>3</v>
      </c>
      <c r="BC142" s="1326"/>
      <c r="BD142" s="1587">
        <v>0</v>
      </c>
      <c r="BE142" s="1587">
        <v>0</v>
      </c>
    </row>
    <row r="143" spans="1:57" x14ac:dyDescent="0.25">
      <c r="A143" s="2800"/>
      <c r="B143" s="2800"/>
      <c r="C143" s="1376" t="s">
        <v>172</v>
      </c>
      <c r="D143" s="1464">
        <v>0</v>
      </c>
      <c r="E143" s="1486"/>
      <c r="F143" s="1487"/>
      <c r="G143" s="1487"/>
      <c r="H143" s="1487"/>
      <c r="I143" s="1487"/>
      <c r="J143" s="1459"/>
      <c r="K143" s="1459"/>
      <c r="L143" s="1487"/>
      <c r="M143" s="1488"/>
      <c r="N143" s="1458"/>
      <c r="O143" s="1461"/>
      <c r="P143" s="1504"/>
      <c r="Q143" s="1555"/>
      <c r="R143" s="1584" t="s">
        <v>6</v>
      </c>
      <c r="S143" s="1323"/>
      <c r="T143" s="1323"/>
      <c r="U143" s="1323"/>
      <c r="V143" s="1323"/>
      <c r="W143" s="1330"/>
      <c r="X143" s="1330"/>
      <c r="Y143" s="1337"/>
      <c r="Z143" s="1330"/>
      <c r="AA143" s="1330"/>
      <c r="AB143" s="1326"/>
      <c r="AC143" s="1326"/>
      <c r="AD143" s="1326"/>
      <c r="AE143" s="1326"/>
      <c r="AF143" s="1326"/>
      <c r="AG143" s="1326"/>
      <c r="AH143" s="1326"/>
      <c r="AI143" s="1326"/>
      <c r="AJ143" s="1326"/>
      <c r="AK143" s="1326"/>
      <c r="AL143" s="1326"/>
      <c r="AM143" s="1326"/>
      <c r="AN143" s="1326"/>
      <c r="AO143" s="1326"/>
      <c r="AP143" s="1326"/>
      <c r="AQ143" s="1326"/>
      <c r="AR143" s="1326"/>
      <c r="AS143" s="1326"/>
      <c r="AT143" s="1326"/>
      <c r="AU143" s="1326"/>
      <c r="AV143" s="1326"/>
      <c r="AW143" s="1326"/>
      <c r="AX143" s="1326"/>
      <c r="AY143" s="1326"/>
      <c r="AZ143" s="1326"/>
      <c r="BA143" s="1423" t="s">
        <v>3</v>
      </c>
      <c r="BB143" s="1423" t="s">
        <v>3</v>
      </c>
      <c r="BC143" s="1326"/>
      <c r="BD143" s="1587">
        <v>0</v>
      </c>
      <c r="BE143" s="1587">
        <v>0</v>
      </c>
    </row>
    <row r="144" spans="1:57" x14ac:dyDescent="0.25">
      <c r="A144" s="2799" t="s">
        <v>173</v>
      </c>
      <c r="B144" s="2799" t="s">
        <v>166</v>
      </c>
      <c r="C144" s="1350" t="s">
        <v>162</v>
      </c>
      <c r="D144" s="1530">
        <v>0</v>
      </c>
      <c r="E144" s="1558"/>
      <c r="F144" s="1559"/>
      <c r="G144" s="1559"/>
      <c r="H144" s="1559"/>
      <c r="I144" s="1559"/>
      <c r="J144" s="1500"/>
      <c r="K144" s="1500"/>
      <c r="L144" s="1559"/>
      <c r="M144" s="1560"/>
      <c r="N144" s="1499"/>
      <c r="O144" s="1501"/>
      <c r="P144" s="1601"/>
      <c r="Q144" s="1561"/>
      <c r="R144" s="1584" t="s">
        <v>6</v>
      </c>
      <c r="S144" s="1323"/>
      <c r="T144" s="1323"/>
      <c r="U144" s="1323"/>
      <c r="V144" s="1323"/>
      <c r="W144" s="1330"/>
      <c r="X144" s="1330"/>
      <c r="Y144" s="1337"/>
      <c r="Z144" s="1330"/>
      <c r="AA144" s="1330"/>
      <c r="AB144" s="1326"/>
      <c r="AC144" s="1326"/>
      <c r="AD144" s="1326"/>
      <c r="AE144" s="1326"/>
      <c r="AF144" s="1326"/>
      <c r="AG144" s="1326"/>
      <c r="AH144" s="1326"/>
      <c r="AI144" s="1326"/>
      <c r="AJ144" s="1326"/>
      <c r="AK144" s="1326"/>
      <c r="AL144" s="1326"/>
      <c r="AM144" s="1326"/>
      <c r="AN144" s="1326"/>
      <c r="AO144" s="1326"/>
      <c r="AP144" s="1326"/>
      <c r="AQ144" s="1326"/>
      <c r="AR144" s="1326"/>
      <c r="AS144" s="1326"/>
      <c r="AT144" s="1326"/>
      <c r="AU144" s="1326"/>
      <c r="AV144" s="1326"/>
      <c r="AW144" s="1326"/>
      <c r="AX144" s="1326"/>
      <c r="AY144" s="1326"/>
      <c r="AZ144" s="1326"/>
      <c r="BA144" s="1423" t="s">
        <v>3</v>
      </c>
      <c r="BB144" s="1423" t="s">
        <v>3</v>
      </c>
      <c r="BC144" s="1326"/>
      <c r="BD144" s="1587">
        <v>0</v>
      </c>
      <c r="BE144" s="1587">
        <v>0</v>
      </c>
    </row>
    <row r="145" spans="1:57" x14ac:dyDescent="0.25">
      <c r="A145" s="2839"/>
      <c r="B145" s="2800"/>
      <c r="C145" s="1352" t="s">
        <v>174</v>
      </c>
      <c r="D145" s="1478">
        <v>0</v>
      </c>
      <c r="E145" s="1475"/>
      <c r="F145" s="1523"/>
      <c r="G145" s="1523"/>
      <c r="H145" s="1523"/>
      <c r="I145" s="1523"/>
      <c r="J145" s="1480"/>
      <c r="K145" s="1459"/>
      <c r="L145" s="1523"/>
      <c r="M145" s="1476"/>
      <c r="N145" s="1609"/>
      <c r="O145" s="1610"/>
      <c r="P145" s="1563"/>
      <c r="Q145" s="1546"/>
      <c r="R145" s="1584" t="s">
        <v>3</v>
      </c>
      <c r="S145" s="1323"/>
      <c r="T145" s="1323"/>
      <c r="U145" s="1323"/>
      <c r="V145" s="1323"/>
      <c r="W145" s="1330"/>
      <c r="X145" s="1330"/>
      <c r="Y145" s="1337"/>
      <c r="Z145" s="1330"/>
      <c r="AA145" s="1330"/>
      <c r="AB145" s="1326"/>
      <c r="AC145" s="1326"/>
      <c r="AD145" s="1326"/>
      <c r="AE145" s="1326"/>
      <c r="AF145" s="1326"/>
      <c r="AG145" s="1326"/>
      <c r="AH145" s="1326"/>
      <c r="AI145" s="1326"/>
      <c r="AJ145" s="1326"/>
      <c r="AK145" s="1326"/>
      <c r="AL145" s="1326"/>
      <c r="AM145" s="1326"/>
      <c r="AN145" s="1326"/>
      <c r="AO145" s="1326"/>
      <c r="AP145" s="1326"/>
      <c r="AQ145" s="1326"/>
      <c r="AR145" s="1326"/>
      <c r="AS145" s="1326"/>
      <c r="AT145" s="1326"/>
      <c r="AU145" s="1326"/>
      <c r="AV145" s="1326"/>
      <c r="AW145" s="1326"/>
      <c r="AX145" s="1326"/>
      <c r="AY145" s="1326"/>
      <c r="AZ145" s="1326"/>
      <c r="BA145" s="1346"/>
      <c r="BB145" s="1423" t="s">
        <v>3</v>
      </c>
      <c r="BC145" s="1326"/>
      <c r="BD145" s="1600"/>
      <c r="BE145" s="1587">
        <v>0</v>
      </c>
    </row>
    <row r="146" spans="1:57" x14ac:dyDescent="0.25">
      <c r="A146" s="2839"/>
      <c r="B146" s="2799" t="s">
        <v>167</v>
      </c>
      <c r="C146" s="1415" t="s">
        <v>162</v>
      </c>
      <c r="D146" s="1462">
        <v>0</v>
      </c>
      <c r="E146" s="1483"/>
      <c r="F146" s="1470"/>
      <c r="G146" s="1470"/>
      <c r="H146" s="1470"/>
      <c r="I146" s="1470"/>
      <c r="J146" s="1469"/>
      <c r="K146" s="1500"/>
      <c r="L146" s="1470"/>
      <c r="M146" s="1471"/>
      <c r="N146" s="1468"/>
      <c r="O146" s="1497"/>
      <c r="P146" s="1601"/>
      <c r="Q146" s="1544"/>
      <c r="R146" s="1584" t="s">
        <v>6</v>
      </c>
      <c r="S146" s="1323"/>
      <c r="T146" s="1323"/>
      <c r="U146" s="1323"/>
      <c r="V146" s="1323"/>
      <c r="W146" s="1330"/>
      <c r="X146" s="1330"/>
      <c r="Y146" s="1337"/>
      <c r="Z146" s="1330"/>
      <c r="AA146" s="1330"/>
      <c r="AB146" s="1326"/>
      <c r="AC146" s="1326"/>
      <c r="AD146" s="1326"/>
      <c r="AE146" s="1326"/>
      <c r="AF146" s="1326"/>
      <c r="AG146" s="1326"/>
      <c r="AH146" s="1326"/>
      <c r="AI146" s="1326"/>
      <c r="AJ146" s="1326"/>
      <c r="AK146" s="1326"/>
      <c r="AL146" s="1326"/>
      <c r="AM146" s="1326"/>
      <c r="AN146" s="1326"/>
      <c r="AO146" s="1326"/>
      <c r="AP146" s="1326"/>
      <c r="AQ146" s="1326"/>
      <c r="AR146" s="1326"/>
      <c r="AS146" s="1326"/>
      <c r="AT146" s="1326"/>
      <c r="AU146" s="1326"/>
      <c r="AV146" s="1326"/>
      <c r="AW146" s="1326"/>
      <c r="AX146" s="1326"/>
      <c r="AY146" s="1326"/>
      <c r="AZ146" s="1326"/>
      <c r="BA146" s="1423" t="s">
        <v>3</v>
      </c>
      <c r="BB146" s="1423" t="s">
        <v>3</v>
      </c>
      <c r="BC146" s="1326"/>
      <c r="BD146" s="1587">
        <v>0</v>
      </c>
      <c r="BE146" s="1587">
        <v>0</v>
      </c>
    </row>
    <row r="147" spans="1:57" x14ac:dyDescent="0.25">
      <c r="A147" s="2831"/>
      <c r="B147" s="2800"/>
      <c r="C147" s="1353" t="s">
        <v>163</v>
      </c>
      <c r="D147" s="1464">
        <v>0</v>
      </c>
      <c r="E147" s="1486"/>
      <c r="F147" s="1487"/>
      <c r="G147" s="1487"/>
      <c r="H147" s="1487"/>
      <c r="I147" s="1487"/>
      <c r="J147" s="1459"/>
      <c r="K147" s="1459"/>
      <c r="L147" s="1487"/>
      <c r="M147" s="1488"/>
      <c r="N147" s="1609"/>
      <c r="O147" s="1610"/>
      <c r="P147" s="1563"/>
      <c r="Q147" s="1555"/>
      <c r="R147" s="1584" t="s">
        <v>3</v>
      </c>
      <c r="S147" s="1323"/>
      <c r="T147" s="1323"/>
      <c r="U147" s="1323"/>
      <c r="V147" s="1323"/>
      <c r="W147" s="1330"/>
      <c r="X147" s="1330"/>
      <c r="Y147" s="1337"/>
      <c r="Z147" s="1330"/>
      <c r="AA147" s="1330"/>
      <c r="AB147" s="1326"/>
      <c r="AC147" s="1326"/>
      <c r="AD147" s="1326"/>
      <c r="AE147" s="1326"/>
      <c r="AF147" s="1326"/>
      <c r="AG147" s="1326"/>
      <c r="AH147" s="1326"/>
      <c r="AI147" s="1326"/>
      <c r="AJ147" s="1326"/>
      <c r="AK147" s="1326"/>
      <c r="AL147" s="1326"/>
      <c r="AM147" s="1326"/>
      <c r="AN147" s="1326"/>
      <c r="AO147" s="1326"/>
      <c r="AP147" s="1326"/>
      <c r="AQ147" s="1326"/>
      <c r="AR147" s="1326"/>
      <c r="AS147" s="1326"/>
      <c r="AT147" s="1326"/>
      <c r="AU147" s="1326"/>
      <c r="AV147" s="1326"/>
      <c r="AW147" s="1326"/>
      <c r="AX147" s="1326"/>
      <c r="AY147" s="1326"/>
      <c r="AZ147" s="1326"/>
      <c r="BA147" s="1346"/>
      <c r="BB147" s="1423" t="s">
        <v>3</v>
      </c>
      <c r="BC147" s="1326"/>
      <c r="BD147" s="1600"/>
      <c r="BE147" s="1587">
        <v>0</v>
      </c>
    </row>
    <row r="148" spans="1:57" x14ac:dyDescent="0.25">
      <c r="A148" s="2838" t="s">
        <v>175</v>
      </c>
      <c r="B148" s="2840" t="s">
        <v>161</v>
      </c>
      <c r="C148" s="2841"/>
      <c r="D148" s="1496">
        <v>0</v>
      </c>
      <c r="E148" s="1529"/>
      <c r="F148" s="1534"/>
      <c r="G148" s="1534"/>
      <c r="H148" s="1534"/>
      <c r="I148" s="1534"/>
      <c r="J148" s="1540"/>
      <c r="K148" s="1492">
        <v>0</v>
      </c>
      <c r="L148" s="1608"/>
      <c r="M148" s="1534"/>
      <c r="N148" s="1525"/>
      <c r="O148" s="1510"/>
      <c r="P148" s="1565"/>
      <c r="Q148" s="1562"/>
      <c r="R148" s="1584" t="s">
        <v>6</v>
      </c>
      <c r="S148" s="1323"/>
      <c r="T148" s="1323"/>
      <c r="U148" s="1323"/>
      <c r="V148" s="1323"/>
      <c r="W148" s="1330"/>
      <c r="X148" s="1330"/>
      <c r="Y148" s="1337"/>
      <c r="Z148" s="1330"/>
      <c r="AA148" s="1330"/>
      <c r="AB148" s="1326"/>
      <c r="AC148" s="1326"/>
      <c r="AD148" s="1326"/>
      <c r="AE148" s="1326"/>
      <c r="AF148" s="1326"/>
      <c r="AG148" s="1326"/>
      <c r="AH148" s="1326"/>
      <c r="AI148" s="1326"/>
      <c r="AJ148" s="1326"/>
      <c r="AK148" s="1326"/>
      <c r="AL148" s="1326"/>
      <c r="AM148" s="1326"/>
      <c r="AN148" s="1326"/>
      <c r="AO148" s="1326"/>
      <c r="AP148" s="1326"/>
      <c r="AQ148" s="1326"/>
      <c r="AR148" s="1326"/>
      <c r="AS148" s="1326"/>
      <c r="AT148" s="1326"/>
      <c r="AU148" s="1326"/>
      <c r="AV148" s="1326"/>
      <c r="AW148" s="1326"/>
      <c r="AX148" s="1326"/>
      <c r="AY148" s="1326"/>
      <c r="AZ148" s="1326"/>
      <c r="BA148" s="1423" t="s">
        <v>3</v>
      </c>
      <c r="BB148" s="1423" t="s">
        <v>3</v>
      </c>
      <c r="BC148" s="1326"/>
      <c r="BD148" s="1587">
        <v>0</v>
      </c>
      <c r="BE148" s="1587">
        <v>0</v>
      </c>
    </row>
    <row r="149" spans="1:57" x14ac:dyDescent="0.25">
      <c r="A149" s="2839"/>
      <c r="B149" s="2842" t="s">
        <v>166</v>
      </c>
      <c r="C149" s="1415" t="s">
        <v>162</v>
      </c>
      <c r="D149" s="1462">
        <v>0</v>
      </c>
      <c r="E149" s="1483"/>
      <c r="F149" s="1470"/>
      <c r="G149" s="1470"/>
      <c r="H149" s="1470"/>
      <c r="I149" s="1470"/>
      <c r="J149" s="1470"/>
      <c r="K149" s="1514">
        <v>0</v>
      </c>
      <c r="L149" s="1470"/>
      <c r="M149" s="1471"/>
      <c r="N149" s="1505"/>
      <c r="O149" s="1497"/>
      <c r="P149" s="1503"/>
      <c r="Q149" s="1544"/>
      <c r="R149" s="1584" t="s">
        <v>6</v>
      </c>
      <c r="S149" s="1323"/>
      <c r="T149" s="1323"/>
      <c r="U149" s="1323"/>
      <c r="V149" s="1323"/>
      <c r="W149" s="1330"/>
      <c r="X149" s="1330"/>
      <c r="Y149" s="1337"/>
      <c r="Z149" s="1330"/>
      <c r="AA149" s="1330"/>
      <c r="AB149" s="1326"/>
      <c r="AC149" s="1326"/>
      <c r="AD149" s="1326"/>
      <c r="AE149" s="1326"/>
      <c r="AF149" s="1326"/>
      <c r="AG149" s="1326"/>
      <c r="AH149" s="1326"/>
      <c r="AI149" s="1326"/>
      <c r="AJ149" s="1326"/>
      <c r="AK149" s="1326"/>
      <c r="AL149" s="1326"/>
      <c r="AM149" s="1326"/>
      <c r="AN149" s="1326"/>
      <c r="AO149" s="1326"/>
      <c r="AP149" s="1326"/>
      <c r="AQ149" s="1326"/>
      <c r="AR149" s="1326"/>
      <c r="AS149" s="1326"/>
      <c r="AT149" s="1326"/>
      <c r="AU149" s="1326"/>
      <c r="AV149" s="1326"/>
      <c r="AW149" s="1326"/>
      <c r="AX149" s="1326"/>
      <c r="AY149" s="1326"/>
      <c r="AZ149" s="1326"/>
      <c r="BA149" s="1423" t="s">
        <v>3</v>
      </c>
      <c r="BB149" s="1423" t="s">
        <v>3</v>
      </c>
      <c r="BC149" s="1326"/>
      <c r="BD149" s="1587">
        <v>0</v>
      </c>
      <c r="BE149" s="1587">
        <v>0</v>
      </c>
    </row>
    <row r="150" spans="1:57" x14ac:dyDescent="0.25">
      <c r="A150" s="2839"/>
      <c r="B150" s="2843"/>
      <c r="C150" s="1353" t="s">
        <v>174</v>
      </c>
      <c r="D150" s="1464">
        <v>0</v>
      </c>
      <c r="E150" s="1486"/>
      <c r="F150" s="1487"/>
      <c r="G150" s="1487"/>
      <c r="H150" s="1487"/>
      <c r="I150" s="1487"/>
      <c r="J150" s="1487"/>
      <c r="K150" s="1536">
        <v>0</v>
      </c>
      <c r="L150" s="1487"/>
      <c r="M150" s="1488"/>
      <c r="N150" s="1611"/>
      <c r="O150" s="1610"/>
      <c r="P150" s="1504"/>
      <c r="Q150" s="1555"/>
      <c r="R150" s="1584" t="s">
        <v>3</v>
      </c>
      <c r="S150" s="1323"/>
      <c r="T150" s="1323"/>
      <c r="U150" s="1323"/>
      <c r="V150" s="1323"/>
      <c r="W150" s="1330"/>
      <c r="X150" s="1330"/>
      <c r="Y150" s="1337"/>
      <c r="Z150" s="1330"/>
      <c r="AA150" s="1330"/>
      <c r="AB150" s="1326"/>
      <c r="AC150" s="1326"/>
      <c r="AD150" s="1326"/>
      <c r="AE150" s="1326"/>
      <c r="AF150" s="1326"/>
      <c r="AG150" s="1326"/>
      <c r="AH150" s="1326"/>
      <c r="AI150" s="1326"/>
      <c r="AJ150" s="1326"/>
      <c r="AK150" s="1326"/>
      <c r="AL150" s="1326"/>
      <c r="AM150" s="1326"/>
      <c r="AN150" s="1326"/>
      <c r="AO150" s="1326"/>
      <c r="AP150" s="1326"/>
      <c r="AQ150" s="1326"/>
      <c r="AR150" s="1326"/>
      <c r="AS150" s="1326"/>
      <c r="AT150" s="1326"/>
      <c r="AU150" s="1326"/>
      <c r="AV150" s="1326"/>
      <c r="AW150" s="1326"/>
      <c r="AX150" s="1326"/>
      <c r="AY150" s="1326"/>
      <c r="AZ150" s="1326"/>
      <c r="BA150" s="1346"/>
      <c r="BB150" s="1423" t="s">
        <v>3</v>
      </c>
      <c r="BC150" s="1326"/>
      <c r="BD150" s="1600"/>
      <c r="BE150" s="1587">
        <v>0</v>
      </c>
    </row>
    <row r="151" spans="1:57" x14ac:dyDescent="0.25">
      <c r="A151" s="2839"/>
      <c r="B151" s="2842" t="s">
        <v>167</v>
      </c>
      <c r="C151" s="1415" t="s">
        <v>162</v>
      </c>
      <c r="D151" s="1462">
        <v>0</v>
      </c>
      <c r="E151" s="1483"/>
      <c r="F151" s="1470"/>
      <c r="G151" s="1470"/>
      <c r="H151" s="1470"/>
      <c r="I151" s="1470"/>
      <c r="J151" s="1470"/>
      <c r="K151" s="1533">
        <v>0</v>
      </c>
      <c r="L151" s="1470"/>
      <c r="M151" s="1471"/>
      <c r="N151" s="1505"/>
      <c r="O151" s="1497"/>
      <c r="P151" s="1503"/>
      <c r="Q151" s="1544"/>
      <c r="R151" s="1584" t="s">
        <v>6</v>
      </c>
      <c r="S151" s="1323"/>
      <c r="T151" s="1323"/>
      <c r="U151" s="1323"/>
      <c r="V151" s="1323"/>
      <c r="W151" s="1330"/>
      <c r="X151" s="1330"/>
      <c r="Y151" s="1337"/>
      <c r="Z151" s="1330"/>
      <c r="AA151" s="1330"/>
      <c r="AB151" s="1326"/>
      <c r="AC151" s="1326"/>
      <c r="AD151" s="1326"/>
      <c r="AE151" s="1326"/>
      <c r="AF151" s="1326"/>
      <c r="AG151" s="1326"/>
      <c r="AH151" s="1326"/>
      <c r="AI151" s="1326"/>
      <c r="AJ151" s="1326"/>
      <c r="AK151" s="1326"/>
      <c r="AL151" s="1326"/>
      <c r="AM151" s="1326"/>
      <c r="AN151" s="1326"/>
      <c r="AO151" s="1326"/>
      <c r="AP151" s="1326"/>
      <c r="AQ151" s="1326"/>
      <c r="AR151" s="1326"/>
      <c r="AS151" s="1326"/>
      <c r="AT151" s="1326"/>
      <c r="AU151" s="1326"/>
      <c r="AV151" s="1326"/>
      <c r="AW151" s="1326"/>
      <c r="AX151" s="1326"/>
      <c r="AY151" s="1326"/>
      <c r="AZ151" s="1326"/>
      <c r="BA151" s="1423" t="s">
        <v>3</v>
      </c>
      <c r="BB151" s="1423" t="s">
        <v>3</v>
      </c>
      <c r="BC151" s="1326"/>
      <c r="BD151" s="1587">
        <v>0</v>
      </c>
      <c r="BE151" s="1587">
        <v>0</v>
      </c>
    </row>
    <row r="152" spans="1:57" x14ac:dyDescent="0.25">
      <c r="A152" s="2831"/>
      <c r="B152" s="2843"/>
      <c r="C152" s="1353" t="s">
        <v>163</v>
      </c>
      <c r="D152" s="1464">
        <v>0</v>
      </c>
      <c r="E152" s="1486"/>
      <c r="F152" s="1487"/>
      <c r="G152" s="1487"/>
      <c r="H152" s="1487"/>
      <c r="I152" s="1487"/>
      <c r="J152" s="1487"/>
      <c r="K152" s="1538">
        <v>0</v>
      </c>
      <c r="L152" s="1487"/>
      <c r="M152" s="1488"/>
      <c r="N152" s="1612"/>
      <c r="O152" s="1613"/>
      <c r="P152" s="1504"/>
      <c r="Q152" s="1555"/>
      <c r="R152" s="1584" t="s">
        <v>3</v>
      </c>
      <c r="S152" s="1323"/>
      <c r="T152" s="1323"/>
      <c r="U152" s="1323"/>
      <c r="V152" s="1323"/>
      <c r="W152" s="1330"/>
      <c r="X152" s="1330"/>
      <c r="Y152" s="1337"/>
      <c r="Z152" s="1330"/>
      <c r="AA152" s="1330"/>
      <c r="AB152" s="1326"/>
      <c r="AC152" s="1326"/>
      <c r="AD152" s="1326"/>
      <c r="AE152" s="1326"/>
      <c r="AF152" s="1326"/>
      <c r="AG152" s="1326"/>
      <c r="AH152" s="1326"/>
      <c r="AI152" s="1326"/>
      <c r="AJ152" s="1326"/>
      <c r="AK152" s="1326"/>
      <c r="AL152" s="1326"/>
      <c r="AM152" s="1326"/>
      <c r="AN152" s="1326"/>
      <c r="AO152" s="1326"/>
      <c r="AP152" s="1326"/>
      <c r="AQ152" s="1326"/>
      <c r="AR152" s="1326"/>
      <c r="AS152" s="1326"/>
      <c r="AT152" s="1326"/>
      <c r="AU152" s="1326"/>
      <c r="AV152" s="1326"/>
      <c r="AW152" s="1326"/>
      <c r="AX152" s="1326"/>
      <c r="AY152" s="1326"/>
      <c r="AZ152" s="1326"/>
      <c r="BA152" s="1346"/>
      <c r="BB152" s="1423" t="s">
        <v>3</v>
      </c>
      <c r="BC152" s="1326"/>
      <c r="BD152" s="1600"/>
      <c r="BE152" s="1587">
        <v>0</v>
      </c>
    </row>
    <row r="153" spans="1:57" ht="15.75" x14ac:dyDescent="0.25">
      <c r="A153" s="1379" t="s">
        <v>176</v>
      </c>
      <c r="B153" s="1371"/>
      <c r="C153" s="1392"/>
      <c r="D153" s="1354"/>
      <c r="E153" s="1354"/>
      <c r="F153" s="1417"/>
      <c r="G153" s="1417"/>
      <c r="H153" s="1417"/>
      <c r="I153" s="1417"/>
      <c r="J153" s="1417"/>
      <c r="K153" s="1417"/>
      <c r="L153" s="1417"/>
      <c r="M153" s="1417"/>
      <c r="N153" s="1417"/>
      <c r="O153" s="1417"/>
      <c r="P153" s="1417"/>
      <c r="Q153" s="1418"/>
      <c r="R153" s="1418"/>
      <c r="S153" s="1366"/>
      <c r="T153" s="1323"/>
      <c r="U153" s="1323"/>
      <c r="V153" s="1323"/>
      <c r="W153" s="1323"/>
      <c r="X153" s="1323"/>
      <c r="Y153" s="1323"/>
      <c r="Z153" s="1323"/>
      <c r="AA153" s="1323"/>
      <c r="AB153" s="1323"/>
      <c r="AC153" s="1323"/>
      <c r="AD153" s="1323"/>
      <c r="AE153" s="1323"/>
      <c r="AF153" s="1323"/>
      <c r="AG153" s="1323"/>
      <c r="AH153" s="1323"/>
      <c r="AI153" s="1323"/>
      <c r="AJ153" s="1323"/>
      <c r="AK153" s="1323"/>
      <c r="AL153" s="1323"/>
      <c r="AM153" s="1323"/>
      <c r="AN153" s="1323"/>
      <c r="AO153" s="1323"/>
      <c r="AP153" s="1323"/>
      <c r="AQ153" s="1323"/>
      <c r="AR153" s="1323"/>
      <c r="AS153" s="1323"/>
      <c r="AT153" s="1323"/>
      <c r="AU153" s="1323"/>
      <c r="AV153" s="1323"/>
      <c r="AW153" s="1323"/>
      <c r="AX153" s="1323"/>
      <c r="AY153" s="1323"/>
      <c r="AZ153" s="1323"/>
      <c r="BA153" s="1323"/>
      <c r="BB153" s="1323"/>
      <c r="BC153" s="1323"/>
      <c r="BD153" s="1323"/>
      <c r="BE153" s="1323"/>
    </row>
    <row r="154" spans="1:57" ht="15.75" x14ac:dyDescent="0.25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1366"/>
      <c r="J154" s="1336"/>
      <c r="K154" s="1336"/>
      <c r="L154" s="1349"/>
      <c r="M154" s="1349"/>
      <c r="N154" s="1349"/>
      <c r="O154" s="1349"/>
      <c r="P154" s="1349"/>
      <c r="Q154" s="1349"/>
      <c r="R154" s="1349"/>
      <c r="S154" s="1323"/>
      <c r="T154" s="1323"/>
      <c r="U154" s="1323"/>
      <c r="V154" s="1323"/>
      <c r="W154" s="1323"/>
      <c r="X154" s="1323"/>
      <c r="Y154" s="1323"/>
      <c r="Z154" s="1323"/>
      <c r="AA154" s="1323"/>
      <c r="AB154" s="1326"/>
      <c r="AC154" s="1326"/>
      <c r="AD154" s="1326"/>
      <c r="AE154" s="1326"/>
      <c r="AF154" s="1326"/>
      <c r="AG154" s="1326"/>
      <c r="AH154" s="1326"/>
      <c r="AI154" s="1326"/>
      <c r="AJ154" s="1326"/>
      <c r="AK154" s="1326"/>
      <c r="AL154" s="1326"/>
      <c r="AM154" s="1326"/>
      <c r="AN154" s="1326"/>
      <c r="AO154" s="1326"/>
      <c r="AP154" s="1326"/>
      <c r="AQ154" s="1326"/>
      <c r="AR154" s="1326"/>
      <c r="AS154" s="1326"/>
      <c r="AT154" s="1326"/>
      <c r="AU154" s="1326"/>
      <c r="AV154" s="1326"/>
      <c r="AW154" s="1326"/>
      <c r="AX154" s="1326"/>
      <c r="AY154" s="1326"/>
      <c r="AZ154" s="1326"/>
      <c r="BA154" s="1323"/>
      <c r="BB154" s="1323"/>
      <c r="BC154" s="1323"/>
      <c r="BD154" s="1323"/>
      <c r="BE154" s="1326"/>
    </row>
    <row r="155" spans="1:57" ht="15.75" x14ac:dyDescent="0.25">
      <c r="A155" s="2807"/>
      <c r="B155" s="2808"/>
      <c r="C155" s="2809"/>
      <c r="D155" s="2831"/>
      <c r="E155" s="1372" t="s">
        <v>178</v>
      </c>
      <c r="F155" s="1338" t="s">
        <v>179</v>
      </c>
      <c r="G155" s="1338" t="s">
        <v>92</v>
      </c>
      <c r="H155" s="1357" t="s">
        <v>180</v>
      </c>
      <c r="I155" s="1366"/>
      <c r="J155" s="1336"/>
      <c r="K155" s="1336"/>
      <c r="L155" s="1349"/>
      <c r="M155" s="1349"/>
      <c r="N155" s="1349"/>
      <c r="O155" s="1349"/>
      <c r="P155" s="1349"/>
      <c r="Q155" s="1349"/>
      <c r="R155" s="1349"/>
      <c r="S155" s="1323"/>
      <c r="T155" s="1323"/>
      <c r="U155" s="1323"/>
      <c r="V155" s="1323"/>
      <c r="W155" s="1323"/>
      <c r="X155" s="1323"/>
      <c r="Y155" s="1323"/>
      <c r="Z155" s="1323"/>
      <c r="AA155" s="1323"/>
      <c r="AB155" s="1326"/>
      <c r="AC155" s="1326"/>
      <c r="AD155" s="1326"/>
      <c r="AE155" s="1326"/>
      <c r="AF155" s="1326"/>
      <c r="AG155" s="1326"/>
      <c r="AH155" s="1326"/>
      <c r="AI155" s="1326"/>
      <c r="AJ155" s="1326"/>
      <c r="AK155" s="1326"/>
      <c r="AL155" s="1326"/>
      <c r="AM155" s="1326"/>
      <c r="AN155" s="1326"/>
      <c r="AO155" s="1326"/>
      <c r="AP155" s="1326"/>
      <c r="AQ155" s="1326"/>
      <c r="AR155" s="1326"/>
      <c r="AS155" s="1326"/>
      <c r="AT155" s="1326"/>
      <c r="AU155" s="1326"/>
      <c r="AV155" s="1326"/>
      <c r="AW155" s="1326"/>
      <c r="AX155" s="1326"/>
      <c r="AY155" s="1326"/>
      <c r="AZ155" s="1326"/>
      <c r="BA155" s="1323"/>
      <c r="BB155" s="1323"/>
      <c r="BC155" s="1323"/>
      <c r="BD155" s="1323"/>
      <c r="BE155" s="1326"/>
    </row>
    <row r="156" spans="1:57" ht="15.75" x14ac:dyDescent="0.25">
      <c r="A156" s="2832" t="s">
        <v>181</v>
      </c>
      <c r="B156" s="2833"/>
      <c r="C156" s="2834"/>
      <c r="D156" s="1462">
        <v>0</v>
      </c>
      <c r="E156" s="1468"/>
      <c r="F156" s="1469"/>
      <c r="G156" s="1469"/>
      <c r="H156" s="1497"/>
      <c r="I156" s="1602" t="s">
        <v>3</v>
      </c>
      <c r="J156" s="1336"/>
      <c r="K156" s="1336"/>
      <c r="L156" s="1349"/>
      <c r="M156" s="1349"/>
      <c r="N156" s="1349"/>
      <c r="O156" s="1349"/>
      <c r="P156" s="1349"/>
      <c r="Q156" s="1349"/>
      <c r="R156" s="1349"/>
      <c r="S156" s="1323"/>
      <c r="T156" s="1323"/>
      <c r="U156" s="1323"/>
      <c r="V156" s="1323"/>
      <c r="W156" s="1323"/>
      <c r="X156" s="1323"/>
      <c r="Y156" s="1323"/>
      <c r="Z156" s="1323"/>
      <c r="AA156" s="1323"/>
      <c r="AB156" s="1326"/>
      <c r="AC156" s="1326"/>
      <c r="AD156" s="1326"/>
      <c r="AE156" s="1326"/>
      <c r="AF156" s="1326"/>
      <c r="AG156" s="1326"/>
      <c r="AH156" s="1326"/>
      <c r="AI156" s="1326"/>
      <c r="AJ156" s="1326"/>
      <c r="AK156" s="1326"/>
      <c r="AL156" s="1326"/>
      <c r="AM156" s="1326"/>
      <c r="AN156" s="1326"/>
      <c r="AO156" s="1326"/>
      <c r="AP156" s="1326"/>
      <c r="AQ156" s="1326"/>
      <c r="AR156" s="1326"/>
      <c r="AS156" s="1326"/>
      <c r="AT156" s="1326"/>
      <c r="AU156" s="1326"/>
      <c r="AV156" s="1326"/>
      <c r="AW156" s="1326"/>
      <c r="AX156" s="1326"/>
      <c r="AY156" s="1326"/>
      <c r="AZ156" s="1326"/>
      <c r="BA156" s="1423" t="s">
        <v>3</v>
      </c>
      <c r="BB156" s="1323"/>
      <c r="BC156" s="1323"/>
      <c r="BD156" s="1587">
        <v>0</v>
      </c>
      <c r="BE156" s="1326"/>
    </row>
    <row r="157" spans="1:57" ht="15.75" x14ac:dyDescent="0.25">
      <c r="A157" s="2827" t="s">
        <v>182</v>
      </c>
      <c r="B157" s="2828"/>
      <c r="C157" s="2829"/>
      <c r="D157" s="1464">
        <v>0</v>
      </c>
      <c r="E157" s="1458"/>
      <c r="F157" s="1459"/>
      <c r="G157" s="1459"/>
      <c r="H157" s="1461"/>
      <c r="I157" s="1602" t="s">
        <v>3</v>
      </c>
      <c r="J157" s="1336"/>
      <c r="K157" s="1336"/>
      <c r="L157" s="1349"/>
      <c r="M157" s="1349"/>
      <c r="N157" s="1349"/>
      <c r="O157" s="1349"/>
      <c r="P157" s="1349"/>
      <c r="Q157" s="1349"/>
      <c r="R157" s="1349"/>
      <c r="S157" s="1323"/>
      <c r="T157" s="1323"/>
      <c r="U157" s="1323"/>
      <c r="V157" s="1323"/>
      <c r="W157" s="1323"/>
      <c r="X157" s="1323"/>
      <c r="Y157" s="1323"/>
      <c r="Z157" s="1323"/>
      <c r="AA157" s="1323"/>
      <c r="AB157" s="1326"/>
      <c r="AC157" s="1326"/>
      <c r="AD157" s="1326"/>
      <c r="AE157" s="1326"/>
      <c r="AF157" s="1326"/>
      <c r="AG157" s="1326"/>
      <c r="AH157" s="1326"/>
      <c r="AI157" s="1326"/>
      <c r="AJ157" s="1326"/>
      <c r="AK157" s="1326"/>
      <c r="AL157" s="1326"/>
      <c r="AM157" s="1326"/>
      <c r="AN157" s="1326"/>
      <c r="AO157" s="1326"/>
      <c r="AP157" s="1326"/>
      <c r="AQ157" s="1326"/>
      <c r="AR157" s="1326"/>
      <c r="AS157" s="1326"/>
      <c r="AT157" s="1326"/>
      <c r="AU157" s="1326"/>
      <c r="AV157" s="1326"/>
      <c r="AW157" s="1326"/>
      <c r="AX157" s="1326"/>
      <c r="AY157" s="1326"/>
      <c r="AZ157" s="1326"/>
      <c r="BA157" s="1423" t="s">
        <v>3</v>
      </c>
      <c r="BB157" s="1323"/>
      <c r="BC157" s="1323"/>
      <c r="BD157" s="1587">
        <v>0</v>
      </c>
      <c r="BE157" s="1326"/>
    </row>
    <row r="158" spans="1:57" ht="15.75" x14ac:dyDescent="0.25">
      <c r="A158" s="1380" t="s">
        <v>183</v>
      </c>
      <c r="B158" s="1392"/>
      <c r="C158" s="1392"/>
      <c r="D158" s="1340"/>
      <c r="E158" s="1340"/>
      <c r="F158" s="1340"/>
      <c r="G158" s="1340"/>
      <c r="H158" s="1340"/>
      <c r="I158" s="1340"/>
      <c r="J158" s="1340"/>
      <c r="K158" s="1340"/>
      <c r="L158" s="1340"/>
      <c r="M158" s="1340"/>
      <c r="N158" s="1340"/>
      <c r="O158" s="1340"/>
      <c r="P158" s="1340"/>
      <c r="Q158" s="1340"/>
      <c r="R158" s="1370"/>
      <c r="S158" s="1323"/>
      <c r="T158" s="1323"/>
      <c r="U158" s="1323"/>
      <c r="V158" s="1323"/>
      <c r="W158" s="1323"/>
      <c r="X158" s="1323"/>
      <c r="Y158" s="1323"/>
      <c r="Z158" s="1323"/>
      <c r="AA158" s="1323"/>
      <c r="AB158" s="1323"/>
      <c r="AC158" s="1323"/>
      <c r="AD158" s="1323"/>
      <c r="AE158" s="1323"/>
      <c r="AF158" s="1323"/>
      <c r="AG158" s="1323"/>
      <c r="AH158" s="1323"/>
      <c r="AI158" s="1323"/>
      <c r="AJ158" s="1323"/>
      <c r="AK158" s="1323"/>
      <c r="AL158" s="1323"/>
      <c r="AM158" s="1323"/>
      <c r="AN158" s="1323"/>
      <c r="AO158" s="1323"/>
      <c r="AP158" s="1323"/>
      <c r="AQ158" s="1323"/>
      <c r="AR158" s="1323"/>
      <c r="AS158" s="1323"/>
      <c r="AT158" s="1323"/>
      <c r="AU158" s="1323"/>
      <c r="AV158" s="1323"/>
      <c r="AW158" s="1323"/>
      <c r="AX158" s="1323"/>
      <c r="AY158" s="1323"/>
      <c r="AZ158" s="1323"/>
      <c r="BA158" s="1323"/>
      <c r="BB158" s="1323"/>
      <c r="BC158" s="1323"/>
      <c r="BD158" s="1323"/>
      <c r="BE158" s="1323"/>
    </row>
    <row r="159" spans="1:57" x14ac:dyDescent="0.2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1339"/>
      <c r="R159" s="1339"/>
      <c r="S159" s="1323"/>
      <c r="T159" s="1323"/>
      <c r="U159" s="1323"/>
      <c r="V159" s="1323"/>
      <c r="W159" s="1323"/>
      <c r="X159" s="1323"/>
      <c r="Y159" s="1323"/>
      <c r="Z159" s="1323"/>
      <c r="AA159" s="1323"/>
      <c r="AB159" s="1326"/>
      <c r="AC159" s="1326"/>
      <c r="AD159" s="1326"/>
      <c r="AE159" s="1326"/>
      <c r="AF159" s="1326"/>
      <c r="AG159" s="1326"/>
      <c r="AH159" s="1326"/>
      <c r="AI159" s="1326"/>
      <c r="AJ159" s="1326"/>
      <c r="AK159" s="1326"/>
      <c r="AL159" s="1326"/>
      <c r="AM159" s="1326"/>
      <c r="AN159" s="1326"/>
      <c r="AO159" s="1326"/>
      <c r="AP159" s="1326"/>
      <c r="AQ159" s="1326"/>
      <c r="AR159" s="1326"/>
      <c r="AS159" s="1326"/>
      <c r="AT159" s="1326"/>
      <c r="AU159" s="1326"/>
      <c r="AV159" s="1326"/>
      <c r="AW159" s="1326"/>
      <c r="AX159" s="1326"/>
      <c r="AY159" s="1326"/>
      <c r="AZ159" s="1326"/>
      <c r="BA159" s="1323"/>
      <c r="BB159" s="1323"/>
      <c r="BC159" s="1323"/>
      <c r="BD159" s="1323"/>
      <c r="BE159" s="1326"/>
    </row>
    <row r="160" spans="1:57" ht="21" x14ac:dyDescent="0.25">
      <c r="A160" s="2807"/>
      <c r="B160" s="2808"/>
      <c r="C160" s="2809"/>
      <c r="D160" s="2802"/>
      <c r="E160" s="1372" t="s">
        <v>178</v>
      </c>
      <c r="F160" s="1338" t="s">
        <v>21</v>
      </c>
      <c r="G160" s="1338" t="s">
        <v>185</v>
      </c>
      <c r="H160" s="1338" t="s">
        <v>91</v>
      </c>
      <c r="I160" s="1338" t="s">
        <v>186</v>
      </c>
      <c r="J160" s="1338" t="s">
        <v>92</v>
      </c>
      <c r="K160" s="1338" t="s">
        <v>25</v>
      </c>
      <c r="L160" s="1338" t="s">
        <v>26</v>
      </c>
      <c r="M160" s="1357" t="s">
        <v>27</v>
      </c>
      <c r="N160" s="1372" t="s">
        <v>1</v>
      </c>
      <c r="O160" s="1345" t="s">
        <v>2</v>
      </c>
      <c r="P160" s="2830"/>
      <c r="Q160" s="1339"/>
      <c r="R160" s="1339"/>
      <c r="S160" s="1323"/>
      <c r="T160" s="1323"/>
      <c r="U160" s="1323"/>
      <c r="V160" s="1323"/>
      <c r="W160" s="1323"/>
      <c r="X160" s="1323"/>
      <c r="Y160" s="1323"/>
      <c r="Z160" s="1323"/>
      <c r="AA160" s="1323"/>
      <c r="AB160" s="1326"/>
      <c r="AC160" s="1326"/>
      <c r="AD160" s="1326"/>
      <c r="AE160" s="1326"/>
      <c r="AF160" s="1326"/>
      <c r="AG160" s="1326"/>
      <c r="AH160" s="1326"/>
      <c r="AI160" s="1326"/>
      <c r="AJ160" s="1326"/>
      <c r="AK160" s="1326"/>
      <c r="AL160" s="1326"/>
      <c r="AM160" s="1326"/>
      <c r="AN160" s="1326"/>
      <c r="AO160" s="1326"/>
      <c r="AP160" s="1326"/>
      <c r="AQ160" s="1326"/>
      <c r="AR160" s="1326"/>
      <c r="AS160" s="1326"/>
      <c r="AT160" s="1326"/>
      <c r="AU160" s="1326"/>
      <c r="AV160" s="1326"/>
      <c r="AW160" s="1326"/>
      <c r="AX160" s="1326"/>
      <c r="AY160" s="1326"/>
      <c r="AZ160" s="1326"/>
      <c r="BA160" s="1323"/>
      <c r="BB160" s="1323"/>
      <c r="BC160" s="1323"/>
      <c r="BD160" s="1323"/>
      <c r="BE160" s="1326"/>
    </row>
    <row r="161" spans="1:57" ht="15.75" x14ac:dyDescent="0.25">
      <c r="A161" s="2799" t="s">
        <v>187</v>
      </c>
      <c r="B161" s="2810" t="s">
        <v>188</v>
      </c>
      <c r="C161" s="2812"/>
      <c r="D161" s="1462">
        <v>0</v>
      </c>
      <c r="E161" s="1468"/>
      <c r="F161" s="1469"/>
      <c r="G161" s="1469"/>
      <c r="H161" s="1469"/>
      <c r="I161" s="1469"/>
      <c r="J161" s="1469"/>
      <c r="K161" s="1469"/>
      <c r="L161" s="1469"/>
      <c r="M161" s="1497"/>
      <c r="N161" s="1520"/>
      <c r="O161" s="1448"/>
      <c r="P161" s="1503"/>
      <c r="Q161" s="1584" t="s">
        <v>6</v>
      </c>
      <c r="R161" s="1349"/>
      <c r="S161" s="1323"/>
      <c r="T161" s="1323"/>
      <c r="U161" s="1323"/>
      <c r="V161" s="1330"/>
      <c r="W161" s="1330"/>
      <c r="X161" s="1330"/>
      <c r="Y161" s="1330"/>
      <c r="Z161" s="1330"/>
      <c r="AA161" s="1330"/>
      <c r="AB161" s="1326"/>
      <c r="AC161" s="1326"/>
      <c r="AD161" s="1326"/>
      <c r="AE161" s="1326"/>
      <c r="AF161" s="1326"/>
      <c r="AG161" s="1326"/>
      <c r="AH161" s="1326"/>
      <c r="AI161" s="1326"/>
      <c r="AJ161" s="1326"/>
      <c r="AK161" s="1326"/>
      <c r="AL161" s="1326"/>
      <c r="AM161" s="1326"/>
      <c r="AN161" s="1326"/>
      <c r="AO161" s="1326"/>
      <c r="AP161" s="1326"/>
      <c r="AQ161" s="1326"/>
      <c r="AR161" s="1326"/>
      <c r="AS161" s="1326"/>
      <c r="AT161" s="1326"/>
      <c r="AU161" s="1326"/>
      <c r="AV161" s="1326"/>
      <c r="AW161" s="1326"/>
      <c r="AX161" s="1326"/>
      <c r="AY161" s="1326"/>
      <c r="AZ161" s="1326"/>
      <c r="BA161" s="1423" t="s">
        <v>3</v>
      </c>
      <c r="BB161" s="1423" t="s">
        <v>3</v>
      </c>
      <c r="BC161" s="1326"/>
      <c r="BD161" s="1587">
        <v>0</v>
      </c>
      <c r="BE161" s="1587">
        <v>0</v>
      </c>
    </row>
    <row r="162" spans="1:57" ht="15.75" x14ac:dyDescent="0.25">
      <c r="A162" s="2800"/>
      <c r="B162" s="2820" t="s">
        <v>189</v>
      </c>
      <c r="C162" s="2821"/>
      <c r="D162" s="1464">
        <v>0</v>
      </c>
      <c r="E162" s="1458"/>
      <c r="F162" s="1459"/>
      <c r="G162" s="1459"/>
      <c r="H162" s="1459"/>
      <c r="I162" s="1459"/>
      <c r="J162" s="1459"/>
      <c r="K162" s="1459"/>
      <c r="L162" s="1459"/>
      <c r="M162" s="1461"/>
      <c r="N162" s="1563"/>
      <c r="O162" s="1451"/>
      <c r="P162" s="1504"/>
      <c r="Q162" s="1584" t="s">
        <v>6</v>
      </c>
      <c r="R162" s="1349"/>
      <c r="S162" s="1323"/>
      <c r="T162" s="1323"/>
      <c r="U162" s="1323"/>
      <c r="V162" s="1330"/>
      <c r="W162" s="1330"/>
      <c r="X162" s="1330"/>
      <c r="Y162" s="1330"/>
      <c r="Z162" s="1330"/>
      <c r="AA162" s="1330"/>
      <c r="AB162" s="1326"/>
      <c r="AC162" s="1326"/>
      <c r="AD162" s="1326"/>
      <c r="AE162" s="1326"/>
      <c r="AF162" s="1326"/>
      <c r="AG162" s="1326"/>
      <c r="AH162" s="1326"/>
      <c r="AI162" s="1326"/>
      <c r="AJ162" s="1326"/>
      <c r="AK162" s="1326"/>
      <c r="AL162" s="1326"/>
      <c r="AM162" s="1326"/>
      <c r="AN162" s="1326"/>
      <c r="AO162" s="1326"/>
      <c r="AP162" s="1326"/>
      <c r="AQ162" s="1326"/>
      <c r="AR162" s="1326"/>
      <c r="AS162" s="1326"/>
      <c r="AT162" s="1326"/>
      <c r="AU162" s="1326"/>
      <c r="AV162" s="1326"/>
      <c r="AW162" s="1326"/>
      <c r="AX162" s="1326"/>
      <c r="AY162" s="1326"/>
      <c r="AZ162" s="1326"/>
      <c r="BA162" s="1423" t="s">
        <v>3</v>
      </c>
      <c r="BB162" s="1423" t="s">
        <v>3</v>
      </c>
      <c r="BC162" s="1326"/>
      <c r="BD162" s="1587">
        <v>0</v>
      </c>
      <c r="BE162" s="1587">
        <v>0</v>
      </c>
    </row>
    <row r="163" spans="1:57" ht="15.75" x14ac:dyDescent="0.25">
      <c r="A163" s="2799" t="s">
        <v>190</v>
      </c>
      <c r="B163" s="2822" t="s">
        <v>188</v>
      </c>
      <c r="C163" s="2823"/>
      <c r="D163" s="1530">
        <v>0</v>
      </c>
      <c r="E163" s="1527"/>
      <c r="F163" s="1528"/>
      <c r="G163" s="1528"/>
      <c r="H163" s="1528"/>
      <c r="I163" s="1528"/>
      <c r="J163" s="1528"/>
      <c r="K163" s="1528"/>
      <c r="L163" s="1528"/>
      <c r="M163" s="1511"/>
      <c r="N163" s="1564"/>
      <c r="O163" s="1454"/>
      <c r="P163" s="1513"/>
      <c r="Q163" s="1584" t="s">
        <v>6</v>
      </c>
      <c r="R163" s="1349"/>
      <c r="S163" s="1323"/>
      <c r="T163" s="1323"/>
      <c r="U163" s="1323"/>
      <c r="V163" s="1330"/>
      <c r="W163" s="1330"/>
      <c r="X163" s="1330"/>
      <c r="Y163" s="1330"/>
      <c r="Z163" s="1330"/>
      <c r="AA163" s="1330"/>
      <c r="AB163" s="1326"/>
      <c r="AC163" s="1326"/>
      <c r="AD163" s="1326"/>
      <c r="AE163" s="1326"/>
      <c r="AF163" s="1326"/>
      <c r="AG163" s="1326"/>
      <c r="AH163" s="1326"/>
      <c r="AI163" s="1326"/>
      <c r="AJ163" s="1326"/>
      <c r="AK163" s="1326"/>
      <c r="AL163" s="1326"/>
      <c r="AM163" s="1326"/>
      <c r="AN163" s="1326"/>
      <c r="AO163" s="1326"/>
      <c r="AP163" s="1326"/>
      <c r="AQ163" s="1326"/>
      <c r="AR163" s="1326"/>
      <c r="AS163" s="1326"/>
      <c r="AT163" s="1326"/>
      <c r="AU163" s="1326"/>
      <c r="AV163" s="1326"/>
      <c r="AW163" s="1326"/>
      <c r="AX163" s="1326"/>
      <c r="AY163" s="1326"/>
      <c r="AZ163" s="1326"/>
      <c r="BA163" s="1423" t="s">
        <v>3</v>
      </c>
      <c r="BB163" s="1423" t="s">
        <v>3</v>
      </c>
      <c r="BC163" s="1326"/>
      <c r="BD163" s="1587">
        <v>0</v>
      </c>
      <c r="BE163" s="1587">
        <v>0</v>
      </c>
    </row>
    <row r="164" spans="1:57" ht="15.75" x14ac:dyDescent="0.25">
      <c r="A164" s="2800"/>
      <c r="B164" s="2824" t="s">
        <v>189</v>
      </c>
      <c r="C164" s="2826"/>
      <c r="D164" s="1478">
        <v>0</v>
      </c>
      <c r="E164" s="1479"/>
      <c r="F164" s="1480"/>
      <c r="G164" s="1480"/>
      <c r="H164" s="1480"/>
      <c r="I164" s="1480"/>
      <c r="J164" s="1480"/>
      <c r="K164" s="1480"/>
      <c r="L164" s="1480"/>
      <c r="M164" s="1453"/>
      <c r="N164" s="1522"/>
      <c r="O164" s="1450"/>
      <c r="P164" s="1482"/>
      <c r="Q164" s="1584" t="s">
        <v>6</v>
      </c>
      <c r="R164" s="1349"/>
      <c r="S164" s="1323"/>
      <c r="T164" s="1323"/>
      <c r="U164" s="1323"/>
      <c r="V164" s="1330"/>
      <c r="W164" s="1330"/>
      <c r="X164" s="1330"/>
      <c r="Y164" s="1330"/>
      <c r="Z164" s="1330"/>
      <c r="AA164" s="1330"/>
      <c r="AB164" s="1326"/>
      <c r="AC164" s="1326"/>
      <c r="AD164" s="1326"/>
      <c r="AE164" s="1326"/>
      <c r="AF164" s="1326"/>
      <c r="AG164" s="1326"/>
      <c r="AH164" s="1326"/>
      <c r="AI164" s="1326"/>
      <c r="AJ164" s="1326"/>
      <c r="AK164" s="1326"/>
      <c r="AL164" s="1326"/>
      <c r="AM164" s="1326"/>
      <c r="AN164" s="1326"/>
      <c r="AO164" s="1326"/>
      <c r="AP164" s="1326"/>
      <c r="AQ164" s="1326"/>
      <c r="AR164" s="1326"/>
      <c r="AS164" s="1326"/>
      <c r="AT164" s="1326"/>
      <c r="AU164" s="1326"/>
      <c r="AV164" s="1326"/>
      <c r="AW164" s="1326"/>
      <c r="AX164" s="1326"/>
      <c r="AY164" s="1326"/>
      <c r="AZ164" s="1326"/>
      <c r="BA164" s="1423" t="s">
        <v>3</v>
      </c>
      <c r="BB164" s="1423" t="s">
        <v>3</v>
      </c>
      <c r="BC164" s="1326"/>
      <c r="BD164" s="1587">
        <v>0</v>
      </c>
      <c r="BE164" s="1587">
        <v>0</v>
      </c>
    </row>
    <row r="165" spans="1:57" ht="15.75" x14ac:dyDescent="0.25">
      <c r="A165" s="2799" t="s">
        <v>112</v>
      </c>
      <c r="B165" s="2810" t="s">
        <v>188</v>
      </c>
      <c r="C165" s="2812"/>
      <c r="D165" s="1462">
        <v>0</v>
      </c>
      <c r="E165" s="1525"/>
      <c r="F165" s="1526"/>
      <c r="G165" s="1526"/>
      <c r="H165" s="1526"/>
      <c r="I165" s="1526"/>
      <c r="J165" s="1526"/>
      <c r="K165" s="1526"/>
      <c r="L165" s="1526"/>
      <c r="M165" s="1510"/>
      <c r="N165" s="1565"/>
      <c r="O165" s="1448"/>
      <c r="P165" s="1503"/>
      <c r="Q165" s="1584" t="s">
        <v>6</v>
      </c>
      <c r="R165" s="1349"/>
      <c r="S165" s="1323"/>
      <c r="T165" s="1323"/>
      <c r="U165" s="1323"/>
      <c r="V165" s="1330"/>
      <c r="W165" s="1330"/>
      <c r="X165" s="1330"/>
      <c r="Y165" s="1330"/>
      <c r="Z165" s="1330"/>
      <c r="AA165" s="1330"/>
      <c r="AB165" s="1326"/>
      <c r="AC165" s="1326"/>
      <c r="AD165" s="1326"/>
      <c r="AE165" s="1326"/>
      <c r="AF165" s="1326"/>
      <c r="AG165" s="1326"/>
      <c r="AH165" s="1326"/>
      <c r="AI165" s="1326"/>
      <c r="AJ165" s="1326"/>
      <c r="AK165" s="1326"/>
      <c r="AL165" s="1326"/>
      <c r="AM165" s="1326"/>
      <c r="AN165" s="1326"/>
      <c r="AO165" s="1326"/>
      <c r="AP165" s="1326"/>
      <c r="AQ165" s="1326"/>
      <c r="AR165" s="1326"/>
      <c r="AS165" s="1326"/>
      <c r="AT165" s="1326"/>
      <c r="AU165" s="1326"/>
      <c r="AV165" s="1326"/>
      <c r="AW165" s="1326"/>
      <c r="AX165" s="1326"/>
      <c r="AY165" s="1326"/>
      <c r="AZ165" s="1326"/>
      <c r="BA165" s="1423" t="s">
        <v>3</v>
      </c>
      <c r="BB165" s="1423" t="s">
        <v>3</v>
      </c>
      <c r="BC165" s="1326"/>
      <c r="BD165" s="1587">
        <v>0</v>
      </c>
      <c r="BE165" s="1587">
        <v>0</v>
      </c>
    </row>
    <row r="166" spans="1:57" ht="15.75" x14ac:dyDescent="0.25">
      <c r="A166" s="2800"/>
      <c r="B166" s="2820" t="s">
        <v>189</v>
      </c>
      <c r="C166" s="2821"/>
      <c r="D166" s="1464">
        <v>0</v>
      </c>
      <c r="E166" s="1458"/>
      <c r="F166" s="1459"/>
      <c r="G166" s="1459"/>
      <c r="H166" s="1459"/>
      <c r="I166" s="1459"/>
      <c r="J166" s="1459"/>
      <c r="K166" s="1459"/>
      <c r="L166" s="1459"/>
      <c r="M166" s="1461"/>
      <c r="N166" s="1563"/>
      <c r="O166" s="1451"/>
      <c r="P166" s="1504"/>
      <c r="Q166" s="1584" t="s">
        <v>6</v>
      </c>
      <c r="R166" s="1349"/>
      <c r="S166" s="1323"/>
      <c r="T166" s="1323"/>
      <c r="U166" s="1323"/>
      <c r="V166" s="1330"/>
      <c r="W166" s="1330"/>
      <c r="X166" s="1330"/>
      <c r="Y166" s="1330"/>
      <c r="Z166" s="1330"/>
      <c r="AA166" s="1330"/>
      <c r="AB166" s="1326"/>
      <c r="AC166" s="1326"/>
      <c r="AD166" s="1326"/>
      <c r="AE166" s="1326"/>
      <c r="AF166" s="1326"/>
      <c r="AG166" s="1326"/>
      <c r="AH166" s="1326"/>
      <c r="AI166" s="1326"/>
      <c r="AJ166" s="1326"/>
      <c r="AK166" s="1326"/>
      <c r="AL166" s="1326"/>
      <c r="AM166" s="1326"/>
      <c r="AN166" s="1326"/>
      <c r="AO166" s="1326"/>
      <c r="AP166" s="1326"/>
      <c r="AQ166" s="1326"/>
      <c r="AR166" s="1326"/>
      <c r="AS166" s="1326"/>
      <c r="AT166" s="1326"/>
      <c r="AU166" s="1326"/>
      <c r="AV166" s="1326"/>
      <c r="AW166" s="1326"/>
      <c r="AX166" s="1326"/>
      <c r="AY166" s="1326"/>
      <c r="AZ166" s="1326"/>
      <c r="BA166" s="1423" t="s">
        <v>3</v>
      </c>
      <c r="BB166" s="1423" t="s">
        <v>3</v>
      </c>
      <c r="BC166" s="1326"/>
      <c r="BD166" s="1587">
        <v>0</v>
      </c>
      <c r="BE166" s="1587">
        <v>0</v>
      </c>
    </row>
    <row r="167" spans="1:57" ht="15.75" x14ac:dyDescent="0.25">
      <c r="A167" s="2799" t="s">
        <v>117</v>
      </c>
      <c r="B167" s="2822" t="s">
        <v>188</v>
      </c>
      <c r="C167" s="2823"/>
      <c r="D167" s="1530">
        <v>0</v>
      </c>
      <c r="E167" s="1527"/>
      <c r="F167" s="1528"/>
      <c r="G167" s="1528"/>
      <c r="H167" s="1528"/>
      <c r="I167" s="1528"/>
      <c r="J167" s="1566"/>
      <c r="K167" s="1566"/>
      <c r="L167" s="1566"/>
      <c r="M167" s="1567"/>
      <c r="N167" s="1565"/>
      <c r="O167" s="1454"/>
      <c r="P167" s="1568"/>
      <c r="Q167" s="1584" t="s">
        <v>3</v>
      </c>
      <c r="R167" s="1349"/>
      <c r="S167" s="1323"/>
      <c r="T167" s="1323"/>
      <c r="U167" s="1323"/>
      <c r="V167" s="1330"/>
      <c r="W167" s="1330"/>
      <c r="X167" s="1330"/>
      <c r="Y167" s="1330"/>
      <c r="Z167" s="1330"/>
      <c r="AA167" s="1330"/>
      <c r="AB167" s="1326"/>
      <c r="AC167" s="1326"/>
      <c r="AD167" s="1326"/>
      <c r="AE167" s="1326"/>
      <c r="AF167" s="1326"/>
      <c r="AG167" s="1326"/>
      <c r="AH167" s="1326"/>
      <c r="AI167" s="1326"/>
      <c r="AJ167" s="1326"/>
      <c r="AK167" s="1326"/>
      <c r="AL167" s="1326"/>
      <c r="AM167" s="1326"/>
      <c r="AN167" s="1326"/>
      <c r="AO167" s="1326"/>
      <c r="AP167" s="1326"/>
      <c r="AQ167" s="1326"/>
      <c r="AR167" s="1326"/>
      <c r="AS167" s="1326"/>
      <c r="AT167" s="1326"/>
      <c r="AU167" s="1326"/>
      <c r="AV167" s="1326"/>
      <c r="AW167" s="1326"/>
      <c r="AX167" s="1326"/>
      <c r="AY167" s="1326"/>
      <c r="AZ167" s="1326"/>
      <c r="BA167" s="1423" t="s">
        <v>3</v>
      </c>
      <c r="BB167" s="1346"/>
      <c r="BC167" s="1326"/>
      <c r="BD167" s="1587">
        <v>0</v>
      </c>
      <c r="BE167" s="1600"/>
    </row>
    <row r="168" spans="1:57" ht="15.75" x14ac:dyDescent="0.25">
      <c r="A168" s="2800"/>
      <c r="B168" s="2824" t="s">
        <v>189</v>
      </c>
      <c r="C168" s="2826"/>
      <c r="D168" s="1478">
        <v>0</v>
      </c>
      <c r="E168" s="1479"/>
      <c r="F168" s="1480"/>
      <c r="G168" s="1480"/>
      <c r="H168" s="1480"/>
      <c r="I168" s="1480"/>
      <c r="J168" s="1523"/>
      <c r="K168" s="1523"/>
      <c r="L168" s="1523"/>
      <c r="M168" s="1476"/>
      <c r="N168" s="1563"/>
      <c r="O168" s="1450"/>
      <c r="P168" s="1569"/>
      <c r="Q168" s="1584" t="s">
        <v>3</v>
      </c>
      <c r="R168" s="1349"/>
      <c r="S168" s="1323"/>
      <c r="T168" s="1323"/>
      <c r="U168" s="1323"/>
      <c r="V168" s="1330"/>
      <c r="W168" s="1330"/>
      <c r="X168" s="1330"/>
      <c r="Y168" s="1330"/>
      <c r="Z168" s="1330"/>
      <c r="AA168" s="1330"/>
      <c r="AB168" s="1326"/>
      <c r="AC168" s="1326"/>
      <c r="AD168" s="1326"/>
      <c r="AE168" s="1326"/>
      <c r="AF168" s="1326"/>
      <c r="AG168" s="1326"/>
      <c r="AH168" s="1326"/>
      <c r="AI168" s="1326"/>
      <c r="AJ168" s="1326"/>
      <c r="AK168" s="1326"/>
      <c r="AL168" s="1326"/>
      <c r="AM168" s="1326"/>
      <c r="AN168" s="1326"/>
      <c r="AO168" s="1326"/>
      <c r="AP168" s="1326"/>
      <c r="AQ168" s="1326"/>
      <c r="AR168" s="1326"/>
      <c r="AS168" s="1326"/>
      <c r="AT168" s="1326"/>
      <c r="AU168" s="1326"/>
      <c r="AV168" s="1326"/>
      <c r="AW168" s="1326"/>
      <c r="AX168" s="1326"/>
      <c r="AY168" s="1326"/>
      <c r="AZ168" s="1326"/>
      <c r="BA168" s="1423" t="s">
        <v>3</v>
      </c>
      <c r="BB168" s="1346"/>
      <c r="BC168" s="1326"/>
      <c r="BD168" s="1587">
        <v>0</v>
      </c>
      <c r="BE168" s="1600"/>
    </row>
    <row r="169" spans="1:57" ht="15.75" x14ac:dyDescent="0.25">
      <c r="A169" s="2799" t="s">
        <v>191</v>
      </c>
      <c r="B169" s="2810" t="s">
        <v>188</v>
      </c>
      <c r="C169" s="2812"/>
      <c r="D169" s="1462">
        <v>0</v>
      </c>
      <c r="E169" s="1468"/>
      <c r="F169" s="1469"/>
      <c r="G169" s="1469"/>
      <c r="H169" s="1469"/>
      <c r="I169" s="1469"/>
      <c r="J169" s="1469"/>
      <c r="K169" s="1469"/>
      <c r="L169" s="1469"/>
      <c r="M169" s="1497"/>
      <c r="N169" s="1520"/>
      <c r="O169" s="1448"/>
      <c r="P169" s="1503"/>
      <c r="Q169" s="1584" t="s">
        <v>6</v>
      </c>
      <c r="R169" s="1349"/>
      <c r="S169" s="1323"/>
      <c r="T169" s="1323"/>
      <c r="U169" s="1323"/>
      <c r="V169" s="1330"/>
      <c r="W169" s="1330"/>
      <c r="X169" s="1330"/>
      <c r="Y169" s="1330"/>
      <c r="Z169" s="1330"/>
      <c r="AA169" s="1330"/>
      <c r="AB169" s="1326"/>
      <c r="AC169" s="1326"/>
      <c r="AD169" s="1326"/>
      <c r="AE169" s="1326"/>
      <c r="AF169" s="1326"/>
      <c r="AG169" s="1326"/>
      <c r="AH169" s="1326"/>
      <c r="AI169" s="1326"/>
      <c r="AJ169" s="1326"/>
      <c r="AK169" s="1326"/>
      <c r="AL169" s="1326"/>
      <c r="AM169" s="1326"/>
      <c r="AN169" s="1326"/>
      <c r="AO169" s="1326"/>
      <c r="AP169" s="1326"/>
      <c r="AQ169" s="1326"/>
      <c r="AR169" s="1326"/>
      <c r="AS169" s="1326"/>
      <c r="AT169" s="1326"/>
      <c r="AU169" s="1326"/>
      <c r="AV169" s="1326"/>
      <c r="AW169" s="1326"/>
      <c r="AX169" s="1326"/>
      <c r="AY169" s="1326"/>
      <c r="AZ169" s="1326"/>
      <c r="BA169" s="1423" t="s">
        <v>3</v>
      </c>
      <c r="BB169" s="1423" t="s">
        <v>3</v>
      </c>
      <c r="BC169" s="1326"/>
      <c r="BD169" s="1587">
        <v>0</v>
      </c>
      <c r="BE169" s="1587">
        <v>0</v>
      </c>
    </row>
    <row r="170" spans="1:57" ht="15.75" x14ac:dyDescent="0.25">
      <c r="A170" s="2800"/>
      <c r="B170" s="2820" t="s">
        <v>189</v>
      </c>
      <c r="C170" s="2821"/>
      <c r="D170" s="1464">
        <v>0</v>
      </c>
      <c r="E170" s="1458"/>
      <c r="F170" s="1459"/>
      <c r="G170" s="1459"/>
      <c r="H170" s="1459"/>
      <c r="I170" s="1459"/>
      <c r="J170" s="1459"/>
      <c r="K170" s="1459"/>
      <c r="L170" s="1459"/>
      <c r="M170" s="1461"/>
      <c r="N170" s="1563"/>
      <c r="O170" s="1451"/>
      <c r="P170" s="1504"/>
      <c r="Q170" s="1584" t="s">
        <v>6</v>
      </c>
      <c r="R170" s="1349"/>
      <c r="S170" s="1323"/>
      <c r="T170" s="1323"/>
      <c r="U170" s="1323"/>
      <c r="V170" s="1330"/>
      <c r="W170" s="1330"/>
      <c r="X170" s="1330"/>
      <c r="Y170" s="1330"/>
      <c r="Z170" s="1330"/>
      <c r="AA170" s="1330"/>
      <c r="AB170" s="1326"/>
      <c r="AC170" s="1326"/>
      <c r="AD170" s="1326"/>
      <c r="AE170" s="1326"/>
      <c r="AF170" s="1326"/>
      <c r="AG170" s="1326"/>
      <c r="AH170" s="1326"/>
      <c r="AI170" s="1326"/>
      <c r="AJ170" s="1326"/>
      <c r="AK170" s="1326"/>
      <c r="AL170" s="1326"/>
      <c r="AM170" s="1326"/>
      <c r="AN170" s="1326"/>
      <c r="AO170" s="1326"/>
      <c r="AP170" s="1326"/>
      <c r="AQ170" s="1326"/>
      <c r="AR170" s="1326"/>
      <c r="AS170" s="1326"/>
      <c r="AT170" s="1326"/>
      <c r="AU170" s="1326"/>
      <c r="AV170" s="1326"/>
      <c r="AW170" s="1326"/>
      <c r="AX170" s="1326"/>
      <c r="AY170" s="1326"/>
      <c r="AZ170" s="1326"/>
      <c r="BA170" s="1423" t="s">
        <v>3</v>
      </c>
      <c r="BB170" s="1423" t="s">
        <v>3</v>
      </c>
      <c r="BC170" s="1326"/>
      <c r="BD170" s="1587">
        <v>0</v>
      </c>
      <c r="BE170" s="1587">
        <v>0</v>
      </c>
    </row>
    <row r="171" spans="1:57" ht="15.75" x14ac:dyDescent="0.25">
      <c r="A171" s="2799" t="s">
        <v>118</v>
      </c>
      <c r="B171" s="2822" t="s">
        <v>188</v>
      </c>
      <c r="C171" s="2823"/>
      <c r="D171" s="1530">
        <v>0</v>
      </c>
      <c r="E171" s="1527"/>
      <c r="F171" s="1528"/>
      <c r="G171" s="1528"/>
      <c r="H171" s="1528"/>
      <c r="I171" s="1528"/>
      <c r="J171" s="1528"/>
      <c r="K171" s="1528"/>
      <c r="L171" s="1566"/>
      <c r="M171" s="1567"/>
      <c r="N171" s="1520"/>
      <c r="O171" s="1454"/>
      <c r="P171" s="1568"/>
      <c r="Q171" s="1584" t="s">
        <v>3</v>
      </c>
      <c r="R171" s="1349"/>
      <c r="S171" s="1323"/>
      <c r="T171" s="1323"/>
      <c r="U171" s="1323"/>
      <c r="V171" s="1330"/>
      <c r="W171" s="1330"/>
      <c r="X171" s="1330"/>
      <c r="Y171" s="1330"/>
      <c r="Z171" s="1330"/>
      <c r="AA171" s="1330"/>
      <c r="AB171" s="1326"/>
      <c r="AC171" s="1326"/>
      <c r="AD171" s="1326"/>
      <c r="AE171" s="1326"/>
      <c r="AF171" s="1326"/>
      <c r="AG171" s="1326"/>
      <c r="AH171" s="1326"/>
      <c r="AI171" s="1326"/>
      <c r="AJ171" s="1326"/>
      <c r="AK171" s="1326"/>
      <c r="AL171" s="1326"/>
      <c r="AM171" s="1326"/>
      <c r="AN171" s="1326"/>
      <c r="AO171" s="1326"/>
      <c r="AP171" s="1326"/>
      <c r="AQ171" s="1326"/>
      <c r="AR171" s="1326"/>
      <c r="AS171" s="1326"/>
      <c r="AT171" s="1326"/>
      <c r="AU171" s="1326"/>
      <c r="AV171" s="1326"/>
      <c r="AW171" s="1326"/>
      <c r="AX171" s="1326"/>
      <c r="AY171" s="1326"/>
      <c r="AZ171" s="1326"/>
      <c r="BA171" s="1423" t="s">
        <v>3</v>
      </c>
      <c r="BB171" s="1346"/>
      <c r="BC171" s="1326"/>
      <c r="BD171" s="1587">
        <v>0</v>
      </c>
      <c r="BE171" s="1600"/>
    </row>
    <row r="172" spans="1:57" ht="15.75" x14ac:dyDescent="0.25">
      <c r="A172" s="2800"/>
      <c r="B172" s="2824" t="s">
        <v>189</v>
      </c>
      <c r="C172" s="2826"/>
      <c r="D172" s="1478">
        <v>0</v>
      </c>
      <c r="E172" s="1479"/>
      <c r="F172" s="1480"/>
      <c r="G172" s="1480"/>
      <c r="H172" s="1480"/>
      <c r="I172" s="1480"/>
      <c r="J172" s="1480"/>
      <c r="K172" s="1480"/>
      <c r="L172" s="1523"/>
      <c r="M172" s="1476"/>
      <c r="N172" s="1563"/>
      <c r="O172" s="1450"/>
      <c r="P172" s="1569"/>
      <c r="Q172" s="1584" t="s">
        <v>3</v>
      </c>
      <c r="R172" s="1349"/>
      <c r="S172" s="1323"/>
      <c r="T172" s="1323"/>
      <c r="U172" s="1323"/>
      <c r="V172" s="1330"/>
      <c r="W172" s="1330"/>
      <c r="X172" s="1330"/>
      <c r="Y172" s="1330"/>
      <c r="Z172" s="1330"/>
      <c r="AA172" s="1330"/>
      <c r="AB172" s="1326"/>
      <c r="AC172" s="1326"/>
      <c r="AD172" s="1326"/>
      <c r="AE172" s="1326"/>
      <c r="AF172" s="1326"/>
      <c r="AG172" s="1326"/>
      <c r="AH172" s="1326"/>
      <c r="AI172" s="1326"/>
      <c r="AJ172" s="1326"/>
      <c r="AK172" s="1326"/>
      <c r="AL172" s="1326"/>
      <c r="AM172" s="1326"/>
      <c r="AN172" s="1326"/>
      <c r="AO172" s="1326"/>
      <c r="AP172" s="1326"/>
      <c r="AQ172" s="1326"/>
      <c r="AR172" s="1326"/>
      <c r="AS172" s="1326"/>
      <c r="AT172" s="1326"/>
      <c r="AU172" s="1326"/>
      <c r="AV172" s="1326"/>
      <c r="AW172" s="1326"/>
      <c r="AX172" s="1326"/>
      <c r="AY172" s="1326"/>
      <c r="AZ172" s="1326"/>
      <c r="BA172" s="1423" t="s">
        <v>3</v>
      </c>
      <c r="BB172" s="1346"/>
      <c r="BC172" s="1326"/>
      <c r="BD172" s="1587">
        <v>0</v>
      </c>
      <c r="BE172" s="1600"/>
    </row>
    <row r="173" spans="1:57" ht="15.75" x14ac:dyDescent="0.25">
      <c r="A173" s="2799" t="s">
        <v>119</v>
      </c>
      <c r="B173" s="2810" t="s">
        <v>188</v>
      </c>
      <c r="C173" s="2812"/>
      <c r="D173" s="1462">
        <v>0</v>
      </c>
      <c r="E173" s="1525"/>
      <c r="F173" s="1526"/>
      <c r="G173" s="1526"/>
      <c r="H173" s="1526"/>
      <c r="I173" s="1526"/>
      <c r="J173" s="1526"/>
      <c r="K173" s="1526"/>
      <c r="L173" s="1526"/>
      <c r="M173" s="1510"/>
      <c r="N173" s="1565"/>
      <c r="O173" s="1448"/>
      <c r="P173" s="1503"/>
      <c r="Q173" s="1584" t="s">
        <v>6</v>
      </c>
      <c r="R173" s="1349"/>
      <c r="S173" s="1323"/>
      <c r="T173" s="1323"/>
      <c r="U173" s="1323"/>
      <c r="V173" s="1330"/>
      <c r="W173" s="1330"/>
      <c r="X173" s="1330"/>
      <c r="Y173" s="1330"/>
      <c r="Z173" s="1330"/>
      <c r="AA173" s="1330"/>
      <c r="AB173" s="1326"/>
      <c r="AC173" s="1326"/>
      <c r="AD173" s="1326"/>
      <c r="AE173" s="1326"/>
      <c r="AF173" s="1326"/>
      <c r="AG173" s="1326"/>
      <c r="AH173" s="1326"/>
      <c r="AI173" s="1326"/>
      <c r="AJ173" s="1326"/>
      <c r="AK173" s="1326"/>
      <c r="AL173" s="1326"/>
      <c r="AM173" s="1326"/>
      <c r="AN173" s="1326"/>
      <c r="AO173" s="1326"/>
      <c r="AP173" s="1326"/>
      <c r="AQ173" s="1326"/>
      <c r="AR173" s="1326"/>
      <c r="AS173" s="1326"/>
      <c r="AT173" s="1326"/>
      <c r="AU173" s="1326"/>
      <c r="AV173" s="1326"/>
      <c r="AW173" s="1326"/>
      <c r="AX173" s="1326"/>
      <c r="AY173" s="1326"/>
      <c r="AZ173" s="1326"/>
      <c r="BA173" s="1423" t="s">
        <v>3</v>
      </c>
      <c r="BB173" s="1423" t="s">
        <v>3</v>
      </c>
      <c r="BC173" s="1326"/>
      <c r="BD173" s="1587">
        <v>0</v>
      </c>
      <c r="BE173" s="1587">
        <v>0</v>
      </c>
    </row>
    <row r="174" spans="1:57" ht="15.75" x14ac:dyDescent="0.25">
      <c r="A174" s="2800"/>
      <c r="B174" s="2820" t="s">
        <v>189</v>
      </c>
      <c r="C174" s="2821"/>
      <c r="D174" s="1464">
        <v>0</v>
      </c>
      <c r="E174" s="1458"/>
      <c r="F174" s="1459"/>
      <c r="G174" s="1459"/>
      <c r="H174" s="1459"/>
      <c r="I174" s="1459"/>
      <c r="J174" s="1459"/>
      <c r="K174" s="1459"/>
      <c r="L174" s="1459"/>
      <c r="M174" s="1461"/>
      <c r="N174" s="1563"/>
      <c r="O174" s="1451"/>
      <c r="P174" s="1504"/>
      <c r="Q174" s="1584" t="s">
        <v>6</v>
      </c>
      <c r="R174" s="1349"/>
      <c r="S174" s="1323"/>
      <c r="T174" s="1323"/>
      <c r="U174" s="1323"/>
      <c r="V174" s="1330"/>
      <c r="W174" s="1330"/>
      <c r="X174" s="1330"/>
      <c r="Y174" s="1330"/>
      <c r="Z174" s="1330"/>
      <c r="AA174" s="1330"/>
      <c r="AB174" s="1326"/>
      <c r="AC174" s="1326"/>
      <c r="AD174" s="1326"/>
      <c r="AE174" s="1326"/>
      <c r="AF174" s="1326"/>
      <c r="AG174" s="1326"/>
      <c r="AH174" s="1326"/>
      <c r="AI174" s="1326"/>
      <c r="AJ174" s="1326"/>
      <c r="AK174" s="1326"/>
      <c r="AL174" s="1326"/>
      <c r="AM174" s="1326"/>
      <c r="AN174" s="1326"/>
      <c r="AO174" s="1326"/>
      <c r="AP174" s="1326"/>
      <c r="AQ174" s="1326"/>
      <c r="AR174" s="1326"/>
      <c r="AS174" s="1326"/>
      <c r="AT174" s="1326"/>
      <c r="AU174" s="1326"/>
      <c r="AV174" s="1326"/>
      <c r="AW174" s="1326"/>
      <c r="AX174" s="1326"/>
      <c r="AY174" s="1326"/>
      <c r="AZ174" s="1326"/>
      <c r="BA174" s="1423" t="s">
        <v>3</v>
      </c>
      <c r="BB174" s="1423" t="s">
        <v>3</v>
      </c>
      <c r="BC174" s="1326"/>
      <c r="BD174" s="1587">
        <v>0</v>
      </c>
      <c r="BE174" s="1587">
        <v>0</v>
      </c>
    </row>
    <row r="175" spans="1:57" ht="15.75" x14ac:dyDescent="0.25">
      <c r="A175" s="2799" t="s">
        <v>192</v>
      </c>
      <c r="B175" s="2822" t="s">
        <v>188</v>
      </c>
      <c r="C175" s="2823"/>
      <c r="D175" s="1477">
        <v>0</v>
      </c>
      <c r="E175" s="1558"/>
      <c r="F175" s="1559"/>
      <c r="G175" s="1559"/>
      <c r="H175" s="1528"/>
      <c r="I175" s="1528"/>
      <c r="J175" s="1528"/>
      <c r="K175" s="1528"/>
      <c r="L175" s="1528"/>
      <c r="M175" s="1511"/>
      <c r="N175" s="1564"/>
      <c r="O175" s="1454"/>
      <c r="P175" s="1513"/>
      <c r="Q175" s="1584" t="s">
        <v>6</v>
      </c>
      <c r="R175" s="1349"/>
      <c r="S175" s="1323"/>
      <c r="T175" s="1323"/>
      <c r="U175" s="1323"/>
      <c r="V175" s="1330"/>
      <c r="W175" s="1330"/>
      <c r="X175" s="1330"/>
      <c r="Y175" s="1330"/>
      <c r="Z175" s="1330"/>
      <c r="AA175" s="1330"/>
      <c r="AB175" s="1326"/>
      <c r="AC175" s="1326"/>
      <c r="AD175" s="1326"/>
      <c r="AE175" s="1326"/>
      <c r="AF175" s="1326"/>
      <c r="AG175" s="1326"/>
      <c r="AH175" s="1326"/>
      <c r="AI175" s="1326"/>
      <c r="AJ175" s="1326"/>
      <c r="AK175" s="1326"/>
      <c r="AL175" s="1326"/>
      <c r="AM175" s="1326"/>
      <c r="AN175" s="1326"/>
      <c r="AO175" s="1326"/>
      <c r="AP175" s="1326"/>
      <c r="AQ175" s="1326"/>
      <c r="AR175" s="1326"/>
      <c r="AS175" s="1326"/>
      <c r="AT175" s="1326"/>
      <c r="AU175" s="1326"/>
      <c r="AV175" s="1326"/>
      <c r="AW175" s="1326"/>
      <c r="AX175" s="1326"/>
      <c r="AY175" s="1326"/>
      <c r="AZ175" s="1326"/>
      <c r="BA175" s="1423" t="s">
        <v>3</v>
      </c>
      <c r="BB175" s="1423" t="s">
        <v>3</v>
      </c>
      <c r="BC175" s="1326"/>
      <c r="BD175" s="1587">
        <v>0</v>
      </c>
      <c r="BE175" s="1587">
        <v>0</v>
      </c>
    </row>
    <row r="176" spans="1:57" ht="15.75" x14ac:dyDescent="0.25">
      <c r="A176" s="2800"/>
      <c r="B176" s="2824" t="s">
        <v>189</v>
      </c>
      <c r="C176" s="2826"/>
      <c r="D176" s="1478">
        <v>0</v>
      </c>
      <c r="E176" s="1475"/>
      <c r="F176" s="1523"/>
      <c r="G176" s="1523"/>
      <c r="H176" s="1480"/>
      <c r="I176" s="1480"/>
      <c r="J176" s="1480"/>
      <c r="K176" s="1480"/>
      <c r="L176" s="1480"/>
      <c r="M176" s="1453"/>
      <c r="N176" s="1522"/>
      <c r="O176" s="1450"/>
      <c r="P176" s="1482"/>
      <c r="Q176" s="1584" t="s">
        <v>6</v>
      </c>
      <c r="R176" s="1349"/>
      <c r="S176" s="1323"/>
      <c r="T176" s="1323"/>
      <c r="U176" s="1323"/>
      <c r="V176" s="1330"/>
      <c r="W176" s="1330"/>
      <c r="X176" s="1330"/>
      <c r="Y176" s="1330"/>
      <c r="Z176" s="1330"/>
      <c r="AA176" s="1330"/>
      <c r="AB176" s="1326"/>
      <c r="AC176" s="1326"/>
      <c r="AD176" s="1326"/>
      <c r="AE176" s="1326"/>
      <c r="AF176" s="1326"/>
      <c r="AG176" s="1326"/>
      <c r="AH176" s="1326"/>
      <c r="AI176" s="1326"/>
      <c r="AJ176" s="1326"/>
      <c r="AK176" s="1326"/>
      <c r="AL176" s="1326"/>
      <c r="AM176" s="1326"/>
      <c r="AN176" s="1326"/>
      <c r="AO176" s="1326"/>
      <c r="AP176" s="1326"/>
      <c r="AQ176" s="1326"/>
      <c r="AR176" s="1326"/>
      <c r="AS176" s="1326"/>
      <c r="AT176" s="1326"/>
      <c r="AU176" s="1326"/>
      <c r="AV176" s="1326"/>
      <c r="AW176" s="1326"/>
      <c r="AX176" s="1326"/>
      <c r="AY176" s="1326"/>
      <c r="AZ176" s="1326"/>
      <c r="BA176" s="1423" t="s">
        <v>3</v>
      </c>
      <c r="BB176" s="1423" t="s">
        <v>3</v>
      </c>
      <c r="BC176" s="1326"/>
      <c r="BD176" s="1587">
        <v>0</v>
      </c>
      <c r="BE176" s="1587">
        <v>0</v>
      </c>
    </row>
    <row r="177" spans="1:57" ht="15.75" x14ac:dyDescent="0.25">
      <c r="A177" s="2799" t="s">
        <v>193</v>
      </c>
      <c r="B177" s="2810" t="s">
        <v>188</v>
      </c>
      <c r="C177" s="2812"/>
      <c r="D177" s="1462">
        <v>0</v>
      </c>
      <c r="E177" s="1529"/>
      <c r="F177" s="1534"/>
      <c r="G177" s="1534"/>
      <c r="H177" s="1526"/>
      <c r="I177" s="1526"/>
      <c r="J177" s="1526"/>
      <c r="K177" s="1526"/>
      <c r="L177" s="1526"/>
      <c r="M177" s="1510"/>
      <c r="N177" s="1565"/>
      <c r="O177" s="1448"/>
      <c r="P177" s="1503"/>
      <c r="Q177" s="1584" t="s">
        <v>6</v>
      </c>
      <c r="R177" s="1349"/>
      <c r="S177" s="1323"/>
      <c r="T177" s="1323"/>
      <c r="U177" s="1323"/>
      <c r="V177" s="1330"/>
      <c r="W177" s="1330"/>
      <c r="X177" s="1330"/>
      <c r="Y177" s="1330"/>
      <c r="Z177" s="1330"/>
      <c r="AA177" s="1330"/>
      <c r="AB177" s="1326"/>
      <c r="AC177" s="1326"/>
      <c r="AD177" s="1326"/>
      <c r="AE177" s="1326"/>
      <c r="AF177" s="1326"/>
      <c r="AG177" s="1326"/>
      <c r="AH177" s="1326"/>
      <c r="AI177" s="1326"/>
      <c r="AJ177" s="1326"/>
      <c r="AK177" s="1326"/>
      <c r="AL177" s="1326"/>
      <c r="AM177" s="1326"/>
      <c r="AN177" s="1326"/>
      <c r="AO177" s="1326"/>
      <c r="AP177" s="1326"/>
      <c r="AQ177" s="1326"/>
      <c r="AR177" s="1326"/>
      <c r="AS177" s="1326"/>
      <c r="AT177" s="1326"/>
      <c r="AU177" s="1326"/>
      <c r="AV177" s="1326"/>
      <c r="AW177" s="1326"/>
      <c r="AX177" s="1326"/>
      <c r="AY177" s="1326"/>
      <c r="AZ177" s="1326"/>
      <c r="BA177" s="1423" t="s">
        <v>3</v>
      </c>
      <c r="BB177" s="1423" t="s">
        <v>3</v>
      </c>
      <c r="BC177" s="1326"/>
      <c r="BD177" s="1587">
        <v>0</v>
      </c>
      <c r="BE177" s="1587">
        <v>0</v>
      </c>
    </row>
    <row r="178" spans="1:57" ht="15.75" x14ac:dyDescent="0.25">
      <c r="A178" s="2800"/>
      <c r="B178" s="2820" t="s">
        <v>189</v>
      </c>
      <c r="C178" s="2821"/>
      <c r="D178" s="1464">
        <v>0</v>
      </c>
      <c r="E178" s="1486"/>
      <c r="F178" s="1487"/>
      <c r="G178" s="1487"/>
      <c r="H178" s="1459"/>
      <c r="I178" s="1459"/>
      <c r="J178" s="1459"/>
      <c r="K178" s="1459"/>
      <c r="L178" s="1459"/>
      <c r="M178" s="1461"/>
      <c r="N178" s="1563"/>
      <c r="O178" s="1451"/>
      <c r="P178" s="1504"/>
      <c r="Q178" s="1584" t="s">
        <v>6</v>
      </c>
      <c r="R178" s="1349"/>
      <c r="S178" s="1323"/>
      <c r="T178" s="1323"/>
      <c r="U178" s="1323"/>
      <c r="V178" s="1330"/>
      <c r="W178" s="1330"/>
      <c r="X178" s="1330"/>
      <c r="Y178" s="1330"/>
      <c r="Z178" s="1330"/>
      <c r="AA178" s="1330"/>
      <c r="AB178" s="1326"/>
      <c r="AC178" s="1326"/>
      <c r="AD178" s="1326"/>
      <c r="AE178" s="1326"/>
      <c r="AF178" s="1326"/>
      <c r="AG178" s="1326"/>
      <c r="AH178" s="1326"/>
      <c r="AI178" s="1326"/>
      <c r="AJ178" s="1326"/>
      <c r="AK178" s="1326"/>
      <c r="AL178" s="1326"/>
      <c r="AM178" s="1326"/>
      <c r="AN178" s="1326"/>
      <c r="AO178" s="1326"/>
      <c r="AP178" s="1326"/>
      <c r="AQ178" s="1326"/>
      <c r="AR178" s="1326"/>
      <c r="AS178" s="1326"/>
      <c r="AT178" s="1326"/>
      <c r="AU178" s="1326"/>
      <c r="AV178" s="1326"/>
      <c r="AW178" s="1326"/>
      <c r="AX178" s="1326"/>
      <c r="AY178" s="1326"/>
      <c r="AZ178" s="1326"/>
      <c r="BA178" s="1423" t="s">
        <v>3</v>
      </c>
      <c r="BB178" s="1423" t="s">
        <v>3</v>
      </c>
      <c r="BC178" s="1326"/>
      <c r="BD178" s="1587">
        <v>0</v>
      </c>
      <c r="BE178" s="1587">
        <v>0</v>
      </c>
    </row>
    <row r="179" spans="1:57" ht="15.75" x14ac:dyDescent="0.25">
      <c r="A179" s="2799" t="s">
        <v>194</v>
      </c>
      <c r="B179" s="2822" t="s">
        <v>188</v>
      </c>
      <c r="C179" s="2823"/>
      <c r="D179" s="1530">
        <v>0</v>
      </c>
      <c r="E179" s="1527"/>
      <c r="F179" s="1528"/>
      <c r="G179" s="1528"/>
      <c r="H179" s="1528"/>
      <c r="I179" s="1528"/>
      <c r="J179" s="1528"/>
      <c r="K179" s="1528"/>
      <c r="L179" s="1528"/>
      <c r="M179" s="1511"/>
      <c r="N179" s="1564"/>
      <c r="O179" s="1454"/>
      <c r="P179" s="1513"/>
      <c r="Q179" s="1584" t="s">
        <v>6</v>
      </c>
      <c r="R179" s="1349"/>
      <c r="S179" s="1323"/>
      <c r="T179" s="1323"/>
      <c r="U179" s="1323"/>
      <c r="V179" s="1330"/>
      <c r="W179" s="1330"/>
      <c r="X179" s="1330"/>
      <c r="Y179" s="1330"/>
      <c r="Z179" s="1330"/>
      <c r="AA179" s="1330"/>
      <c r="AB179" s="1326"/>
      <c r="AC179" s="1326"/>
      <c r="AD179" s="1326"/>
      <c r="AE179" s="1326"/>
      <c r="AF179" s="1326"/>
      <c r="AG179" s="1326"/>
      <c r="AH179" s="1326"/>
      <c r="AI179" s="1326"/>
      <c r="AJ179" s="1326"/>
      <c r="AK179" s="1326"/>
      <c r="AL179" s="1326"/>
      <c r="AM179" s="1326"/>
      <c r="AN179" s="1326"/>
      <c r="AO179" s="1326"/>
      <c r="AP179" s="1326"/>
      <c r="AQ179" s="1326"/>
      <c r="AR179" s="1326"/>
      <c r="AS179" s="1326"/>
      <c r="AT179" s="1326"/>
      <c r="AU179" s="1326"/>
      <c r="AV179" s="1326"/>
      <c r="AW179" s="1326"/>
      <c r="AX179" s="1326"/>
      <c r="AY179" s="1326"/>
      <c r="AZ179" s="1326"/>
      <c r="BA179" s="1423" t="s">
        <v>3</v>
      </c>
      <c r="BB179" s="1423" t="s">
        <v>3</v>
      </c>
      <c r="BC179" s="1326"/>
      <c r="BD179" s="1587">
        <v>0</v>
      </c>
      <c r="BE179" s="1587">
        <v>0</v>
      </c>
    </row>
    <row r="180" spans="1:57" ht="15.75" x14ac:dyDescent="0.25">
      <c r="A180" s="2800"/>
      <c r="B180" s="2820" t="s">
        <v>189</v>
      </c>
      <c r="C180" s="2821"/>
      <c r="D180" s="1464">
        <v>0</v>
      </c>
      <c r="E180" s="1458"/>
      <c r="F180" s="1459"/>
      <c r="G180" s="1459"/>
      <c r="H180" s="1459"/>
      <c r="I180" s="1459"/>
      <c r="J180" s="1459"/>
      <c r="K180" s="1459"/>
      <c r="L180" s="1459"/>
      <c r="M180" s="1461"/>
      <c r="N180" s="1563"/>
      <c r="O180" s="1451"/>
      <c r="P180" s="1504"/>
      <c r="Q180" s="1584" t="s">
        <v>6</v>
      </c>
      <c r="R180" s="1349"/>
      <c r="S180" s="1323"/>
      <c r="T180" s="1323"/>
      <c r="U180" s="1323"/>
      <c r="V180" s="1330"/>
      <c r="W180" s="1330"/>
      <c r="X180" s="1330"/>
      <c r="Y180" s="1330"/>
      <c r="Z180" s="1330"/>
      <c r="AA180" s="1330"/>
      <c r="AB180" s="1326"/>
      <c r="AC180" s="1326"/>
      <c r="AD180" s="1326"/>
      <c r="AE180" s="1326"/>
      <c r="AF180" s="1326"/>
      <c r="AG180" s="1326"/>
      <c r="AH180" s="1326"/>
      <c r="AI180" s="1326"/>
      <c r="AJ180" s="1326"/>
      <c r="AK180" s="1326"/>
      <c r="AL180" s="1326"/>
      <c r="AM180" s="1326"/>
      <c r="AN180" s="1326"/>
      <c r="AO180" s="1326"/>
      <c r="AP180" s="1326"/>
      <c r="AQ180" s="1326"/>
      <c r="AR180" s="1326"/>
      <c r="AS180" s="1326"/>
      <c r="AT180" s="1326"/>
      <c r="AU180" s="1326"/>
      <c r="AV180" s="1326"/>
      <c r="AW180" s="1326"/>
      <c r="AX180" s="1326"/>
      <c r="AY180" s="1326"/>
      <c r="AZ180" s="1326"/>
      <c r="BA180" s="1423" t="s">
        <v>3</v>
      </c>
      <c r="BB180" s="1423" t="s">
        <v>3</v>
      </c>
      <c r="BC180" s="1326"/>
      <c r="BD180" s="1587">
        <v>0</v>
      </c>
      <c r="BE180" s="1587">
        <v>0</v>
      </c>
    </row>
    <row r="181" spans="1:57" ht="15.75" x14ac:dyDescent="0.25">
      <c r="A181" s="1379" t="s">
        <v>195</v>
      </c>
      <c r="B181" s="1377"/>
      <c r="C181" s="1377"/>
      <c r="D181" s="1349"/>
      <c r="E181" s="1349"/>
      <c r="F181" s="1349"/>
      <c r="G181" s="1349"/>
      <c r="H181" s="1349"/>
      <c r="I181" s="1349"/>
      <c r="J181" s="1349"/>
      <c r="K181" s="1349"/>
      <c r="L181" s="1349"/>
      <c r="M181" s="1349"/>
      <c r="N181" s="1349"/>
      <c r="O181" s="1349"/>
      <c r="P181" s="1349"/>
      <c r="Q181" s="1349"/>
      <c r="R181" s="1351"/>
      <c r="S181" s="1323"/>
      <c r="T181" s="1323"/>
      <c r="U181" s="1323"/>
      <c r="V181" s="1323"/>
      <c r="W181" s="1323"/>
      <c r="X181" s="1330"/>
      <c r="Y181" s="1337"/>
      <c r="Z181" s="1337"/>
      <c r="AA181" s="1330"/>
      <c r="AB181" s="1323"/>
      <c r="AC181" s="1323"/>
      <c r="AD181" s="1323"/>
      <c r="AE181" s="1323"/>
      <c r="AF181" s="1323"/>
      <c r="AG181" s="1323"/>
      <c r="AH181" s="1323"/>
      <c r="AI181" s="1323"/>
      <c r="AJ181" s="1323"/>
      <c r="AK181" s="1323"/>
      <c r="AL181" s="1323"/>
      <c r="AM181" s="1323"/>
      <c r="AN181" s="1323"/>
      <c r="AO181" s="1323"/>
      <c r="AP181" s="1323"/>
      <c r="AQ181" s="1323"/>
      <c r="AR181" s="1323"/>
      <c r="AS181" s="1323"/>
      <c r="AT181" s="1323"/>
      <c r="AU181" s="1323"/>
      <c r="AV181" s="1323"/>
      <c r="AW181" s="1323"/>
      <c r="AX181" s="1323"/>
      <c r="AY181" s="1323"/>
      <c r="AZ181" s="1323"/>
      <c r="BA181" s="1330"/>
      <c r="BB181" s="1323"/>
      <c r="BC181" s="1323"/>
      <c r="BD181" s="1323"/>
      <c r="BE181" s="1323"/>
    </row>
    <row r="182" spans="1:57" x14ac:dyDescent="0.2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1323"/>
      <c r="P182" s="1358"/>
      <c r="Q182" s="1351"/>
      <c r="R182" s="1374"/>
      <c r="S182" s="1323"/>
      <c r="T182" s="1323"/>
      <c r="U182" s="1323"/>
      <c r="V182" s="1323"/>
      <c r="W182" s="1330"/>
      <c r="X182" s="1337"/>
      <c r="Y182" s="1337"/>
      <c r="Z182" s="1330"/>
      <c r="AA182" s="1330"/>
      <c r="AB182" s="1326"/>
      <c r="AC182" s="1326"/>
      <c r="AD182" s="1326"/>
      <c r="AE182" s="1326"/>
      <c r="AF182" s="1326"/>
      <c r="AG182" s="1326"/>
      <c r="AH182" s="1326"/>
      <c r="AI182" s="1326"/>
      <c r="AJ182" s="1326"/>
      <c r="AK182" s="1326"/>
      <c r="AL182" s="1326"/>
      <c r="AM182" s="1326"/>
      <c r="AN182" s="1326"/>
      <c r="AO182" s="1326"/>
      <c r="AP182" s="1326"/>
      <c r="AQ182" s="1326"/>
      <c r="AR182" s="1326"/>
      <c r="AS182" s="1326"/>
      <c r="AT182" s="1326"/>
      <c r="AU182" s="1326"/>
      <c r="AV182" s="1326"/>
      <c r="AW182" s="1326"/>
      <c r="AX182" s="1326"/>
      <c r="AY182" s="1326"/>
      <c r="AZ182" s="1326"/>
      <c r="BA182" s="1323"/>
      <c r="BB182" s="1323"/>
      <c r="BC182" s="1323"/>
      <c r="BD182" s="1323"/>
      <c r="BE182" s="1326"/>
    </row>
    <row r="183" spans="1:57" ht="21" x14ac:dyDescent="0.25">
      <c r="A183" s="2807"/>
      <c r="B183" s="2808"/>
      <c r="C183" s="2809"/>
      <c r="D183" s="2802"/>
      <c r="E183" s="1372" t="s">
        <v>178</v>
      </c>
      <c r="F183" s="1338" t="s">
        <v>21</v>
      </c>
      <c r="G183" s="1338" t="s">
        <v>185</v>
      </c>
      <c r="H183" s="1338" t="s">
        <v>91</v>
      </c>
      <c r="I183" s="1338" t="s">
        <v>186</v>
      </c>
      <c r="J183" s="1338" t="s">
        <v>196</v>
      </c>
      <c r="K183" s="1338" t="s">
        <v>25</v>
      </c>
      <c r="L183" s="1338" t="s">
        <v>26</v>
      </c>
      <c r="M183" s="1357" t="s">
        <v>27</v>
      </c>
      <c r="N183" s="2800"/>
      <c r="O183" s="1358"/>
      <c r="P183" s="1358"/>
      <c r="Q183" s="1351"/>
      <c r="R183" s="1374"/>
      <c r="S183" s="1323"/>
      <c r="T183" s="1323"/>
      <c r="U183" s="1323"/>
      <c r="V183" s="1323"/>
      <c r="W183" s="1330"/>
      <c r="X183" s="1337"/>
      <c r="Y183" s="1337"/>
      <c r="Z183" s="1330"/>
      <c r="AA183" s="1330"/>
      <c r="AB183" s="1326"/>
      <c r="AC183" s="1326"/>
      <c r="AD183" s="1326"/>
      <c r="AE183" s="1326"/>
      <c r="AF183" s="1326"/>
      <c r="AG183" s="1326"/>
      <c r="AH183" s="1326"/>
      <c r="AI183" s="1326"/>
      <c r="AJ183" s="1326"/>
      <c r="AK183" s="1326"/>
      <c r="AL183" s="1326"/>
      <c r="AM183" s="1326"/>
      <c r="AN183" s="1326"/>
      <c r="AO183" s="1326"/>
      <c r="AP183" s="1326"/>
      <c r="AQ183" s="1326"/>
      <c r="AR183" s="1326"/>
      <c r="AS183" s="1326"/>
      <c r="AT183" s="1326"/>
      <c r="AU183" s="1326"/>
      <c r="AV183" s="1326"/>
      <c r="AW183" s="1326"/>
      <c r="AX183" s="1326"/>
      <c r="AY183" s="1326"/>
      <c r="AZ183" s="1326"/>
      <c r="BA183" s="1323"/>
      <c r="BB183" s="1323"/>
      <c r="BC183" s="1323"/>
      <c r="BD183" s="1323"/>
      <c r="BE183" s="1326"/>
    </row>
    <row r="184" spans="1:57" x14ac:dyDescent="0.25">
      <c r="A184" s="2810" t="s">
        <v>197</v>
      </c>
      <c r="B184" s="2811"/>
      <c r="C184" s="2812"/>
      <c r="D184" s="1462">
        <v>0</v>
      </c>
      <c r="E184" s="1527"/>
      <c r="F184" s="1528"/>
      <c r="G184" s="1528"/>
      <c r="H184" s="1528"/>
      <c r="I184" s="1528"/>
      <c r="J184" s="1528"/>
      <c r="K184" s="1470"/>
      <c r="L184" s="1470"/>
      <c r="M184" s="1511"/>
      <c r="N184" s="1472"/>
      <c r="O184" s="1584" t="s">
        <v>3</v>
      </c>
      <c r="P184" s="1356"/>
      <c r="Q184" s="1351"/>
      <c r="R184" s="1374"/>
      <c r="S184" s="1323"/>
      <c r="T184" s="1323"/>
      <c r="U184" s="1323"/>
      <c r="V184" s="1323"/>
      <c r="W184" s="1330"/>
      <c r="X184" s="1337"/>
      <c r="Y184" s="1337"/>
      <c r="Z184" s="1330"/>
      <c r="AA184" s="1330"/>
      <c r="AB184" s="1326"/>
      <c r="AC184" s="1326"/>
      <c r="AD184" s="1326"/>
      <c r="AE184" s="1326"/>
      <c r="AF184" s="1326"/>
      <c r="AG184" s="1326"/>
      <c r="AH184" s="1326"/>
      <c r="AI184" s="1326"/>
      <c r="AJ184" s="1326"/>
      <c r="AK184" s="1326"/>
      <c r="AL184" s="1326"/>
      <c r="AM184" s="1326"/>
      <c r="AN184" s="1326"/>
      <c r="AO184" s="1326"/>
      <c r="AP184" s="1326"/>
      <c r="AQ184" s="1326"/>
      <c r="AR184" s="1326"/>
      <c r="AS184" s="1326"/>
      <c r="AT184" s="1326"/>
      <c r="AU184" s="1326"/>
      <c r="AV184" s="1326"/>
      <c r="AW184" s="1326"/>
      <c r="AX184" s="1326"/>
      <c r="AY184" s="1326"/>
      <c r="AZ184" s="1326"/>
      <c r="BA184" s="1346"/>
      <c r="BB184" s="1423" t="s">
        <v>3</v>
      </c>
      <c r="BC184" s="1323"/>
      <c r="BD184" s="1600"/>
      <c r="BE184" s="1587">
        <v>0</v>
      </c>
    </row>
    <row r="185" spans="1:57" x14ac:dyDescent="0.25">
      <c r="A185" s="2813" t="s">
        <v>198</v>
      </c>
      <c r="B185" s="2814"/>
      <c r="C185" s="2815"/>
      <c r="D185" s="1463">
        <v>0</v>
      </c>
      <c r="E185" s="1455"/>
      <c r="F185" s="1456"/>
      <c r="G185" s="1456"/>
      <c r="H185" s="1456"/>
      <c r="I185" s="1456"/>
      <c r="J185" s="1456"/>
      <c r="K185" s="1456"/>
      <c r="L185" s="1456"/>
      <c r="M185" s="1452"/>
      <c r="N185" s="1449"/>
      <c r="O185" s="1584" t="s">
        <v>3</v>
      </c>
      <c r="P185" s="1356"/>
      <c r="Q185" s="1351"/>
      <c r="R185" s="1374"/>
      <c r="S185" s="1323"/>
      <c r="T185" s="1323"/>
      <c r="U185" s="1323"/>
      <c r="V185" s="1323"/>
      <c r="W185" s="1330"/>
      <c r="X185" s="1337"/>
      <c r="Y185" s="1337"/>
      <c r="Z185" s="1330"/>
      <c r="AA185" s="1330"/>
      <c r="AB185" s="1326"/>
      <c r="AC185" s="1326"/>
      <c r="AD185" s="1326"/>
      <c r="AE185" s="1326"/>
      <c r="AF185" s="1326"/>
      <c r="AG185" s="1326"/>
      <c r="AH185" s="1326"/>
      <c r="AI185" s="1326"/>
      <c r="AJ185" s="1326"/>
      <c r="AK185" s="1326"/>
      <c r="AL185" s="1326"/>
      <c r="AM185" s="1326"/>
      <c r="AN185" s="1326"/>
      <c r="AO185" s="1326"/>
      <c r="AP185" s="1326"/>
      <c r="AQ185" s="1326"/>
      <c r="AR185" s="1326"/>
      <c r="AS185" s="1326"/>
      <c r="AT185" s="1326"/>
      <c r="AU185" s="1326"/>
      <c r="AV185" s="1326"/>
      <c r="AW185" s="1326"/>
      <c r="AX185" s="1326"/>
      <c r="AY185" s="1326"/>
      <c r="AZ185" s="1326"/>
      <c r="BA185" s="1423" t="s">
        <v>3</v>
      </c>
      <c r="BB185" s="1423" t="s">
        <v>3</v>
      </c>
      <c r="BC185" s="1323"/>
      <c r="BD185" s="1587">
        <v>0</v>
      </c>
      <c r="BE185" s="1587">
        <v>0</v>
      </c>
    </row>
    <row r="186" spans="1:57" x14ac:dyDescent="0.25">
      <c r="A186" s="2813" t="s">
        <v>199</v>
      </c>
      <c r="B186" s="2814"/>
      <c r="C186" s="2815"/>
      <c r="D186" s="1463">
        <v>0</v>
      </c>
      <c r="E186" s="1455"/>
      <c r="F186" s="1456"/>
      <c r="G186" s="1456"/>
      <c r="H186" s="1456"/>
      <c r="I186" s="1456"/>
      <c r="J186" s="1456"/>
      <c r="K186" s="1456"/>
      <c r="L186" s="1456"/>
      <c r="M186" s="1452"/>
      <c r="N186" s="1449"/>
      <c r="O186" s="1584" t="s">
        <v>3</v>
      </c>
      <c r="P186" s="1356"/>
      <c r="Q186" s="1351"/>
      <c r="R186" s="1374"/>
      <c r="S186" s="1323"/>
      <c r="T186" s="1323"/>
      <c r="U186" s="1323"/>
      <c r="V186" s="1323"/>
      <c r="W186" s="1330"/>
      <c r="X186" s="1337"/>
      <c r="Y186" s="1337"/>
      <c r="Z186" s="1330"/>
      <c r="AA186" s="1330"/>
      <c r="AB186" s="1326"/>
      <c r="AC186" s="1326"/>
      <c r="AD186" s="1326"/>
      <c r="AE186" s="1326"/>
      <c r="AF186" s="1326"/>
      <c r="AG186" s="1326"/>
      <c r="AH186" s="1326"/>
      <c r="AI186" s="1326"/>
      <c r="AJ186" s="1326"/>
      <c r="AK186" s="1326"/>
      <c r="AL186" s="1326"/>
      <c r="AM186" s="1326"/>
      <c r="AN186" s="1326"/>
      <c r="AO186" s="1326"/>
      <c r="AP186" s="1326"/>
      <c r="AQ186" s="1326"/>
      <c r="AR186" s="1326"/>
      <c r="AS186" s="1326"/>
      <c r="AT186" s="1326"/>
      <c r="AU186" s="1326"/>
      <c r="AV186" s="1326"/>
      <c r="AW186" s="1326"/>
      <c r="AX186" s="1326"/>
      <c r="AY186" s="1326"/>
      <c r="AZ186" s="1326"/>
      <c r="BA186" s="1423" t="s">
        <v>3</v>
      </c>
      <c r="BB186" s="1423" t="s">
        <v>3</v>
      </c>
      <c r="BC186" s="1323"/>
      <c r="BD186" s="1587">
        <v>0</v>
      </c>
      <c r="BE186" s="1587">
        <v>0</v>
      </c>
    </row>
    <row r="187" spans="1:57" x14ac:dyDescent="0.25">
      <c r="A187" s="2813" t="s">
        <v>200</v>
      </c>
      <c r="B187" s="2814"/>
      <c r="C187" s="2815"/>
      <c r="D187" s="1463">
        <v>0</v>
      </c>
      <c r="E187" s="1455"/>
      <c r="F187" s="1456"/>
      <c r="G187" s="1456"/>
      <c r="H187" s="1456"/>
      <c r="I187" s="1456"/>
      <c r="J187" s="1456"/>
      <c r="K187" s="1456"/>
      <c r="L187" s="1456"/>
      <c r="M187" s="1452"/>
      <c r="N187" s="1449"/>
      <c r="O187" s="1584" t="s">
        <v>3</v>
      </c>
      <c r="P187" s="1356"/>
      <c r="Q187" s="1351"/>
      <c r="R187" s="1374"/>
      <c r="S187" s="1323"/>
      <c r="T187" s="1323"/>
      <c r="U187" s="1323"/>
      <c r="V187" s="1323"/>
      <c r="W187" s="1330"/>
      <c r="X187" s="1337"/>
      <c r="Y187" s="1337"/>
      <c r="Z187" s="1330"/>
      <c r="AA187" s="1330"/>
      <c r="AB187" s="1326"/>
      <c r="AC187" s="1326"/>
      <c r="AD187" s="1326"/>
      <c r="AE187" s="1326"/>
      <c r="AF187" s="1326"/>
      <c r="AG187" s="1326"/>
      <c r="AH187" s="1326"/>
      <c r="AI187" s="1326"/>
      <c r="AJ187" s="1326"/>
      <c r="AK187" s="1326"/>
      <c r="AL187" s="1326"/>
      <c r="AM187" s="1326"/>
      <c r="AN187" s="1326"/>
      <c r="AO187" s="1326"/>
      <c r="AP187" s="1326"/>
      <c r="AQ187" s="1326"/>
      <c r="AR187" s="1326"/>
      <c r="AS187" s="1326"/>
      <c r="AT187" s="1326"/>
      <c r="AU187" s="1326"/>
      <c r="AV187" s="1326"/>
      <c r="AW187" s="1326"/>
      <c r="AX187" s="1326"/>
      <c r="AY187" s="1326"/>
      <c r="AZ187" s="1326"/>
      <c r="BA187" s="1423" t="s">
        <v>3</v>
      </c>
      <c r="BB187" s="1423" t="s">
        <v>3</v>
      </c>
      <c r="BC187" s="1323"/>
      <c r="BD187" s="1587">
        <v>0</v>
      </c>
      <c r="BE187" s="1587">
        <v>0</v>
      </c>
    </row>
    <row r="188" spans="1:57" x14ac:dyDescent="0.25">
      <c r="A188" s="2824" t="s">
        <v>201</v>
      </c>
      <c r="B188" s="2825"/>
      <c r="C188" s="2826"/>
      <c r="D188" s="1478">
        <v>0</v>
      </c>
      <c r="E188" s="1479"/>
      <c r="F188" s="1480"/>
      <c r="G188" s="1480"/>
      <c r="H188" s="1480"/>
      <c r="I188" s="1480"/>
      <c r="J188" s="1480"/>
      <c r="K188" s="1480"/>
      <c r="L188" s="1480"/>
      <c r="M188" s="1453"/>
      <c r="N188" s="1450"/>
      <c r="O188" s="1584" t="s">
        <v>3</v>
      </c>
      <c r="P188" s="1356"/>
      <c r="Q188" s="1351"/>
      <c r="R188" s="1374"/>
      <c r="S188" s="1323"/>
      <c r="T188" s="1323"/>
      <c r="U188" s="1323"/>
      <c r="V188" s="1323"/>
      <c r="W188" s="1330"/>
      <c r="X188" s="1337"/>
      <c r="Y188" s="1337"/>
      <c r="Z188" s="1330"/>
      <c r="AA188" s="1330"/>
      <c r="AB188" s="1326"/>
      <c r="AC188" s="1326"/>
      <c r="AD188" s="1326"/>
      <c r="AE188" s="1326"/>
      <c r="AF188" s="1326"/>
      <c r="AG188" s="1326"/>
      <c r="AH188" s="1326"/>
      <c r="AI188" s="1326"/>
      <c r="AJ188" s="1326"/>
      <c r="AK188" s="1326"/>
      <c r="AL188" s="1326"/>
      <c r="AM188" s="1326"/>
      <c r="AN188" s="1326"/>
      <c r="AO188" s="1326"/>
      <c r="AP188" s="1326"/>
      <c r="AQ188" s="1326"/>
      <c r="AR188" s="1326"/>
      <c r="AS188" s="1326"/>
      <c r="AT188" s="1326"/>
      <c r="AU188" s="1326"/>
      <c r="AV188" s="1326"/>
      <c r="AW188" s="1326"/>
      <c r="AX188" s="1326"/>
      <c r="AY188" s="1326"/>
      <c r="AZ188" s="1326"/>
      <c r="BA188" s="1423" t="s">
        <v>3</v>
      </c>
      <c r="BB188" s="1423" t="s">
        <v>3</v>
      </c>
      <c r="BC188" s="1323"/>
      <c r="BD188" s="1587">
        <v>0</v>
      </c>
      <c r="BE188" s="1587">
        <v>0</v>
      </c>
    </row>
    <row r="189" spans="1:57" ht="15.75" x14ac:dyDescent="0.25">
      <c r="A189" s="2817" t="s">
        <v>202</v>
      </c>
      <c r="B189" s="2818"/>
      <c r="C189" s="2819"/>
      <c r="D189" s="1507">
        <v>0</v>
      </c>
      <c r="E189" s="1458"/>
      <c r="F189" s="1459"/>
      <c r="G189" s="1459"/>
      <c r="H189" s="1459"/>
      <c r="I189" s="1459"/>
      <c r="J189" s="1459"/>
      <c r="K189" s="1459"/>
      <c r="L189" s="1459"/>
      <c r="M189" s="1461"/>
      <c r="N189" s="1451"/>
      <c r="O189" s="1584" t="s">
        <v>3</v>
      </c>
      <c r="P189" s="1419"/>
      <c r="Q189" s="1420"/>
      <c r="R189" s="1421"/>
      <c r="S189" s="1597"/>
      <c r="T189" s="1597"/>
      <c r="U189" s="1597"/>
      <c r="V189" s="1597"/>
      <c r="W189" s="1597"/>
      <c r="X189" s="1597"/>
      <c r="Y189" s="1597"/>
      <c r="Z189" s="1597"/>
      <c r="AA189" s="1597"/>
      <c r="AB189" s="1598"/>
      <c r="AC189" s="1598"/>
      <c r="AD189" s="1598"/>
      <c r="AE189" s="1598"/>
      <c r="AF189" s="1598"/>
      <c r="AG189" s="1598"/>
      <c r="AH189" s="1598"/>
      <c r="AI189" s="1598"/>
      <c r="AJ189" s="1598"/>
      <c r="AK189" s="1598"/>
      <c r="AL189" s="1598"/>
      <c r="AM189" s="1598"/>
      <c r="AN189" s="1598"/>
      <c r="AO189" s="1598"/>
      <c r="AP189" s="1598"/>
      <c r="AQ189" s="1598"/>
      <c r="AR189" s="1598"/>
      <c r="AS189" s="1598"/>
      <c r="AT189" s="1598"/>
      <c r="AU189" s="1598"/>
      <c r="AV189" s="1598"/>
      <c r="AW189" s="1598"/>
      <c r="AX189" s="1598"/>
      <c r="AY189" s="1598"/>
      <c r="AZ189" s="1598"/>
      <c r="BA189" s="1423" t="s">
        <v>3</v>
      </c>
      <c r="BB189" s="1423" t="s">
        <v>3</v>
      </c>
      <c r="BC189" s="1598"/>
      <c r="BD189" s="1587">
        <v>0</v>
      </c>
      <c r="BE189" s="1587">
        <v>0</v>
      </c>
    </row>
    <row r="190" spans="1:57" x14ac:dyDescent="0.25">
      <c r="A190" s="1430" t="s">
        <v>203</v>
      </c>
      <c r="B190" s="1431"/>
      <c r="C190" s="1431"/>
      <c r="D190" s="1431"/>
      <c r="E190" s="1324"/>
      <c r="F190" s="1324"/>
      <c r="G190" s="1330"/>
      <c r="H190" s="1330"/>
      <c r="I190" s="1330"/>
      <c r="J190" s="1330"/>
      <c r="K190" s="1330"/>
      <c r="L190" s="1330"/>
      <c r="M190" s="1330"/>
      <c r="N190" s="1330"/>
      <c r="O190" s="1330"/>
      <c r="P190" s="1330"/>
      <c r="Q190" s="1330"/>
      <c r="R190" s="1323"/>
      <c r="S190" s="1323"/>
      <c r="T190" s="1323"/>
      <c r="U190" s="1323"/>
      <c r="V190" s="1323"/>
      <c r="W190" s="1323"/>
      <c r="X190" s="1323"/>
      <c r="Y190" s="1323"/>
      <c r="Z190" s="1323"/>
      <c r="AA190" s="1323"/>
      <c r="AB190" s="1323"/>
      <c r="AC190" s="1323"/>
      <c r="AD190" s="1323"/>
      <c r="AE190" s="1323"/>
      <c r="AF190" s="1323"/>
      <c r="AG190" s="1323"/>
      <c r="AH190" s="1323"/>
      <c r="AI190" s="1323"/>
      <c r="AJ190" s="1323"/>
      <c r="AK190" s="1323"/>
      <c r="AL190" s="1323"/>
      <c r="AM190" s="1323"/>
      <c r="AN190" s="1323"/>
      <c r="AO190" s="1323"/>
      <c r="AP190" s="1323"/>
      <c r="AQ190" s="1323"/>
      <c r="AR190" s="1323"/>
      <c r="AS190" s="1323"/>
      <c r="AT190" s="1323"/>
      <c r="AU190" s="1323"/>
      <c r="AV190" s="1323"/>
      <c r="AW190" s="1323"/>
      <c r="AX190" s="1323"/>
      <c r="AY190" s="1323"/>
      <c r="AZ190" s="1323"/>
      <c r="BA190" s="1323"/>
      <c r="BB190" s="1323"/>
      <c r="BC190" s="1323"/>
      <c r="BD190" s="1323"/>
      <c r="BE190" s="1323"/>
    </row>
    <row r="191" spans="1:57" x14ac:dyDescent="0.2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1330"/>
      <c r="J191" s="1330"/>
      <c r="K191" s="1330"/>
      <c r="L191" s="1330"/>
      <c r="M191" s="1330"/>
      <c r="N191" s="1330"/>
      <c r="O191" s="1330"/>
      <c r="P191" s="1330"/>
      <c r="Q191" s="1330"/>
      <c r="R191" s="1323"/>
      <c r="S191" s="1323"/>
      <c r="T191" s="1323"/>
      <c r="U191" s="1323"/>
      <c r="V191" s="1323"/>
      <c r="W191" s="1323"/>
      <c r="X191" s="1323"/>
      <c r="Y191" s="1323"/>
      <c r="Z191" s="1323"/>
      <c r="AA191" s="1323"/>
      <c r="AB191" s="1323"/>
      <c r="AC191" s="1323"/>
      <c r="AD191" s="1323"/>
      <c r="AE191" s="1323"/>
      <c r="AF191" s="1323"/>
      <c r="AG191" s="1323"/>
      <c r="AH191" s="1323"/>
      <c r="AI191" s="1323"/>
      <c r="AJ191" s="1323"/>
      <c r="AK191" s="1323"/>
      <c r="AL191" s="1323"/>
      <c r="AM191" s="1323"/>
      <c r="AN191" s="1323"/>
      <c r="AO191" s="1323"/>
      <c r="AP191" s="1323"/>
      <c r="AQ191" s="1323"/>
      <c r="AR191" s="1323"/>
      <c r="AS191" s="1323"/>
      <c r="AT191" s="1323"/>
      <c r="AU191" s="1323"/>
      <c r="AV191" s="1323"/>
      <c r="AW191" s="1323"/>
      <c r="AX191" s="1323"/>
      <c r="AY191" s="1323"/>
      <c r="AZ191" s="1323"/>
      <c r="BA191" s="1323"/>
      <c r="BB191" s="1323"/>
      <c r="BC191" s="1323"/>
      <c r="BD191" s="1323"/>
      <c r="BE191" s="1323"/>
    </row>
    <row r="192" spans="1:57" x14ac:dyDescent="0.2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1330"/>
      <c r="J192" s="1330"/>
      <c r="K192" s="1330"/>
      <c r="L192" s="1330"/>
      <c r="M192" s="1330"/>
      <c r="N192" s="1330"/>
      <c r="O192" s="1330"/>
      <c r="P192" s="1330"/>
      <c r="Q192" s="1330"/>
      <c r="R192" s="1323"/>
      <c r="S192" s="1323"/>
      <c r="T192" s="1323"/>
      <c r="U192" s="1323"/>
      <c r="V192" s="1323"/>
      <c r="W192" s="1323"/>
      <c r="X192" s="1323"/>
      <c r="Y192" s="1323"/>
      <c r="Z192" s="1323"/>
      <c r="AA192" s="1323"/>
      <c r="AB192" s="1323"/>
      <c r="AC192" s="1323"/>
      <c r="AD192" s="1323"/>
      <c r="AE192" s="1323"/>
      <c r="AF192" s="1323"/>
      <c r="AG192" s="1323"/>
      <c r="AH192" s="1323"/>
      <c r="AI192" s="1323"/>
      <c r="AJ192" s="1323"/>
      <c r="AK192" s="1323"/>
      <c r="AL192" s="1323"/>
      <c r="AM192" s="1323"/>
      <c r="AN192" s="1323"/>
      <c r="AO192" s="1323"/>
      <c r="AP192" s="1323"/>
      <c r="AQ192" s="1323"/>
      <c r="AR192" s="1323"/>
      <c r="AS192" s="1323"/>
      <c r="AT192" s="1323"/>
      <c r="AU192" s="1323"/>
      <c r="AV192" s="1323"/>
      <c r="AW192" s="1323"/>
      <c r="AX192" s="1323"/>
      <c r="AY192" s="1323"/>
      <c r="AZ192" s="1323"/>
      <c r="BA192" s="1323"/>
      <c r="BB192" s="1323"/>
      <c r="BC192" s="1323"/>
      <c r="BD192" s="1323"/>
      <c r="BE192" s="1323"/>
    </row>
    <row r="193" spans="1:56" x14ac:dyDescent="0.2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I193" s="1323"/>
      <c r="J193" s="1323"/>
      <c r="K193" s="1323"/>
      <c r="L193" s="1323"/>
      <c r="M193" s="1323"/>
      <c r="N193" s="1323"/>
      <c r="O193" s="1323"/>
      <c r="P193" s="1323"/>
      <c r="Q193" s="1323"/>
      <c r="R193" s="1330"/>
      <c r="S193" s="1330"/>
      <c r="T193" s="1323"/>
      <c r="U193" s="1323"/>
      <c r="V193" s="1323"/>
      <c r="W193" s="1323"/>
      <c r="X193" s="1323"/>
      <c r="Y193" s="1323"/>
      <c r="Z193" s="1323"/>
      <c r="AA193" s="1323"/>
      <c r="AB193" s="1323"/>
      <c r="AC193" s="1323"/>
      <c r="AD193" s="1323"/>
      <c r="AE193" s="1323"/>
      <c r="AF193" s="1323"/>
      <c r="AG193" s="1323"/>
      <c r="AH193" s="1323"/>
      <c r="AI193" s="1323"/>
      <c r="AJ193" s="1323"/>
      <c r="AK193" s="1323"/>
      <c r="AL193" s="1323"/>
      <c r="AM193" s="1323"/>
      <c r="AN193" s="1323"/>
      <c r="AO193" s="1323"/>
      <c r="AP193" s="1323"/>
      <c r="AQ193" s="1323"/>
      <c r="AR193" s="1323"/>
      <c r="AS193" s="1323"/>
      <c r="AT193" s="1323"/>
      <c r="AU193" s="1323"/>
      <c r="AV193" s="1323"/>
      <c r="AW193" s="1323"/>
      <c r="AX193" s="1323"/>
      <c r="AY193" s="1323"/>
      <c r="AZ193" s="1323"/>
      <c r="BA193" s="1323"/>
      <c r="BB193" s="1323"/>
      <c r="BC193" s="1323"/>
      <c r="BD193" s="1323"/>
    </row>
    <row r="194" spans="1:56" ht="21" x14ac:dyDescent="0.25">
      <c r="A194" s="2800"/>
      <c r="B194" s="2800"/>
      <c r="C194" s="1335" t="s">
        <v>210</v>
      </c>
      <c r="D194" s="1603" t="s">
        <v>211</v>
      </c>
      <c r="E194" s="2796"/>
      <c r="F194" s="1335" t="s">
        <v>210</v>
      </c>
      <c r="G194" s="1357" t="s">
        <v>211</v>
      </c>
      <c r="H194" s="2800"/>
      <c r="I194" s="1323"/>
      <c r="J194" s="1323"/>
      <c r="K194" s="1323"/>
      <c r="L194" s="1323"/>
      <c r="M194" s="1323"/>
      <c r="N194" s="1323"/>
      <c r="O194" s="1323"/>
      <c r="P194" s="1323"/>
      <c r="Q194" s="1323"/>
      <c r="R194" s="1330"/>
      <c r="S194" s="1330"/>
      <c r="T194" s="1323"/>
      <c r="U194" s="1323"/>
      <c r="V194" s="1323"/>
      <c r="W194" s="1323"/>
      <c r="X194" s="1323"/>
      <c r="Y194" s="1323"/>
      <c r="Z194" s="1323"/>
      <c r="AA194" s="1323"/>
      <c r="AB194" s="1323"/>
      <c r="AC194" s="1323"/>
      <c r="AD194" s="1323"/>
      <c r="AE194" s="1323"/>
      <c r="AF194" s="1323"/>
      <c r="AG194" s="1323"/>
      <c r="AH194" s="1323"/>
      <c r="AI194" s="1323"/>
      <c r="AJ194" s="1323"/>
      <c r="AK194" s="1323"/>
      <c r="AL194" s="1323"/>
      <c r="AM194" s="1323"/>
      <c r="AN194" s="1323"/>
      <c r="AO194" s="1323"/>
      <c r="AP194" s="1323"/>
      <c r="AQ194" s="1323"/>
      <c r="AR194" s="1323"/>
      <c r="AS194" s="1323"/>
      <c r="AT194" s="1323"/>
      <c r="AU194" s="1323"/>
      <c r="AV194" s="1323"/>
      <c r="AW194" s="1323"/>
      <c r="AX194" s="1323"/>
      <c r="AY194" s="1323"/>
      <c r="AZ194" s="1323"/>
      <c r="BA194" s="1323"/>
      <c r="BB194" s="1323"/>
      <c r="BC194" s="1323"/>
      <c r="BD194" s="1323"/>
    </row>
    <row r="195" spans="1:56" x14ac:dyDescent="0.25">
      <c r="A195" s="1442" t="s">
        <v>212</v>
      </c>
      <c r="B195" s="1443">
        <v>0</v>
      </c>
      <c r="C195" s="1444">
        <v>0</v>
      </c>
      <c r="D195" s="1604">
        <v>0</v>
      </c>
      <c r="E195" s="1445">
        <v>0</v>
      </c>
      <c r="F195" s="1444">
        <v>0</v>
      </c>
      <c r="G195" s="1445">
        <v>0</v>
      </c>
      <c r="H195" s="1443">
        <v>0</v>
      </c>
      <c r="I195" s="1323"/>
      <c r="J195" s="1323"/>
      <c r="K195" s="1323"/>
      <c r="L195" s="1323"/>
      <c r="M195" s="1323"/>
      <c r="N195" s="1323"/>
      <c r="O195" s="1323"/>
      <c r="P195" s="1323"/>
      <c r="Q195" s="1323"/>
      <c r="R195" s="1330"/>
      <c r="S195" s="1330"/>
      <c r="T195" s="1323"/>
      <c r="U195" s="1323"/>
      <c r="V195" s="1323"/>
      <c r="W195" s="1323"/>
      <c r="X195" s="1323"/>
      <c r="Y195" s="1323"/>
      <c r="Z195" s="1323"/>
      <c r="AA195" s="1323"/>
      <c r="AB195" s="1323"/>
      <c r="AC195" s="1323"/>
      <c r="AD195" s="1323"/>
      <c r="AE195" s="1323"/>
      <c r="AF195" s="1323"/>
      <c r="AG195" s="1323"/>
      <c r="AH195" s="1323"/>
      <c r="AI195" s="1323"/>
      <c r="AJ195" s="1323"/>
      <c r="AK195" s="1323"/>
      <c r="AL195" s="1323"/>
      <c r="AM195" s="1323"/>
      <c r="AN195" s="1323"/>
      <c r="AO195" s="1323"/>
      <c r="AP195" s="1323"/>
      <c r="AQ195" s="1323"/>
      <c r="AR195" s="1323"/>
      <c r="AS195" s="1323"/>
      <c r="AT195" s="1323"/>
      <c r="AU195" s="1323"/>
      <c r="AV195" s="1323"/>
      <c r="AW195" s="1323"/>
      <c r="AX195" s="1323"/>
      <c r="AY195" s="1323"/>
      <c r="AZ195" s="1323"/>
      <c r="BA195" s="1323"/>
      <c r="BB195" s="1323"/>
      <c r="BC195" s="1323"/>
      <c r="BD195" s="1323"/>
    </row>
    <row r="196" spans="1:56" x14ac:dyDescent="0.25">
      <c r="A196" s="1432" t="s">
        <v>213</v>
      </c>
      <c r="B196" s="1436"/>
      <c r="C196" s="1436"/>
      <c r="D196" s="1605"/>
      <c r="E196" s="1437"/>
      <c r="F196" s="1436"/>
      <c r="G196" s="1437"/>
      <c r="H196" s="1589"/>
      <c r="I196" s="1323"/>
      <c r="J196" s="1323"/>
      <c r="K196" s="1323"/>
      <c r="L196" s="1323"/>
      <c r="M196" s="1323"/>
      <c r="N196" s="1323"/>
      <c r="O196" s="1323"/>
      <c r="P196" s="1323"/>
      <c r="Q196" s="1323"/>
      <c r="R196" s="1330"/>
      <c r="S196" s="1330"/>
      <c r="T196" s="1323"/>
      <c r="U196" s="1323"/>
      <c r="V196" s="1323"/>
      <c r="W196" s="1323"/>
      <c r="X196" s="1323"/>
      <c r="Y196" s="1323"/>
      <c r="Z196" s="1323"/>
      <c r="AA196" s="1323"/>
      <c r="AB196" s="1323"/>
      <c r="AC196" s="1323"/>
      <c r="AD196" s="1323"/>
      <c r="AE196" s="1323"/>
      <c r="AF196" s="1323"/>
      <c r="AG196" s="1323"/>
      <c r="AH196" s="1323"/>
      <c r="AI196" s="1323"/>
      <c r="AJ196" s="1323"/>
      <c r="AK196" s="1323"/>
      <c r="AL196" s="1323"/>
      <c r="AM196" s="1323"/>
      <c r="AN196" s="1323"/>
      <c r="AO196" s="1323"/>
      <c r="AP196" s="1323"/>
      <c r="AQ196" s="1323"/>
      <c r="AR196" s="1323"/>
      <c r="AS196" s="1323"/>
      <c r="AT196" s="1323"/>
      <c r="AU196" s="1323"/>
      <c r="AV196" s="1323"/>
      <c r="AW196" s="1323"/>
      <c r="AX196" s="1323"/>
      <c r="AY196" s="1323"/>
      <c r="AZ196" s="1323"/>
      <c r="BA196" s="1323"/>
      <c r="BB196" s="1323"/>
      <c r="BC196" s="1323"/>
      <c r="BD196" s="1323"/>
    </row>
    <row r="197" spans="1:56" x14ac:dyDescent="0.25">
      <c r="A197" s="1442" t="s">
        <v>214</v>
      </c>
      <c r="B197" s="1443">
        <v>0</v>
      </c>
      <c r="C197" s="1444">
        <v>0</v>
      </c>
      <c r="D197" s="1604">
        <v>0</v>
      </c>
      <c r="E197" s="1445">
        <v>0</v>
      </c>
      <c r="F197" s="1444">
        <v>0</v>
      </c>
      <c r="G197" s="1445">
        <v>0</v>
      </c>
      <c r="H197" s="1443">
        <v>0</v>
      </c>
      <c r="I197" s="1323"/>
      <c r="J197" s="1323"/>
      <c r="K197" s="1323"/>
      <c r="L197" s="1323"/>
      <c r="M197" s="1323"/>
      <c r="N197" s="1323"/>
      <c r="O197" s="1323"/>
      <c r="P197" s="1323"/>
      <c r="Q197" s="1323"/>
      <c r="R197" s="1330"/>
      <c r="S197" s="1330"/>
      <c r="T197" s="1323"/>
      <c r="U197" s="1323"/>
      <c r="V197" s="1323"/>
      <c r="W197" s="1323"/>
      <c r="X197" s="1323"/>
      <c r="Y197" s="1323"/>
      <c r="Z197" s="1323"/>
      <c r="AA197" s="1323"/>
      <c r="AB197" s="1323"/>
      <c r="AC197" s="1323"/>
      <c r="AD197" s="1323"/>
      <c r="AE197" s="1323"/>
      <c r="AF197" s="1323"/>
      <c r="AG197" s="1323"/>
      <c r="AH197" s="1323"/>
      <c r="AI197" s="1323"/>
      <c r="AJ197" s="1323"/>
      <c r="AK197" s="1323"/>
      <c r="AL197" s="1323"/>
      <c r="AM197" s="1323"/>
      <c r="AN197" s="1323"/>
      <c r="AO197" s="1323"/>
      <c r="AP197" s="1323"/>
      <c r="AQ197" s="1323"/>
      <c r="AR197" s="1323"/>
      <c r="AS197" s="1323"/>
      <c r="AT197" s="1323"/>
      <c r="AU197" s="1323"/>
      <c r="AV197" s="1323"/>
      <c r="AW197" s="1323"/>
      <c r="AX197" s="1323"/>
      <c r="AY197" s="1323"/>
      <c r="AZ197" s="1323"/>
      <c r="BA197" s="1323"/>
      <c r="BB197" s="1323"/>
      <c r="BC197" s="1323"/>
      <c r="BD197" s="1323"/>
    </row>
    <row r="198" spans="1:56" ht="22.5" x14ac:dyDescent="0.25">
      <c r="A198" s="1433" t="s">
        <v>187</v>
      </c>
      <c r="B198" s="1436"/>
      <c r="C198" s="1436"/>
      <c r="D198" s="1605"/>
      <c r="E198" s="1437"/>
      <c r="F198" s="1436"/>
      <c r="G198" s="1437"/>
      <c r="H198" s="1589"/>
      <c r="I198" s="1323"/>
      <c r="J198" s="1323"/>
      <c r="K198" s="1323"/>
      <c r="L198" s="1323"/>
      <c r="M198" s="1323"/>
      <c r="N198" s="1323"/>
      <c r="O198" s="1323"/>
      <c r="P198" s="1323"/>
      <c r="Q198" s="1323"/>
      <c r="R198" s="1330"/>
      <c r="S198" s="1330"/>
      <c r="T198" s="1323"/>
      <c r="U198" s="1323"/>
      <c r="V198" s="1323"/>
      <c r="W198" s="1323"/>
      <c r="X198" s="1323"/>
      <c r="Y198" s="1323"/>
      <c r="Z198" s="1323"/>
      <c r="AA198" s="1323"/>
      <c r="AB198" s="1323"/>
      <c r="AC198" s="1323"/>
      <c r="AD198" s="1323"/>
      <c r="AE198" s="1323"/>
      <c r="AF198" s="1323"/>
      <c r="AG198" s="1323"/>
      <c r="AH198" s="1323"/>
      <c r="AI198" s="1323"/>
      <c r="AJ198" s="1323"/>
      <c r="AK198" s="1323"/>
      <c r="AL198" s="1323"/>
      <c r="AM198" s="1323"/>
      <c r="AN198" s="1323"/>
      <c r="AO198" s="1323"/>
      <c r="AP198" s="1323"/>
      <c r="AQ198" s="1323"/>
      <c r="AR198" s="1323"/>
      <c r="AS198" s="1323"/>
      <c r="AT198" s="1323"/>
      <c r="AU198" s="1323"/>
      <c r="AV198" s="1323"/>
      <c r="AW198" s="1323"/>
      <c r="AX198" s="1323"/>
      <c r="AY198" s="1323"/>
      <c r="AZ198" s="1323"/>
      <c r="BA198" s="1323"/>
      <c r="BB198" s="1323"/>
      <c r="BC198" s="1323"/>
      <c r="BD198" s="1323"/>
    </row>
    <row r="199" spans="1:56" ht="43.5" x14ac:dyDescent="0.25">
      <c r="A199" s="1434" t="s">
        <v>215</v>
      </c>
      <c r="B199" s="1438"/>
      <c r="C199" s="1438"/>
      <c r="D199" s="1606"/>
      <c r="E199" s="1439"/>
      <c r="F199" s="1438"/>
      <c r="G199" s="1439"/>
      <c r="H199" s="1590"/>
      <c r="I199" s="1323"/>
      <c r="J199" s="1323"/>
      <c r="K199" s="1323"/>
      <c r="L199" s="1323"/>
      <c r="M199" s="1323"/>
      <c r="N199" s="1323"/>
      <c r="O199" s="1323"/>
      <c r="P199" s="1323"/>
      <c r="Q199" s="1323"/>
      <c r="R199" s="1330"/>
      <c r="S199" s="1330"/>
      <c r="T199" s="1323"/>
      <c r="U199" s="1323"/>
      <c r="V199" s="1323"/>
      <c r="W199" s="1323"/>
      <c r="X199" s="1323"/>
      <c r="Y199" s="1323"/>
      <c r="Z199" s="1323"/>
      <c r="AA199" s="1323"/>
      <c r="AB199" s="1323"/>
      <c r="AC199" s="1323"/>
      <c r="AD199" s="1323"/>
      <c r="AE199" s="1323"/>
      <c r="AF199" s="1323"/>
      <c r="AG199" s="1323"/>
      <c r="AH199" s="1323"/>
      <c r="AI199" s="1323"/>
      <c r="AJ199" s="1323"/>
      <c r="AK199" s="1323"/>
      <c r="AL199" s="1323"/>
      <c r="AM199" s="1323"/>
      <c r="AN199" s="1323"/>
      <c r="AO199" s="1323"/>
      <c r="AP199" s="1323"/>
      <c r="AQ199" s="1323"/>
      <c r="AR199" s="1323"/>
      <c r="AS199" s="1323"/>
      <c r="AT199" s="1323"/>
      <c r="AU199" s="1323"/>
      <c r="AV199" s="1323"/>
      <c r="AW199" s="1323"/>
      <c r="AX199" s="1323"/>
      <c r="AY199" s="1323"/>
      <c r="AZ199" s="1323"/>
      <c r="BA199" s="1323"/>
      <c r="BB199" s="1323"/>
      <c r="BC199" s="1323"/>
      <c r="BD199" s="1323"/>
    </row>
    <row r="200" spans="1:56" x14ac:dyDescent="0.25">
      <c r="A200" s="1434" t="s">
        <v>112</v>
      </c>
      <c r="B200" s="1438"/>
      <c r="C200" s="1438"/>
      <c r="D200" s="1606"/>
      <c r="E200" s="1439"/>
      <c r="F200" s="1438"/>
      <c r="G200" s="1439"/>
      <c r="H200" s="1590"/>
      <c r="I200" s="1323"/>
      <c r="J200" s="1323"/>
      <c r="K200" s="1323"/>
      <c r="L200" s="1323"/>
      <c r="M200" s="1323"/>
      <c r="N200" s="1323"/>
      <c r="O200" s="1323"/>
      <c r="P200" s="1323"/>
      <c r="Q200" s="1323"/>
      <c r="R200" s="1330"/>
      <c r="S200" s="1330"/>
      <c r="T200" s="1323"/>
      <c r="U200" s="1323"/>
      <c r="V200" s="1323"/>
      <c r="W200" s="1323"/>
      <c r="X200" s="1323"/>
      <c r="Y200" s="1323"/>
      <c r="Z200" s="1323"/>
      <c r="AA200" s="1323"/>
      <c r="AB200" s="1323"/>
      <c r="AC200" s="1323"/>
      <c r="AD200" s="1323"/>
      <c r="AE200" s="1323"/>
      <c r="AF200" s="1323"/>
      <c r="AG200" s="1323"/>
      <c r="AH200" s="1323"/>
      <c r="AI200" s="1323"/>
      <c r="AJ200" s="1323"/>
      <c r="AK200" s="1323"/>
      <c r="AL200" s="1323"/>
      <c r="AM200" s="1323"/>
      <c r="AN200" s="1323"/>
      <c r="AO200" s="1323"/>
      <c r="AP200" s="1323"/>
      <c r="AQ200" s="1323"/>
      <c r="AR200" s="1323"/>
      <c r="AS200" s="1323"/>
      <c r="AT200" s="1323"/>
      <c r="AU200" s="1323"/>
      <c r="AV200" s="1323"/>
      <c r="AW200" s="1323"/>
      <c r="AX200" s="1323"/>
      <c r="AY200" s="1323"/>
      <c r="AZ200" s="1323"/>
      <c r="BA200" s="1323"/>
      <c r="BB200" s="1323"/>
      <c r="BC200" s="1323"/>
      <c r="BD200" s="1323"/>
    </row>
    <row r="201" spans="1:56" ht="22.5" x14ac:dyDescent="0.25">
      <c r="A201" s="1434" t="s">
        <v>117</v>
      </c>
      <c r="B201" s="1438"/>
      <c r="C201" s="1438"/>
      <c r="D201" s="1606"/>
      <c r="E201" s="1439"/>
      <c r="F201" s="1438"/>
      <c r="G201" s="1439"/>
      <c r="H201" s="1590"/>
      <c r="I201" s="1323"/>
      <c r="J201" s="1323"/>
      <c r="K201" s="1323"/>
      <c r="L201" s="1323"/>
      <c r="M201" s="1323"/>
      <c r="N201" s="1323"/>
      <c r="O201" s="1323"/>
      <c r="P201" s="1323"/>
      <c r="Q201" s="1323"/>
      <c r="R201" s="1330"/>
      <c r="S201" s="1330"/>
      <c r="T201" s="1323"/>
      <c r="U201" s="1323"/>
      <c r="V201" s="1323"/>
      <c r="W201" s="1323"/>
      <c r="X201" s="1323"/>
      <c r="Y201" s="1323"/>
      <c r="Z201" s="1323"/>
      <c r="AA201" s="1323"/>
      <c r="AB201" s="1323"/>
      <c r="AC201" s="1323"/>
      <c r="AD201" s="1323"/>
      <c r="AE201" s="1323"/>
      <c r="AF201" s="1323"/>
      <c r="AG201" s="1323"/>
      <c r="AH201" s="1323"/>
      <c r="AI201" s="1323"/>
      <c r="AJ201" s="1323"/>
      <c r="AK201" s="1323"/>
      <c r="AL201" s="1323"/>
      <c r="AM201" s="1323"/>
      <c r="AN201" s="1323"/>
      <c r="AO201" s="1323"/>
      <c r="AP201" s="1323"/>
      <c r="AQ201" s="1323"/>
      <c r="AR201" s="1323"/>
      <c r="AS201" s="1323"/>
      <c r="AT201" s="1323"/>
      <c r="AU201" s="1323"/>
      <c r="AV201" s="1323"/>
      <c r="AW201" s="1323"/>
      <c r="AX201" s="1323"/>
      <c r="AY201" s="1323"/>
      <c r="AZ201" s="1323"/>
      <c r="BA201" s="1323"/>
      <c r="BB201" s="1323"/>
      <c r="BC201" s="1323"/>
      <c r="BD201" s="1323"/>
    </row>
    <row r="202" spans="1:56" x14ac:dyDescent="0.25">
      <c r="A202" s="1434" t="s">
        <v>191</v>
      </c>
      <c r="B202" s="1438"/>
      <c r="C202" s="1438"/>
      <c r="D202" s="1606"/>
      <c r="E202" s="1439"/>
      <c r="F202" s="1438"/>
      <c r="G202" s="1439"/>
      <c r="H202" s="1590"/>
      <c r="I202" s="1323"/>
      <c r="J202" s="1323"/>
      <c r="K202" s="1323"/>
      <c r="L202" s="1323"/>
      <c r="M202" s="1323"/>
      <c r="N202" s="1323"/>
      <c r="O202" s="1323"/>
      <c r="P202" s="1323"/>
      <c r="Q202" s="1323"/>
      <c r="R202" s="1330"/>
      <c r="S202" s="1330"/>
      <c r="T202" s="1323"/>
      <c r="U202" s="1323"/>
      <c r="V202" s="1323"/>
      <c r="W202" s="1323"/>
      <c r="X202" s="1323"/>
      <c r="Y202" s="1323"/>
      <c r="Z202" s="1323"/>
      <c r="AA202" s="1323"/>
      <c r="AB202" s="1323"/>
      <c r="AC202" s="1323"/>
      <c r="AD202" s="1323"/>
      <c r="AE202" s="1323"/>
      <c r="AF202" s="1323"/>
      <c r="AG202" s="1323"/>
      <c r="AH202" s="1323"/>
      <c r="AI202" s="1323"/>
      <c r="AJ202" s="1323"/>
      <c r="AK202" s="1323"/>
      <c r="AL202" s="1323"/>
      <c r="AM202" s="1323"/>
      <c r="AN202" s="1323"/>
      <c r="AO202" s="1323"/>
      <c r="AP202" s="1323"/>
      <c r="AQ202" s="1323"/>
      <c r="AR202" s="1323"/>
      <c r="AS202" s="1323"/>
      <c r="AT202" s="1323"/>
      <c r="AU202" s="1323"/>
      <c r="AV202" s="1323"/>
      <c r="AW202" s="1323"/>
      <c r="AX202" s="1323"/>
      <c r="AY202" s="1323"/>
      <c r="AZ202" s="1323"/>
      <c r="BA202" s="1323"/>
      <c r="BB202" s="1323"/>
      <c r="BC202" s="1323"/>
      <c r="BD202" s="1323"/>
    </row>
    <row r="203" spans="1:56" x14ac:dyDescent="0.25">
      <c r="A203" s="1434" t="s">
        <v>118</v>
      </c>
      <c r="B203" s="1438"/>
      <c r="C203" s="1438"/>
      <c r="D203" s="1606"/>
      <c r="E203" s="1439"/>
      <c r="F203" s="1438"/>
      <c r="G203" s="1439"/>
      <c r="H203" s="1590"/>
      <c r="I203" s="1323"/>
      <c r="J203" s="1323"/>
      <c r="K203" s="1323"/>
      <c r="L203" s="1323"/>
      <c r="M203" s="1323"/>
      <c r="N203" s="1323"/>
      <c r="O203" s="1323"/>
      <c r="P203" s="1323"/>
      <c r="Q203" s="1323"/>
      <c r="R203" s="1422"/>
      <c r="S203" s="1374"/>
      <c r="T203" s="1323"/>
      <c r="U203" s="1323"/>
      <c r="V203" s="1323"/>
      <c r="W203" s="1323"/>
      <c r="X203" s="1323"/>
      <c r="Y203" s="1323"/>
      <c r="Z203" s="1323"/>
      <c r="AA203" s="1323"/>
      <c r="AB203" s="1323"/>
      <c r="AC203" s="1323"/>
      <c r="AD203" s="1323"/>
      <c r="AE203" s="1323"/>
      <c r="AF203" s="1323"/>
      <c r="AG203" s="1323"/>
      <c r="AH203" s="1323"/>
      <c r="AI203" s="1323"/>
      <c r="AJ203" s="1323"/>
      <c r="AK203" s="1323"/>
      <c r="AL203" s="1323"/>
      <c r="AM203" s="1323"/>
      <c r="AN203" s="1323"/>
      <c r="AO203" s="1323"/>
      <c r="AP203" s="1323"/>
      <c r="AQ203" s="1323"/>
      <c r="AR203" s="1323"/>
      <c r="AS203" s="1323"/>
      <c r="AT203" s="1323"/>
      <c r="AU203" s="1323"/>
      <c r="AV203" s="1323"/>
      <c r="AW203" s="1323"/>
      <c r="AX203" s="1323"/>
      <c r="AY203" s="1323"/>
      <c r="AZ203" s="1323"/>
      <c r="BA203" s="1323"/>
      <c r="BB203" s="1323"/>
      <c r="BC203" s="1323"/>
      <c r="BD203" s="1323"/>
    </row>
    <row r="204" spans="1:56" ht="15.75" x14ac:dyDescent="0.25">
      <c r="A204" s="1434" t="s">
        <v>119</v>
      </c>
      <c r="B204" s="1438"/>
      <c r="C204" s="1438"/>
      <c r="D204" s="1606"/>
      <c r="E204" s="1439"/>
      <c r="F204" s="1438"/>
      <c r="G204" s="1439"/>
      <c r="H204" s="1590"/>
      <c r="I204" s="1323"/>
      <c r="J204" s="1323"/>
      <c r="K204" s="1323"/>
      <c r="L204" s="1323"/>
      <c r="M204" s="1323"/>
      <c r="N204" s="1323"/>
      <c r="O204" s="1323"/>
      <c r="P204" s="1323"/>
      <c r="Q204" s="1323"/>
      <c r="R204" s="1373"/>
      <c r="S204" s="1349"/>
      <c r="T204" s="1323"/>
      <c r="U204" s="1323"/>
      <c r="V204" s="1323"/>
      <c r="W204" s="1323"/>
      <c r="X204" s="1323"/>
      <c r="Y204" s="1323"/>
      <c r="Z204" s="1323"/>
      <c r="AA204" s="1323"/>
      <c r="AB204" s="1323"/>
      <c r="AC204" s="1323"/>
      <c r="AD204" s="1323"/>
      <c r="AE204" s="1323"/>
      <c r="AF204" s="1323"/>
      <c r="AG204" s="1323"/>
      <c r="AH204" s="1323"/>
      <c r="AI204" s="1323"/>
      <c r="AJ204" s="1323"/>
      <c r="AK204" s="1323"/>
      <c r="AL204" s="1323"/>
      <c r="AM204" s="1323"/>
      <c r="AN204" s="1323"/>
      <c r="AO204" s="1323"/>
      <c r="AP204" s="1323"/>
      <c r="AQ204" s="1323"/>
      <c r="AR204" s="1323"/>
      <c r="AS204" s="1323"/>
      <c r="AT204" s="1323"/>
      <c r="AU204" s="1323"/>
      <c r="AV204" s="1323"/>
      <c r="AW204" s="1323"/>
      <c r="AX204" s="1323"/>
      <c r="AY204" s="1323"/>
      <c r="AZ204" s="1323"/>
      <c r="BA204" s="1323"/>
      <c r="BB204" s="1323"/>
      <c r="BC204" s="1323"/>
      <c r="BD204" s="1323"/>
    </row>
    <row r="205" spans="1:56" ht="33" x14ac:dyDescent="0.25">
      <c r="A205" s="1434" t="s">
        <v>192</v>
      </c>
      <c r="B205" s="1438"/>
      <c r="C205" s="1438"/>
      <c r="D205" s="1606"/>
      <c r="E205" s="1439"/>
      <c r="F205" s="1438"/>
      <c r="G205" s="1439"/>
      <c r="H205" s="1590"/>
      <c r="I205" s="1326"/>
      <c r="J205" s="1326"/>
      <c r="K205" s="1326"/>
      <c r="L205" s="1326"/>
      <c r="M205" s="1326"/>
      <c r="N205" s="1326"/>
      <c r="O205" s="1326"/>
      <c r="P205" s="1326"/>
      <c r="Q205" s="1323"/>
      <c r="R205" s="1373"/>
      <c r="S205" s="1349"/>
      <c r="T205" s="1323"/>
      <c r="U205" s="1323"/>
      <c r="V205" s="1323"/>
      <c r="W205" s="1323"/>
      <c r="X205" s="1323"/>
      <c r="Y205" s="1323"/>
      <c r="Z205" s="1323"/>
      <c r="AA205" s="1323"/>
      <c r="AB205" s="1323"/>
      <c r="AC205" s="1326"/>
      <c r="AD205" s="1326"/>
      <c r="AE205" s="1326"/>
      <c r="AF205" s="1326"/>
      <c r="AG205" s="1326"/>
      <c r="AH205" s="1326"/>
      <c r="AI205" s="1326"/>
      <c r="AJ205" s="1326"/>
      <c r="AK205" s="1326"/>
      <c r="AL205" s="1326"/>
      <c r="AM205" s="1326"/>
      <c r="AN205" s="1326"/>
      <c r="AO205" s="1326"/>
      <c r="AP205" s="1326"/>
      <c r="AQ205" s="1326"/>
      <c r="AR205" s="1326"/>
      <c r="AS205" s="1326"/>
      <c r="AT205" s="1326"/>
      <c r="AU205" s="1326"/>
      <c r="AV205" s="1326"/>
      <c r="AW205" s="1326"/>
      <c r="AX205" s="1326"/>
      <c r="AY205" s="1326"/>
      <c r="AZ205" s="1326"/>
      <c r="BA205" s="1326"/>
      <c r="BB205" s="1323"/>
      <c r="BC205" s="1323"/>
      <c r="BD205" s="1323"/>
    </row>
    <row r="206" spans="1:56" ht="33" x14ac:dyDescent="0.25">
      <c r="A206" s="1434" t="s">
        <v>193</v>
      </c>
      <c r="B206" s="1438"/>
      <c r="C206" s="1438"/>
      <c r="D206" s="1606"/>
      <c r="E206" s="1439"/>
      <c r="F206" s="1438"/>
      <c r="G206" s="1439"/>
      <c r="H206" s="1590"/>
      <c r="I206" s="1326"/>
      <c r="J206" s="1326"/>
      <c r="K206" s="1326"/>
      <c r="L206" s="1326"/>
      <c r="M206" s="1326"/>
      <c r="N206" s="1326"/>
      <c r="O206" s="1326"/>
      <c r="P206" s="1326"/>
      <c r="Q206" s="1323"/>
      <c r="R206" s="1373"/>
      <c r="S206" s="1349"/>
      <c r="T206" s="1323"/>
      <c r="U206" s="1323"/>
      <c r="V206" s="1323"/>
      <c r="W206" s="1323"/>
      <c r="X206" s="1323"/>
      <c r="Y206" s="1323"/>
      <c r="Z206" s="1323"/>
      <c r="AA206" s="1323"/>
      <c r="AB206" s="1323"/>
      <c r="AC206" s="1326"/>
      <c r="AD206" s="1326"/>
      <c r="AE206" s="1326"/>
      <c r="AF206" s="1326"/>
      <c r="AG206" s="1326"/>
      <c r="AH206" s="1326"/>
      <c r="AI206" s="1326"/>
      <c r="AJ206" s="1326"/>
      <c r="AK206" s="1326"/>
      <c r="AL206" s="1326"/>
      <c r="AM206" s="1326"/>
      <c r="AN206" s="1326"/>
      <c r="AO206" s="1326"/>
      <c r="AP206" s="1326"/>
      <c r="AQ206" s="1326"/>
      <c r="AR206" s="1326"/>
      <c r="AS206" s="1326"/>
      <c r="AT206" s="1326"/>
      <c r="AU206" s="1326"/>
      <c r="AV206" s="1326"/>
      <c r="AW206" s="1326"/>
      <c r="AX206" s="1326"/>
      <c r="AY206" s="1326"/>
      <c r="AZ206" s="1326"/>
      <c r="BA206" s="1326"/>
      <c r="BB206" s="1323"/>
      <c r="BC206" s="1323"/>
      <c r="BD206" s="1323"/>
    </row>
    <row r="207" spans="1:56" ht="54" x14ac:dyDescent="0.25">
      <c r="A207" s="1435" t="s">
        <v>194</v>
      </c>
      <c r="B207" s="1440"/>
      <c r="C207" s="1440"/>
      <c r="D207" s="1607"/>
      <c r="E207" s="1441"/>
      <c r="F207" s="1440"/>
      <c r="G207" s="1441"/>
      <c r="H207" s="1591"/>
      <c r="I207" s="1326"/>
      <c r="J207" s="1326"/>
      <c r="K207" s="1326"/>
      <c r="L207" s="1326"/>
      <c r="M207" s="1326"/>
      <c r="N207" s="1326"/>
      <c r="O207" s="1326"/>
      <c r="P207" s="1326"/>
      <c r="Q207" s="1323"/>
      <c r="R207" s="1373"/>
      <c r="S207" s="1349"/>
      <c r="T207" s="1323"/>
      <c r="U207" s="1323"/>
      <c r="V207" s="1323"/>
      <c r="W207" s="1323"/>
      <c r="X207" s="1323"/>
      <c r="Y207" s="1323"/>
      <c r="Z207" s="1323"/>
      <c r="AA207" s="1323"/>
      <c r="AB207" s="1323"/>
      <c r="AC207" s="1326"/>
      <c r="AD207" s="1326"/>
      <c r="AE207" s="1326"/>
      <c r="AF207" s="1326"/>
      <c r="AG207" s="1326"/>
      <c r="AH207" s="1326"/>
      <c r="AI207" s="1326"/>
      <c r="AJ207" s="1326"/>
      <c r="AK207" s="1326"/>
      <c r="AL207" s="1326"/>
      <c r="AM207" s="1326"/>
      <c r="AN207" s="1326"/>
      <c r="AO207" s="1326"/>
      <c r="AP207" s="1326"/>
      <c r="AQ207" s="1326"/>
      <c r="AR207" s="1326"/>
      <c r="AS207" s="1326"/>
      <c r="AT207" s="1326"/>
      <c r="AU207" s="1326"/>
      <c r="AV207" s="1326"/>
      <c r="AW207" s="1326"/>
      <c r="AX207" s="1326"/>
      <c r="AY207" s="1326"/>
      <c r="AZ207" s="1326"/>
      <c r="BA207" s="1326"/>
      <c r="BB207" s="1323"/>
      <c r="BC207" s="1323"/>
      <c r="BD207" s="1323"/>
    </row>
    <row r="208" spans="1:56" x14ac:dyDescent="0.25">
      <c r="A208" s="1359"/>
      <c r="B208" s="1365"/>
      <c r="C208" s="1365"/>
      <c r="D208" s="1359"/>
      <c r="E208" s="1359"/>
      <c r="F208" s="1359"/>
      <c r="G208" s="1359"/>
      <c r="H208" s="1359"/>
      <c r="I208" s="1359"/>
      <c r="J208" s="1359"/>
      <c r="K208" s="1359"/>
      <c r="L208" s="1359"/>
      <c r="M208" s="1359"/>
      <c r="N208" s="1359"/>
      <c r="O208" s="1359"/>
      <c r="P208" s="1359"/>
      <c r="Q208" s="1359"/>
      <c r="R208" s="1593"/>
      <c r="S208" s="1359"/>
      <c r="T208" s="1359"/>
      <c r="U208" s="1359"/>
      <c r="V208" s="1359"/>
      <c r="W208" s="1359"/>
      <c r="X208" s="1359"/>
      <c r="Y208" s="1359"/>
      <c r="Z208" s="1359"/>
      <c r="AA208" s="1359"/>
      <c r="AB208" s="1359"/>
      <c r="AC208" s="1359"/>
      <c r="AD208" s="1359"/>
      <c r="AE208" s="1359"/>
      <c r="AF208" s="1359"/>
      <c r="AG208" s="1359"/>
      <c r="AH208" s="1359"/>
      <c r="AI208" s="1359"/>
      <c r="AJ208" s="1359"/>
      <c r="AK208" s="1359"/>
      <c r="AL208" s="1359"/>
      <c r="AM208" s="1359"/>
      <c r="AN208" s="1359"/>
      <c r="AO208" s="1359"/>
      <c r="AP208" s="1359"/>
      <c r="AQ208" s="1359"/>
      <c r="AR208" s="1359"/>
      <c r="AS208" s="1359"/>
      <c r="AT208" s="1359"/>
      <c r="AU208" s="1359"/>
      <c r="AV208" s="1359"/>
      <c r="AW208" s="1359"/>
      <c r="AX208" s="1359"/>
      <c r="AY208" s="1359"/>
      <c r="AZ208" s="1359"/>
      <c r="BA208" s="1359"/>
      <c r="BB208" s="1359"/>
      <c r="BC208" s="1359"/>
      <c r="BD208" s="1359"/>
    </row>
    <row r="209" spans="2:18" x14ac:dyDescent="0.25">
      <c r="B209" s="1365"/>
      <c r="C209" s="1365"/>
      <c r="D209" s="1359"/>
      <c r="E209" s="1359"/>
      <c r="F209" s="1359"/>
      <c r="G209" s="1359"/>
      <c r="H209" s="1359"/>
      <c r="I209" s="1359"/>
      <c r="J209" s="1359"/>
      <c r="K209" s="1359"/>
      <c r="L209" s="1359"/>
      <c r="M209" s="1359"/>
      <c r="N209" s="1359"/>
      <c r="O209" s="1359"/>
      <c r="P209" s="1359"/>
      <c r="Q209" s="1359"/>
      <c r="R209" s="1593"/>
    </row>
    <row r="210" spans="2:18" x14ac:dyDescent="0.25">
      <c r="B210" s="1365"/>
      <c r="C210" s="1365"/>
      <c r="D210" s="1359"/>
      <c r="E210" s="1359"/>
      <c r="F210" s="1359"/>
      <c r="G210" s="1359"/>
      <c r="H210" s="1359"/>
      <c r="I210" s="1359"/>
      <c r="J210" s="1359"/>
      <c r="K210" s="1359"/>
      <c r="L210" s="1359"/>
      <c r="M210" s="1359"/>
      <c r="N210" s="1359"/>
      <c r="O210" s="1359"/>
      <c r="P210" s="1359"/>
      <c r="Q210" s="1359"/>
      <c r="R210" s="1593"/>
    </row>
    <row r="211" spans="2:18" x14ac:dyDescent="0.25">
      <c r="B211" s="1365"/>
      <c r="C211" s="1365"/>
      <c r="D211" s="1359"/>
      <c r="E211" s="1359"/>
      <c r="F211" s="1359"/>
      <c r="G211" s="1359"/>
      <c r="H211" s="1359"/>
      <c r="I211" s="1359"/>
      <c r="J211" s="1359"/>
      <c r="K211" s="1359"/>
      <c r="L211" s="1359"/>
      <c r="M211" s="1359"/>
      <c r="N211" s="1359"/>
      <c r="O211" s="1359"/>
      <c r="P211" s="1359"/>
      <c r="Q211" s="1359"/>
      <c r="R211" s="1593"/>
    </row>
    <row r="212" spans="2:18" x14ac:dyDescent="0.25">
      <c r="B212" s="1365"/>
      <c r="C212" s="1365"/>
      <c r="D212" s="1359"/>
      <c r="E212" s="1359"/>
      <c r="F212" s="1359"/>
      <c r="G212" s="1359"/>
      <c r="H212" s="1359"/>
      <c r="I212" s="1359"/>
      <c r="J212" s="1359"/>
      <c r="K212" s="1359"/>
      <c r="L212" s="1359"/>
      <c r="M212" s="1359"/>
      <c r="N212" s="1359"/>
      <c r="O212" s="1359"/>
      <c r="P212" s="1359"/>
      <c r="Q212" s="1359"/>
      <c r="R212" s="1593"/>
    </row>
    <row r="213" spans="2:18" x14ac:dyDescent="0.25">
      <c r="B213" s="1365"/>
      <c r="C213" s="1365"/>
      <c r="D213" s="1359"/>
      <c r="E213" s="1359"/>
      <c r="F213" s="1359"/>
      <c r="G213" s="1359"/>
      <c r="H213" s="1359"/>
      <c r="I213" s="1359"/>
      <c r="J213" s="1359"/>
      <c r="K213" s="1359"/>
      <c r="L213" s="1359"/>
      <c r="M213" s="1359"/>
      <c r="N213" s="1359"/>
      <c r="O213" s="1359"/>
      <c r="P213" s="1359"/>
      <c r="Q213" s="1359"/>
      <c r="R213" s="1593"/>
    </row>
    <row r="214" spans="2:18" x14ac:dyDescent="0.25">
      <c r="B214" s="1365"/>
      <c r="C214" s="1365"/>
      <c r="D214" s="1359"/>
      <c r="E214" s="1359"/>
      <c r="F214" s="1359"/>
      <c r="G214" s="1359"/>
      <c r="H214" s="1359"/>
      <c r="I214" s="1359"/>
      <c r="J214" s="1359"/>
      <c r="K214" s="1359"/>
      <c r="L214" s="1359"/>
      <c r="M214" s="1359"/>
      <c r="N214" s="1359"/>
      <c r="O214" s="1359"/>
      <c r="P214" s="1359"/>
      <c r="Q214" s="1359"/>
      <c r="R214" s="1593"/>
    </row>
    <row r="215" spans="2:18" x14ac:dyDescent="0.25">
      <c r="B215" s="1365"/>
      <c r="C215" s="1365"/>
      <c r="D215" s="1359"/>
      <c r="E215" s="1359"/>
      <c r="F215" s="1359"/>
      <c r="G215" s="1359"/>
      <c r="H215" s="1359"/>
      <c r="I215" s="1359"/>
      <c r="J215" s="1359"/>
      <c r="K215" s="1359"/>
      <c r="L215" s="1359"/>
      <c r="M215" s="1359"/>
      <c r="N215" s="1359"/>
      <c r="O215" s="1359"/>
      <c r="P215" s="1359"/>
      <c r="Q215" s="1359"/>
      <c r="R215" s="1593"/>
    </row>
    <row r="216" spans="2:18" x14ac:dyDescent="0.25">
      <c r="B216" s="1365"/>
      <c r="C216" s="1365"/>
      <c r="D216" s="1359"/>
      <c r="E216" s="1359"/>
      <c r="F216" s="1359"/>
      <c r="G216" s="1359"/>
      <c r="H216" s="1359"/>
      <c r="I216" s="1359"/>
      <c r="J216" s="1359"/>
      <c r="K216" s="1359"/>
      <c r="L216" s="1359"/>
      <c r="M216" s="1359"/>
      <c r="N216" s="1359"/>
      <c r="O216" s="1359"/>
      <c r="P216" s="1359"/>
      <c r="Q216" s="1359"/>
      <c r="R216" s="1593"/>
    </row>
    <row r="217" spans="2:18" x14ac:dyDescent="0.25">
      <c r="B217" s="1365"/>
      <c r="C217" s="1365"/>
      <c r="D217" s="1359"/>
      <c r="E217" s="1359"/>
      <c r="F217" s="1359"/>
      <c r="G217" s="1359"/>
      <c r="H217" s="1359"/>
      <c r="I217" s="1359"/>
      <c r="J217" s="1359"/>
      <c r="K217" s="1359"/>
      <c r="L217" s="1359"/>
      <c r="M217" s="1359"/>
      <c r="N217" s="1359"/>
      <c r="O217" s="1359"/>
      <c r="P217" s="1359"/>
      <c r="Q217" s="1359"/>
      <c r="R217" s="1593"/>
    </row>
    <row r="218" spans="2:18" x14ac:dyDescent="0.25">
      <c r="B218" s="1365"/>
      <c r="C218" s="1365"/>
      <c r="D218" s="1359"/>
      <c r="E218" s="1359"/>
      <c r="F218" s="1359"/>
      <c r="G218" s="1359"/>
      <c r="H218" s="1359"/>
      <c r="I218" s="1359"/>
      <c r="J218" s="1359"/>
      <c r="K218" s="1359"/>
      <c r="L218" s="1359"/>
      <c r="M218" s="1359"/>
      <c r="N218" s="1359"/>
      <c r="O218" s="1359"/>
      <c r="P218" s="1359"/>
      <c r="Q218" s="1359"/>
      <c r="R218" s="1593"/>
    </row>
    <row r="219" spans="2:18" x14ac:dyDescent="0.25">
      <c r="B219" s="1365"/>
      <c r="C219" s="1365"/>
      <c r="D219" s="1359"/>
      <c r="E219" s="1359"/>
      <c r="F219" s="1359"/>
      <c r="G219" s="1359"/>
      <c r="H219" s="1359"/>
      <c r="I219" s="1359"/>
      <c r="J219" s="1359"/>
      <c r="K219" s="1359"/>
      <c r="L219" s="1359"/>
      <c r="M219" s="1359"/>
      <c r="N219" s="1359"/>
      <c r="O219" s="1359"/>
      <c r="P219" s="1359"/>
      <c r="Q219" s="1359"/>
      <c r="R219" s="1593"/>
    </row>
    <row r="220" spans="2:18" x14ac:dyDescent="0.25">
      <c r="B220" s="1365"/>
      <c r="C220" s="1365"/>
      <c r="D220" s="1359"/>
      <c r="E220" s="1359"/>
      <c r="F220" s="1359"/>
      <c r="G220" s="1359"/>
      <c r="H220" s="1359"/>
      <c r="I220" s="1359"/>
      <c r="J220" s="1359"/>
      <c r="K220" s="1359"/>
      <c r="L220" s="1359"/>
      <c r="M220" s="1359"/>
      <c r="N220" s="1359"/>
      <c r="O220" s="1359"/>
      <c r="P220" s="1359"/>
      <c r="Q220" s="1359"/>
      <c r="R220" s="1593"/>
    </row>
    <row r="221" spans="2:18" x14ac:dyDescent="0.25">
      <c r="B221" s="1365"/>
      <c r="C221" s="1365"/>
      <c r="D221" s="1359"/>
      <c r="E221" s="1359"/>
      <c r="F221" s="1359"/>
      <c r="G221" s="1359"/>
      <c r="H221" s="1359"/>
      <c r="I221" s="1359"/>
      <c r="J221" s="1359"/>
      <c r="K221" s="1359"/>
      <c r="L221" s="1359"/>
      <c r="M221" s="1359"/>
      <c r="N221" s="1359"/>
      <c r="O221" s="1359"/>
      <c r="P221" s="1359"/>
      <c r="Q221" s="1359"/>
      <c r="R221" s="1593"/>
    </row>
    <row r="222" spans="2:18" x14ac:dyDescent="0.25">
      <c r="B222" s="1365"/>
      <c r="C222" s="1365"/>
      <c r="D222" s="1359"/>
      <c r="E222" s="1359"/>
      <c r="F222" s="1359"/>
      <c r="G222" s="1359"/>
      <c r="H222" s="1359"/>
      <c r="I222" s="1359"/>
      <c r="J222" s="1359"/>
      <c r="K222" s="1359"/>
      <c r="L222" s="1359"/>
      <c r="M222" s="1359"/>
      <c r="N222" s="1359"/>
      <c r="O222" s="1359"/>
      <c r="P222" s="1359"/>
      <c r="Q222" s="1359"/>
      <c r="R222" s="1593"/>
    </row>
    <row r="223" spans="2:18" x14ac:dyDescent="0.25">
      <c r="B223" s="1365"/>
      <c r="C223" s="1365"/>
      <c r="D223" s="1359"/>
      <c r="E223" s="1359"/>
      <c r="F223" s="1359"/>
      <c r="G223" s="1359"/>
      <c r="H223" s="1359"/>
      <c r="I223" s="1359"/>
      <c r="J223" s="1359"/>
      <c r="K223" s="1359"/>
      <c r="L223" s="1359"/>
      <c r="M223" s="1359"/>
      <c r="N223" s="1359"/>
      <c r="O223" s="1359"/>
      <c r="P223" s="1359"/>
      <c r="Q223" s="1359"/>
      <c r="R223" s="1593"/>
    </row>
    <row r="224" spans="2:18" x14ac:dyDescent="0.25">
      <c r="B224" s="1365"/>
      <c r="C224" s="1365"/>
      <c r="D224" s="1359"/>
      <c r="E224" s="1359"/>
      <c r="F224" s="1359"/>
      <c r="G224" s="1359"/>
      <c r="H224" s="1359"/>
      <c r="I224" s="1359"/>
      <c r="J224" s="1359"/>
      <c r="K224" s="1359"/>
      <c r="L224" s="1359"/>
      <c r="M224" s="1359"/>
      <c r="N224" s="1359"/>
      <c r="O224" s="1359"/>
      <c r="P224" s="1359"/>
      <c r="Q224" s="1359"/>
      <c r="R224" s="1593"/>
    </row>
    <row r="225" spans="1:18" x14ac:dyDescent="0.25">
      <c r="A225" s="1359"/>
      <c r="B225" s="1365"/>
      <c r="C225" s="1365"/>
      <c r="D225" s="1359"/>
      <c r="E225" s="1359"/>
      <c r="F225" s="1359"/>
      <c r="G225" s="1359"/>
      <c r="H225" s="1359"/>
      <c r="I225" s="1359"/>
      <c r="J225" s="1359"/>
      <c r="K225" s="1359"/>
      <c r="L225" s="1359"/>
      <c r="M225" s="1359"/>
      <c r="N225" s="1359"/>
      <c r="O225" s="1359"/>
      <c r="P225" s="1359"/>
      <c r="Q225" s="1359"/>
      <c r="R225" s="1593"/>
    </row>
    <row r="226" spans="1:18" x14ac:dyDescent="0.25">
      <c r="A226" s="1359"/>
      <c r="B226" s="1365"/>
      <c r="C226" s="1365"/>
      <c r="D226" s="1359"/>
      <c r="E226" s="1359"/>
      <c r="F226" s="1359"/>
      <c r="G226" s="1359"/>
      <c r="H226" s="1359"/>
      <c r="I226" s="1359"/>
      <c r="J226" s="1359"/>
      <c r="K226" s="1359"/>
      <c r="L226" s="1359"/>
      <c r="M226" s="1359"/>
      <c r="N226" s="1359"/>
      <c r="O226" s="1359"/>
      <c r="P226" s="1359"/>
      <c r="Q226" s="1359"/>
      <c r="R226" s="1593"/>
    </row>
    <row r="227" spans="1:18" x14ac:dyDescent="0.25">
      <c r="A227" s="1359"/>
      <c r="B227" s="1365"/>
      <c r="C227" s="1365"/>
      <c r="D227" s="1359"/>
      <c r="E227" s="1359"/>
      <c r="F227" s="1359"/>
      <c r="G227" s="1359"/>
      <c r="H227" s="1359"/>
      <c r="I227" s="1359"/>
      <c r="J227" s="1359"/>
      <c r="K227" s="1359"/>
      <c r="L227" s="1359"/>
      <c r="M227" s="1359"/>
      <c r="N227" s="1359"/>
      <c r="O227" s="1359"/>
      <c r="P227" s="1359"/>
      <c r="Q227" s="1359"/>
      <c r="R227" s="1593"/>
    </row>
    <row r="228" spans="1:18" x14ac:dyDescent="0.25">
      <c r="A228" s="1359"/>
      <c r="B228" s="1365"/>
      <c r="C228" s="1365"/>
      <c r="D228" s="1359"/>
      <c r="E228" s="1359"/>
      <c r="F228" s="1359"/>
      <c r="G228" s="1359"/>
      <c r="H228" s="1359"/>
      <c r="I228" s="1359"/>
      <c r="J228" s="1359"/>
      <c r="K228" s="1359"/>
      <c r="L228" s="1359"/>
      <c r="M228" s="1359"/>
      <c r="N228" s="1359"/>
      <c r="O228" s="1359"/>
      <c r="P228" s="1359"/>
      <c r="Q228" s="1359"/>
      <c r="R228" s="1593"/>
    </row>
    <row r="229" spans="1:18" x14ac:dyDescent="0.25">
      <c r="A229" s="1359"/>
      <c r="B229" s="1365"/>
      <c r="C229" s="1365"/>
      <c r="D229" s="1359"/>
      <c r="E229" s="1359"/>
      <c r="F229" s="1359"/>
      <c r="G229" s="1359"/>
      <c r="H229" s="1359"/>
      <c r="I229" s="1359"/>
      <c r="J229" s="1359"/>
      <c r="K229" s="1359"/>
      <c r="L229" s="1359"/>
      <c r="M229" s="1359"/>
      <c r="N229" s="1359"/>
      <c r="O229" s="1359"/>
      <c r="P229" s="1359"/>
      <c r="Q229" s="1359"/>
      <c r="R229" s="1593"/>
    </row>
    <row r="230" spans="1:18" x14ac:dyDescent="0.25">
      <c r="A230" s="1359"/>
      <c r="B230" s="1365"/>
      <c r="C230" s="1365"/>
      <c r="D230" s="1359"/>
      <c r="E230" s="1359"/>
      <c r="F230" s="1359"/>
      <c r="G230" s="1359"/>
      <c r="H230" s="1359"/>
      <c r="I230" s="1359"/>
      <c r="J230" s="1359"/>
      <c r="K230" s="1359"/>
      <c r="L230" s="1359"/>
      <c r="M230" s="1359"/>
      <c r="N230" s="1359"/>
      <c r="O230" s="1359"/>
      <c r="P230" s="1359"/>
      <c r="Q230" s="1359"/>
      <c r="R230" s="1593"/>
    </row>
    <row r="231" spans="1:18" x14ac:dyDescent="0.25">
      <c r="A231" s="1359"/>
      <c r="B231" s="1365"/>
      <c r="C231" s="1365"/>
      <c r="D231" s="1359"/>
      <c r="E231" s="1359"/>
      <c r="F231" s="1359"/>
      <c r="G231" s="1359"/>
      <c r="H231" s="1359"/>
      <c r="I231" s="1359"/>
      <c r="J231" s="1359"/>
      <c r="K231" s="1359"/>
      <c r="L231" s="1359"/>
      <c r="M231" s="1359"/>
      <c r="N231" s="1359"/>
      <c r="O231" s="1359"/>
      <c r="P231" s="1359"/>
      <c r="Q231" s="1359"/>
      <c r="R231" s="1593"/>
    </row>
    <row r="232" spans="1:18" x14ac:dyDescent="0.25">
      <c r="A232" s="1359"/>
      <c r="B232" s="1365"/>
      <c r="C232" s="1365"/>
      <c r="D232" s="1359"/>
      <c r="E232" s="1359"/>
      <c r="F232" s="1359"/>
      <c r="G232" s="1359"/>
      <c r="H232" s="1359"/>
      <c r="I232" s="1359"/>
      <c r="J232" s="1359"/>
      <c r="K232" s="1359"/>
      <c r="L232" s="1359"/>
      <c r="M232" s="1359"/>
      <c r="N232" s="1359"/>
      <c r="O232" s="1359"/>
      <c r="P232" s="1359"/>
      <c r="Q232" s="1359"/>
      <c r="R232" s="1593"/>
    </row>
    <row r="233" spans="1:18" x14ac:dyDescent="0.25">
      <c r="A233" s="1359"/>
      <c r="B233" s="1365"/>
      <c r="C233" s="1365"/>
      <c r="D233" s="1359"/>
      <c r="E233" s="1359"/>
      <c r="F233" s="1359"/>
      <c r="G233" s="1359"/>
      <c r="H233" s="1359"/>
      <c r="I233" s="1359"/>
      <c r="J233" s="1359"/>
      <c r="K233" s="1359"/>
      <c r="L233" s="1359"/>
      <c r="M233" s="1359"/>
      <c r="N233" s="1359"/>
      <c r="O233" s="1359"/>
      <c r="P233" s="1359"/>
      <c r="Q233" s="1359"/>
      <c r="R233" s="1593"/>
    </row>
    <row r="234" spans="1:18" x14ac:dyDescent="0.25">
      <c r="A234" s="1359"/>
      <c r="B234" s="1365"/>
      <c r="C234" s="1365"/>
      <c r="D234" s="1359"/>
      <c r="E234" s="1359"/>
      <c r="F234" s="1359"/>
      <c r="G234" s="1359"/>
      <c r="H234" s="1359"/>
      <c r="I234" s="1359"/>
      <c r="J234" s="1359"/>
      <c r="K234" s="1359"/>
      <c r="L234" s="1359"/>
      <c r="M234" s="1359"/>
      <c r="N234" s="1359"/>
      <c r="O234" s="1359"/>
      <c r="P234" s="1359"/>
      <c r="Q234" s="1359"/>
      <c r="R234" s="1593"/>
    </row>
    <row r="235" spans="1:18" x14ac:dyDescent="0.25">
      <c r="A235" s="1594"/>
      <c r="B235" s="1365"/>
      <c r="C235" s="1365"/>
      <c r="D235" s="1359"/>
      <c r="E235" s="1359"/>
      <c r="F235" s="1359"/>
      <c r="G235" s="1359"/>
      <c r="H235" s="1359"/>
      <c r="I235" s="1359"/>
      <c r="J235" s="1359"/>
      <c r="K235" s="1359"/>
      <c r="L235" s="1359"/>
      <c r="M235" s="1359"/>
      <c r="N235" s="1359"/>
      <c r="O235" s="1359"/>
      <c r="P235" s="1359"/>
      <c r="Q235" s="1359"/>
      <c r="R235" s="1593"/>
    </row>
    <row r="236" spans="1:18" x14ac:dyDescent="0.25">
      <c r="A236" s="1359"/>
      <c r="B236" s="1365"/>
      <c r="C236" s="1365"/>
      <c r="D236" s="1359"/>
      <c r="E236" s="1359"/>
      <c r="F236" s="1359"/>
      <c r="G236" s="1359"/>
      <c r="H236" s="1359"/>
      <c r="I236" s="1359"/>
      <c r="J236" s="1359"/>
      <c r="K236" s="1359"/>
      <c r="L236" s="1359"/>
      <c r="M236" s="1359"/>
      <c r="N236" s="1359"/>
      <c r="O236" s="1359"/>
      <c r="P236" s="1359"/>
      <c r="Q236" s="1359"/>
      <c r="R236" s="1593"/>
    </row>
    <row r="237" spans="1:18" x14ac:dyDescent="0.25">
      <c r="A237" s="1359"/>
      <c r="B237" s="1365"/>
      <c r="C237" s="1365"/>
      <c r="D237" s="1359"/>
      <c r="E237" s="1359"/>
      <c r="F237" s="1359"/>
      <c r="G237" s="1359"/>
      <c r="H237" s="1359"/>
      <c r="I237" s="1359"/>
      <c r="J237" s="1359"/>
      <c r="K237" s="1359"/>
      <c r="L237" s="1359"/>
      <c r="M237" s="1359"/>
      <c r="N237" s="1359"/>
      <c r="O237" s="1359"/>
      <c r="P237" s="1359"/>
      <c r="Q237" s="1359"/>
      <c r="R237" s="1593"/>
    </row>
    <row r="238" spans="1:18" x14ac:dyDescent="0.25">
      <c r="A238" s="1359"/>
      <c r="B238" s="1365"/>
      <c r="C238" s="1365"/>
      <c r="D238" s="1359"/>
      <c r="E238" s="1359"/>
      <c r="F238" s="1359"/>
      <c r="G238" s="1359"/>
      <c r="H238" s="1359"/>
      <c r="I238" s="1359"/>
      <c r="J238" s="1359"/>
      <c r="K238" s="1359"/>
      <c r="L238" s="1359"/>
      <c r="M238" s="1359"/>
      <c r="N238" s="1359"/>
      <c r="O238" s="1359"/>
      <c r="P238" s="1359"/>
      <c r="Q238" s="1359"/>
      <c r="R238" s="1593"/>
    </row>
    <row r="301" spans="1:56" x14ac:dyDescent="0.25">
      <c r="A301" s="1599">
        <v>0</v>
      </c>
      <c r="B301" s="1322"/>
      <c r="C301" s="1322"/>
      <c r="D301" s="1322"/>
      <c r="E301" s="1322"/>
      <c r="F301" s="1322"/>
      <c r="G301" s="1322"/>
      <c r="H301" s="1322"/>
      <c r="I301" s="1322"/>
      <c r="J301" s="1322"/>
      <c r="K301" s="1322"/>
      <c r="L301" s="1322"/>
      <c r="M301" s="1322"/>
      <c r="N301" s="1322"/>
      <c r="O301" s="1322"/>
      <c r="P301" s="1322"/>
      <c r="Q301" s="1322"/>
      <c r="R301" s="1322"/>
      <c r="S301" s="1322"/>
      <c r="T301" s="1322"/>
      <c r="U301" s="1322"/>
      <c r="V301" s="1322"/>
      <c r="W301" s="1322"/>
      <c r="X301" s="1322"/>
      <c r="Y301" s="1322"/>
      <c r="Z301" s="1322"/>
      <c r="AA301" s="1322"/>
      <c r="AB301" s="1322"/>
      <c r="AC301" s="1322"/>
      <c r="AD301" s="1322"/>
      <c r="AE301" s="1322"/>
      <c r="AF301" s="1322"/>
      <c r="AG301" s="1322"/>
      <c r="AH301" s="1322"/>
      <c r="AI301" s="1322"/>
      <c r="AJ301" s="1322"/>
      <c r="AK301" s="1322"/>
      <c r="AL301" s="1322"/>
      <c r="AM301" s="1322"/>
      <c r="AN301" s="1322"/>
      <c r="AO301" s="1322"/>
      <c r="AP301" s="1322"/>
      <c r="AQ301" s="1322"/>
      <c r="AR301" s="1322"/>
      <c r="AS301" s="1322"/>
      <c r="AT301" s="1322"/>
      <c r="AU301" s="1322"/>
      <c r="AV301" s="1322"/>
      <c r="AW301" s="1322"/>
      <c r="AX301" s="1322"/>
      <c r="AY301" s="1322"/>
      <c r="AZ301" s="1322"/>
      <c r="BA301" s="1322"/>
      <c r="BB301" s="1322"/>
      <c r="BC301" s="1322"/>
      <c r="BD301" s="1599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1876" t="s">
        <v>0</v>
      </c>
      <c r="B1" s="1675"/>
      <c r="C1" s="1675"/>
      <c r="D1" s="1622"/>
      <c r="E1" s="1622"/>
      <c r="F1" s="1622"/>
      <c r="G1" s="1622"/>
      <c r="H1" s="1622"/>
      <c r="I1" s="1622"/>
      <c r="J1" s="1622"/>
      <c r="K1" s="1622"/>
      <c r="L1" s="1623"/>
      <c r="M1" s="1623"/>
      <c r="N1" s="1623"/>
      <c r="O1" s="1623"/>
      <c r="P1" s="1623"/>
      <c r="Q1" s="1623"/>
      <c r="R1" s="1676"/>
      <c r="S1" s="1623"/>
      <c r="T1" s="1623"/>
      <c r="U1" s="1623"/>
      <c r="V1" s="1623"/>
      <c r="W1" s="1623"/>
      <c r="X1" s="1623"/>
      <c r="Y1" s="1623"/>
      <c r="Z1" s="1623"/>
      <c r="AA1" s="1623"/>
      <c r="AB1" s="1623"/>
      <c r="AC1" s="1623"/>
      <c r="AD1" s="1623"/>
      <c r="AE1" s="1623"/>
      <c r="AF1" s="1623"/>
      <c r="AG1" s="1623"/>
      <c r="AH1" s="1623"/>
      <c r="AI1" s="1623"/>
      <c r="AJ1" s="1623"/>
      <c r="AK1" s="1623"/>
      <c r="AL1" s="1623"/>
      <c r="AM1" s="1623"/>
      <c r="AN1" s="1623"/>
      <c r="AO1" s="1623"/>
      <c r="AP1" s="1623"/>
      <c r="AQ1" s="1623"/>
      <c r="AR1" s="1623"/>
      <c r="AS1" s="1623"/>
      <c r="AT1" s="1623"/>
      <c r="AU1" s="1623"/>
      <c r="AV1" s="1623"/>
      <c r="AW1" s="1623"/>
      <c r="AX1" s="1623"/>
      <c r="AY1" s="1623"/>
      <c r="AZ1" s="1623"/>
      <c r="BA1" s="1623"/>
      <c r="BB1" s="1623"/>
      <c r="BC1" s="1623"/>
      <c r="BD1" s="1623"/>
      <c r="BE1" s="1623"/>
    </row>
    <row r="2" spans="1:57" x14ac:dyDescent="0.25">
      <c r="A2" s="1876" t="s">
        <v>7</v>
      </c>
      <c r="B2" s="1675"/>
      <c r="C2" s="1675"/>
      <c r="D2" s="1622"/>
      <c r="E2" s="1622"/>
      <c r="F2" s="1622"/>
      <c r="G2" s="1622"/>
      <c r="H2" s="1622"/>
      <c r="I2" s="1622"/>
      <c r="J2" s="1622"/>
      <c r="K2" s="1622"/>
      <c r="L2" s="1623"/>
      <c r="M2" s="1623"/>
      <c r="N2" s="1623"/>
      <c r="O2" s="1623"/>
      <c r="P2" s="1623"/>
      <c r="Q2" s="1623"/>
      <c r="R2" s="1676"/>
      <c r="S2" s="1623"/>
      <c r="T2" s="1623"/>
      <c r="U2" s="1623"/>
      <c r="V2" s="1623"/>
      <c r="W2" s="1623"/>
      <c r="X2" s="1623"/>
      <c r="Y2" s="1623"/>
      <c r="Z2" s="1623"/>
      <c r="AA2" s="1623"/>
      <c r="AB2" s="1623"/>
      <c r="AC2" s="1623"/>
      <c r="AD2" s="1623"/>
      <c r="AE2" s="1623"/>
      <c r="AF2" s="1623"/>
      <c r="AG2" s="1623"/>
      <c r="AH2" s="1623"/>
      <c r="AI2" s="1623"/>
      <c r="AJ2" s="1623"/>
      <c r="AK2" s="1623"/>
      <c r="AL2" s="1623"/>
      <c r="AM2" s="1623"/>
      <c r="AN2" s="1623"/>
      <c r="AO2" s="1623"/>
      <c r="AP2" s="1623"/>
      <c r="AQ2" s="1623"/>
      <c r="AR2" s="1623"/>
      <c r="AS2" s="1623"/>
      <c r="AT2" s="1623"/>
      <c r="AU2" s="1623"/>
      <c r="AV2" s="1623"/>
      <c r="AW2" s="1623"/>
      <c r="AX2" s="1623"/>
      <c r="AY2" s="1623"/>
      <c r="AZ2" s="1623"/>
      <c r="BA2" s="1623"/>
      <c r="BB2" s="1623"/>
      <c r="BC2" s="1623"/>
      <c r="BD2" s="1623"/>
      <c r="BE2" s="1623"/>
    </row>
    <row r="3" spans="1:57" x14ac:dyDescent="0.25">
      <c r="A3" s="1876" t="s">
        <v>8</v>
      </c>
      <c r="B3" s="1675"/>
      <c r="C3" s="1675"/>
      <c r="D3" s="1624"/>
      <c r="E3" s="1622"/>
      <c r="F3" s="1622"/>
      <c r="G3" s="1622"/>
      <c r="H3" s="1622"/>
      <c r="I3" s="1622"/>
      <c r="J3" s="1622"/>
      <c r="K3" s="1622"/>
      <c r="L3" s="1623"/>
      <c r="M3" s="1623"/>
      <c r="N3" s="1623"/>
      <c r="O3" s="1623"/>
      <c r="P3" s="1623"/>
      <c r="Q3" s="1623"/>
      <c r="R3" s="1676"/>
      <c r="S3" s="1623"/>
      <c r="T3" s="1623"/>
      <c r="U3" s="1623"/>
      <c r="V3" s="1623"/>
      <c r="W3" s="1623"/>
      <c r="X3" s="1623"/>
      <c r="Y3" s="1623"/>
      <c r="Z3" s="1623"/>
      <c r="AA3" s="1623"/>
      <c r="AB3" s="1623"/>
      <c r="AC3" s="1623"/>
      <c r="AD3" s="1623"/>
      <c r="AE3" s="1623"/>
      <c r="AF3" s="1623"/>
      <c r="AG3" s="1623"/>
      <c r="AH3" s="1623"/>
      <c r="AI3" s="1623"/>
      <c r="AJ3" s="1623"/>
      <c r="AK3" s="1623"/>
      <c r="AL3" s="1623"/>
      <c r="AM3" s="1623"/>
      <c r="AN3" s="1623"/>
      <c r="AO3" s="1623"/>
      <c r="AP3" s="1623"/>
      <c r="AQ3" s="1623"/>
      <c r="AR3" s="1623"/>
      <c r="AS3" s="1623"/>
      <c r="AT3" s="1623"/>
      <c r="AU3" s="1623"/>
      <c r="AV3" s="1623"/>
      <c r="AW3" s="1623"/>
      <c r="AX3" s="1623"/>
      <c r="AY3" s="1623"/>
      <c r="AZ3" s="1623"/>
      <c r="BA3" s="1623"/>
      <c r="BB3" s="1623"/>
      <c r="BC3" s="1623"/>
      <c r="BD3" s="1623"/>
      <c r="BE3" s="1623"/>
    </row>
    <row r="4" spans="1:57" x14ac:dyDescent="0.25">
      <c r="A4" s="1876" t="s">
        <v>9</v>
      </c>
      <c r="B4" s="1675"/>
      <c r="C4" s="1675"/>
      <c r="D4" s="1622"/>
      <c r="E4" s="1622"/>
      <c r="F4" s="1622"/>
      <c r="G4" s="1622"/>
      <c r="H4" s="1622"/>
      <c r="I4" s="1622"/>
      <c r="J4" s="1622"/>
      <c r="K4" s="1622"/>
      <c r="L4" s="1623"/>
      <c r="M4" s="1623"/>
      <c r="N4" s="1623"/>
      <c r="O4" s="1623"/>
      <c r="P4" s="1881"/>
      <c r="Q4" s="1623"/>
      <c r="R4" s="1676"/>
      <c r="S4" s="1623"/>
      <c r="T4" s="1623"/>
      <c r="U4" s="1623"/>
      <c r="V4" s="1623"/>
      <c r="W4" s="1623"/>
      <c r="X4" s="1623"/>
      <c r="Y4" s="1623"/>
      <c r="Z4" s="1623"/>
      <c r="AA4" s="1623"/>
      <c r="AB4" s="1623"/>
      <c r="AC4" s="1623"/>
      <c r="AD4" s="1623"/>
      <c r="AE4" s="1623"/>
      <c r="AF4" s="1623"/>
      <c r="AG4" s="1623"/>
      <c r="AH4" s="1623"/>
      <c r="AI4" s="1623"/>
      <c r="AJ4" s="1623"/>
      <c r="AK4" s="1623"/>
      <c r="AL4" s="1623"/>
      <c r="AM4" s="1623"/>
      <c r="AN4" s="1623"/>
      <c r="AO4" s="1623"/>
      <c r="AP4" s="1623"/>
      <c r="AQ4" s="1623"/>
      <c r="AR4" s="1623"/>
      <c r="AS4" s="1623"/>
      <c r="AT4" s="1623"/>
      <c r="AU4" s="1623"/>
      <c r="AV4" s="1623"/>
      <c r="AW4" s="1623"/>
      <c r="AX4" s="1623"/>
      <c r="AY4" s="1623"/>
      <c r="AZ4" s="1623"/>
      <c r="BA4" s="1623"/>
      <c r="BB4" s="1623"/>
      <c r="BC4" s="1623"/>
      <c r="BD4" s="1623"/>
      <c r="BE4" s="1623"/>
    </row>
    <row r="5" spans="1:57" x14ac:dyDescent="0.25">
      <c r="A5" s="1621" t="s">
        <v>10</v>
      </c>
      <c r="B5" s="1675"/>
      <c r="C5" s="1675"/>
      <c r="D5" s="1622"/>
      <c r="E5" s="1622"/>
      <c r="F5" s="1622"/>
      <c r="G5" s="1622"/>
      <c r="H5" s="1622"/>
      <c r="I5" s="1622"/>
      <c r="J5" s="1622"/>
      <c r="K5" s="1622"/>
      <c r="L5" s="1623"/>
      <c r="M5" s="1623"/>
      <c r="N5" s="1623"/>
      <c r="O5" s="1623"/>
      <c r="P5" s="1623"/>
      <c r="Q5" s="1623"/>
      <c r="R5" s="1676"/>
      <c r="S5" s="1623"/>
      <c r="T5" s="1623"/>
      <c r="U5" s="1623"/>
      <c r="V5" s="1623"/>
      <c r="W5" s="1623"/>
      <c r="X5" s="1623"/>
      <c r="Y5" s="1623"/>
      <c r="Z5" s="1623"/>
      <c r="AA5" s="1623"/>
      <c r="AB5" s="1623"/>
      <c r="AC5" s="1623"/>
      <c r="AD5" s="1623"/>
      <c r="AE5" s="1623"/>
      <c r="AF5" s="1623"/>
      <c r="AG5" s="1623"/>
      <c r="AH5" s="1623"/>
      <c r="AI5" s="1623"/>
      <c r="AJ5" s="1623"/>
      <c r="AK5" s="1623"/>
      <c r="AL5" s="1623"/>
      <c r="AM5" s="1623"/>
      <c r="AN5" s="1623"/>
      <c r="AO5" s="1623"/>
      <c r="AP5" s="1623"/>
      <c r="AQ5" s="1623"/>
      <c r="AR5" s="1623"/>
      <c r="AS5" s="1623"/>
      <c r="AT5" s="1623"/>
      <c r="AU5" s="1623"/>
      <c r="AV5" s="1623"/>
      <c r="AW5" s="1623"/>
      <c r="AX5" s="1623"/>
      <c r="AY5" s="1623"/>
      <c r="AZ5" s="1623"/>
      <c r="BA5" s="1623"/>
      <c r="BB5" s="1623"/>
      <c r="BC5" s="1623"/>
      <c r="BD5" s="1623"/>
      <c r="BE5" s="1623"/>
    </row>
    <row r="6" spans="1:57" ht="15.75" x14ac:dyDescent="0.25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1640"/>
      <c r="R6" s="1677"/>
      <c r="S6" s="1618"/>
      <c r="T6" s="1616"/>
      <c r="U6" s="1616"/>
      <c r="V6" s="1616"/>
      <c r="W6" s="1616"/>
      <c r="X6" s="1616"/>
      <c r="Y6" s="1616"/>
      <c r="Z6" s="1616"/>
      <c r="AA6" s="1616"/>
      <c r="AB6" s="1616"/>
      <c r="AC6" s="1616"/>
      <c r="AD6" s="1616"/>
      <c r="AE6" s="1616"/>
      <c r="AF6" s="1616"/>
      <c r="AG6" s="1616"/>
      <c r="AH6" s="1616"/>
      <c r="AI6" s="1616"/>
      <c r="AJ6" s="1616"/>
      <c r="AK6" s="1616"/>
      <c r="AL6" s="1616"/>
      <c r="AM6" s="1616"/>
      <c r="AN6" s="1616"/>
      <c r="AO6" s="1616"/>
      <c r="AP6" s="1616"/>
      <c r="AQ6" s="1616"/>
      <c r="AR6" s="1616"/>
      <c r="AS6" s="1616"/>
      <c r="AT6" s="1616"/>
      <c r="AU6" s="1616"/>
      <c r="AV6" s="1616"/>
      <c r="AW6" s="1616"/>
      <c r="AX6" s="1616"/>
      <c r="AY6" s="1616"/>
      <c r="AZ6" s="1616"/>
      <c r="BA6" s="1616"/>
      <c r="BB6" s="1616"/>
      <c r="BC6" s="1616"/>
      <c r="BD6" s="1616"/>
      <c r="BE6" s="1616"/>
    </row>
    <row r="7" spans="1:57" x14ac:dyDescent="0.25">
      <c r="A7" s="1671" t="s">
        <v>12</v>
      </c>
      <c r="B7" s="1678"/>
      <c r="C7" s="1678"/>
      <c r="D7" s="1679"/>
      <c r="E7" s="1679"/>
      <c r="F7" s="1679"/>
      <c r="G7" s="1680"/>
      <c r="H7" s="1679"/>
      <c r="I7" s="1679"/>
      <c r="J7" s="1679"/>
      <c r="K7" s="1679"/>
      <c r="L7" s="1679"/>
      <c r="M7" s="1679"/>
      <c r="N7" s="1679"/>
      <c r="O7" s="1679"/>
      <c r="P7" s="1681"/>
      <c r="Q7" s="1681"/>
      <c r="R7" s="1682"/>
      <c r="S7" s="1888"/>
      <c r="T7" s="1616"/>
      <c r="U7" s="1616"/>
      <c r="V7" s="1616"/>
      <c r="W7" s="1616"/>
      <c r="X7" s="1616"/>
      <c r="Y7" s="1616"/>
      <c r="Z7" s="1616"/>
      <c r="AA7" s="1616"/>
      <c r="AB7" s="1616"/>
      <c r="AC7" s="1616"/>
      <c r="AD7" s="1616"/>
      <c r="AE7" s="1616"/>
      <c r="AF7" s="1616"/>
      <c r="AG7" s="1616"/>
      <c r="AH7" s="1616"/>
      <c r="AI7" s="1616"/>
      <c r="AJ7" s="1616"/>
      <c r="AK7" s="1616"/>
      <c r="AL7" s="1616"/>
      <c r="AM7" s="1616"/>
      <c r="AN7" s="1616"/>
      <c r="AO7" s="1616"/>
      <c r="AP7" s="1616"/>
      <c r="AQ7" s="1616"/>
      <c r="AR7" s="1616"/>
      <c r="AS7" s="1616"/>
      <c r="AT7" s="1616"/>
      <c r="AU7" s="1616"/>
      <c r="AV7" s="1616"/>
      <c r="AW7" s="1616"/>
      <c r="AX7" s="1616"/>
      <c r="AY7" s="1616"/>
      <c r="AZ7" s="1616"/>
      <c r="BA7" s="1616"/>
      <c r="BB7" s="1616"/>
      <c r="BC7" s="1616"/>
      <c r="BD7" s="1616"/>
      <c r="BE7" s="1616"/>
    </row>
    <row r="8" spans="1:57" x14ac:dyDescent="0.2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1651"/>
      <c r="T8" s="1616"/>
      <c r="U8" s="1616"/>
      <c r="V8" s="1616"/>
      <c r="W8" s="1616"/>
      <c r="X8" s="1616"/>
      <c r="Y8" s="1616"/>
      <c r="Z8" s="1616"/>
      <c r="AA8" s="1616"/>
      <c r="AB8" s="1616"/>
      <c r="AC8" s="1616"/>
      <c r="AD8" s="1616"/>
      <c r="AE8" s="1616"/>
      <c r="AF8" s="1616"/>
      <c r="AG8" s="1616"/>
      <c r="AH8" s="1619"/>
      <c r="AI8" s="1619"/>
      <c r="AJ8" s="1619"/>
      <c r="AK8" s="1619"/>
      <c r="AL8" s="1619"/>
      <c r="AM8" s="1619"/>
      <c r="AN8" s="1619"/>
      <c r="AO8" s="1619"/>
      <c r="AP8" s="1619"/>
      <c r="AQ8" s="1619"/>
      <c r="AR8" s="1619"/>
      <c r="AS8" s="1619"/>
      <c r="AT8" s="1619"/>
      <c r="AU8" s="1619"/>
      <c r="AV8" s="1619"/>
      <c r="AW8" s="1619"/>
      <c r="AX8" s="1619"/>
      <c r="AY8" s="1619"/>
      <c r="AZ8" s="1619"/>
      <c r="BA8" s="1619"/>
      <c r="BB8" s="1619"/>
      <c r="BC8" s="1619"/>
      <c r="BD8" s="1619"/>
      <c r="BE8" s="1619"/>
    </row>
    <row r="9" spans="1:57" ht="21" x14ac:dyDescent="0.25">
      <c r="A9" s="2807"/>
      <c r="B9" s="2808"/>
      <c r="C9" s="2809"/>
      <c r="D9" s="2831"/>
      <c r="E9" s="1665" t="s">
        <v>17</v>
      </c>
      <c r="F9" s="1631" t="s">
        <v>18</v>
      </c>
      <c r="G9" s="1631" t="s">
        <v>19</v>
      </c>
      <c r="H9" s="1631" t="s">
        <v>20</v>
      </c>
      <c r="I9" s="1631" t="s">
        <v>21</v>
      </c>
      <c r="J9" s="1631" t="s">
        <v>22</v>
      </c>
      <c r="K9" s="1631" t="s">
        <v>23</v>
      </c>
      <c r="L9" s="1631" t="s">
        <v>24</v>
      </c>
      <c r="M9" s="1631" t="s">
        <v>25</v>
      </c>
      <c r="N9" s="1631" t="s">
        <v>26</v>
      </c>
      <c r="O9" s="1650" t="s">
        <v>27</v>
      </c>
      <c r="P9" s="1628" t="s">
        <v>1</v>
      </c>
      <c r="Q9" s="1683" t="s">
        <v>2</v>
      </c>
      <c r="R9" s="2796"/>
      <c r="S9" s="1651"/>
      <c r="T9" s="1616"/>
      <c r="U9" s="1616"/>
      <c r="V9" s="1616"/>
      <c r="W9" s="1616"/>
      <c r="X9" s="1616"/>
      <c r="Y9" s="1616"/>
      <c r="Z9" s="1616"/>
      <c r="AA9" s="1616"/>
      <c r="AB9" s="1616"/>
      <c r="AC9" s="1616"/>
      <c r="AD9" s="1616"/>
      <c r="AE9" s="1616"/>
      <c r="AF9" s="1616"/>
      <c r="AG9" s="1616"/>
      <c r="AH9" s="1619"/>
      <c r="AI9" s="1619"/>
      <c r="AJ9" s="1619"/>
      <c r="AK9" s="1619"/>
      <c r="AL9" s="1619"/>
      <c r="AM9" s="1619"/>
      <c r="AN9" s="1619"/>
      <c r="AO9" s="1619"/>
      <c r="AP9" s="1619"/>
      <c r="AQ9" s="1619"/>
      <c r="AR9" s="1619"/>
      <c r="AS9" s="1619"/>
      <c r="AT9" s="1619"/>
      <c r="AU9" s="1619"/>
      <c r="AV9" s="1619"/>
      <c r="AW9" s="1619"/>
      <c r="AX9" s="1619"/>
      <c r="AY9" s="1619"/>
      <c r="AZ9" s="1619"/>
      <c r="BA9" s="1619"/>
      <c r="BB9" s="1619"/>
      <c r="BC9" s="1619"/>
      <c r="BD9" s="1619"/>
      <c r="BE9" s="1619"/>
    </row>
    <row r="10" spans="1:57" ht="15.75" x14ac:dyDescent="0.25">
      <c r="A10" s="1671" t="s">
        <v>28</v>
      </c>
      <c r="B10" s="1664"/>
      <c r="C10" s="1664"/>
      <c r="D10" s="1684"/>
      <c r="E10" s="1684"/>
      <c r="F10" s="1684"/>
      <c r="G10" s="1684"/>
      <c r="H10" s="1684"/>
      <c r="I10" s="1684"/>
      <c r="J10" s="1684"/>
      <c r="K10" s="1684"/>
      <c r="L10" s="1684"/>
      <c r="M10" s="1684"/>
      <c r="N10" s="1684"/>
      <c r="O10" s="1684"/>
      <c r="P10" s="1684"/>
      <c r="Q10" s="1684"/>
      <c r="R10" s="1684"/>
      <c r="S10" s="1663"/>
      <c r="T10" s="1642"/>
      <c r="U10" s="1616"/>
      <c r="V10" s="1616"/>
      <c r="W10" s="1616"/>
      <c r="X10" s="1616"/>
      <c r="Y10" s="1616"/>
      <c r="Z10" s="1616"/>
      <c r="AA10" s="1616"/>
      <c r="AB10" s="1616"/>
      <c r="AC10" s="1616"/>
      <c r="AD10" s="1616"/>
      <c r="AE10" s="1616"/>
      <c r="AF10" s="1616"/>
      <c r="AG10" s="1616"/>
      <c r="AH10" s="1616"/>
      <c r="AI10" s="1616"/>
      <c r="AJ10" s="1616"/>
      <c r="AK10" s="1616"/>
      <c r="AL10" s="1616"/>
      <c r="AM10" s="1616"/>
      <c r="AN10" s="1616"/>
      <c r="AO10" s="1616"/>
      <c r="AP10" s="1616"/>
      <c r="AQ10" s="1616"/>
      <c r="AR10" s="1616"/>
      <c r="AS10" s="1616"/>
      <c r="AT10" s="1616"/>
      <c r="AU10" s="1616"/>
      <c r="AV10" s="1616"/>
      <c r="AW10" s="1616"/>
      <c r="AX10" s="1616"/>
      <c r="AY10" s="1616"/>
      <c r="AZ10" s="1616"/>
      <c r="BA10" s="1616"/>
      <c r="BB10" s="1616"/>
      <c r="BC10" s="1616"/>
      <c r="BD10" s="1616"/>
      <c r="BE10" s="1616"/>
    </row>
    <row r="11" spans="1:57" x14ac:dyDescent="0.25">
      <c r="A11" s="2905" t="s">
        <v>29</v>
      </c>
      <c r="B11" s="2872" t="s">
        <v>30</v>
      </c>
      <c r="C11" s="2874"/>
      <c r="D11" s="1755">
        <v>0</v>
      </c>
      <c r="E11" s="1818"/>
      <c r="F11" s="1835"/>
      <c r="G11" s="1835"/>
      <c r="H11" s="1819"/>
      <c r="I11" s="1819"/>
      <c r="J11" s="1819"/>
      <c r="K11" s="1819"/>
      <c r="L11" s="1819"/>
      <c r="M11" s="1819"/>
      <c r="N11" s="1802"/>
      <c r="O11" s="1803"/>
      <c r="P11" s="1835"/>
      <c r="Q11" s="1803"/>
      <c r="R11" s="1811"/>
      <c r="S11" s="1877" t="s">
        <v>6</v>
      </c>
      <c r="T11" s="1667"/>
      <c r="U11" s="1616"/>
      <c r="V11" s="1616"/>
      <c r="W11" s="1616"/>
      <c r="X11" s="1616"/>
      <c r="Y11" s="1619"/>
      <c r="Z11" s="1619"/>
      <c r="AA11" s="1630"/>
      <c r="AB11" s="1619"/>
      <c r="AC11" s="1619"/>
      <c r="AD11" s="1619"/>
      <c r="AE11" s="1619"/>
      <c r="AF11" s="1619"/>
      <c r="AG11" s="1619"/>
      <c r="AH11" s="1619"/>
      <c r="AI11" s="1619"/>
      <c r="AJ11" s="1619"/>
      <c r="AK11" s="1619"/>
      <c r="AL11" s="1619"/>
      <c r="AM11" s="1619"/>
      <c r="AN11" s="1619"/>
      <c r="AO11" s="1619"/>
      <c r="AP11" s="1619"/>
      <c r="AQ11" s="1619"/>
      <c r="AR11" s="1619"/>
      <c r="AS11" s="1619"/>
      <c r="AT11" s="1619"/>
      <c r="AU11" s="1619"/>
      <c r="AV11" s="1619"/>
      <c r="AW11" s="1619"/>
      <c r="AX11" s="1619"/>
      <c r="AY11" s="1619"/>
      <c r="AZ11" s="1619"/>
      <c r="BA11" s="1716" t="s">
        <v>3</v>
      </c>
      <c r="BB11" s="1716" t="s">
        <v>3</v>
      </c>
      <c r="BC11" s="1619"/>
      <c r="BD11" s="1880">
        <v>0</v>
      </c>
      <c r="BE11" s="1880">
        <v>0</v>
      </c>
    </row>
    <row r="12" spans="1:57" x14ac:dyDescent="0.25">
      <c r="A12" s="2906"/>
      <c r="B12" s="2820" t="s">
        <v>31</v>
      </c>
      <c r="C12" s="2821"/>
      <c r="D12" s="1757">
        <v>0</v>
      </c>
      <c r="E12" s="1751"/>
      <c r="F12" s="1801"/>
      <c r="G12" s="1801"/>
      <c r="H12" s="1752"/>
      <c r="I12" s="1752"/>
      <c r="J12" s="1752"/>
      <c r="K12" s="1752"/>
      <c r="L12" s="1752"/>
      <c r="M12" s="1752"/>
      <c r="N12" s="1753"/>
      <c r="O12" s="1754"/>
      <c r="P12" s="1801"/>
      <c r="Q12" s="1754"/>
      <c r="R12" s="1744"/>
      <c r="S12" s="1877" t="s">
        <v>6</v>
      </c>
      <c r="T12" s="1667"/>
      <c r="U12" s="1616"/>
      <c r="V12" s="1616"/>
      <c r="W12" s="1616"/>
      <c r="X12" s="1616"/>
      <c r="Y12" s="1623"/>
      <c r="Z12" s="1623"/>
      <c r="AA12" s="1630"/>
      <c r="AB12" s="1623"/>
      <c r="AC12" s="1623"/>
      <c r="AD12" s="1619"/>
      <c r="AE12" s="1619"/>
      <c r="AF12" s="1619"/>
      <c r="AG12" s="1619"/>
      <c r="AH12" s="1619"/>
      <c r="AI12" s="1619"/>
      <c r="AJ12" s="1619"/>
      <c r="AK12" s="1619"/>
      <c r="AL12" s="1619"/>
      <c r="AM12" s="1619"/>
      <c r="AN12" s="1619"/>
      <c r="AO12" s="1619"/>
      <c r="AP12" s="1619"/>
      <c r="AQ12" s="1619"/>
      <c r="AR12" s="1619"/>
      <c r="AS12" s="1619"/>
      <c r="AT12" s="1619"/>
      <c r="AU12" s="1619"/>
      <c r="AV12" s="1619"/>
      <c r="AW12" s="1619"/>
      <c r="AX12" s="1619"/>
      <c r="AY12" s="1619"/>
      <c r="AZ12" s="1619"/>
      <c r="BA12" s="1716" t="s">
        <v>3</v>
      </c>
      <c r="BB12" s="1716" t="s">
        <v>3</v>
      </c>
      <c r="BC12" s="1619"/>
      <c r="BD12" s="1880">
        <v>0</v>
      </c>
      <c r="BE12" s="1880">
        <v>0</v>
      </c>
    </row>
    <row r="13" spans="1:57" ht="15.75" x14ac:dyDescent="0.25">
      <c r="A13" s="1672" t="s">
        <v>32</v>
      </c>
      <c r="B13" s="1685"/>
      <c r="C13" s="1685"/>
      <c r="D13" s="1647"/>
      <c r="E13" s="1647"/>
      <c r="F13" s="1647"/>
      <c r="G13" s="1647"/>
      <c r="H13" s="1647"/>
      <c r="I13" s="1647"/>
      <c r="J13" s="1647"/>
      <c r="K13" s="1647"/>
      <c r="L13" s="1647"/>
      <c r="M13" s="1647"/>
      <c r="N13" s="1647"/>
      <c r="O13" s="1647"/>
      <c r="P13" s="1647"/>
      <c r="Q13" s="1663"/>
      <c r="R13" s="1642"/>
      <c r="S13" s="1616"/>
      <c r="T13" s="1616"/>
      <c r="U13" s="1616"/>
      <c r="V13" s="1616"/>
      <c r="W13" s="1616"/>
      <c r="X13" s="1616"/>
      <c r="Y13" s="1616"/>
      <c r="Z13" s="1616"/>
      <c r="AA13" s="1616"/>
      <c r="AB13" s="1616"/>
      <c r="AC13" s="1616"/>
      <c r="AD13" s="1616"/>
      <c r="AE13" s="1616"/>
      <c r="AF13" s="1616"/>
      <c r="AG13" s="1616"/>
      <c r="AH13" s="1616"/>
      <c r="AI13" s="1616"/>
      <c r="AJ13" s="1616"/>
      <c r="AK13" s="1616"/>
      <c r="AL13" s="1616"/>
      <c r="AM13" s="1616"/>
      <c r="AN13" s="1616"/>
      <c r="AO13" s="1616"/>
      <c r="AP13" s="1616"/>
      <c r="AQ13" s="1616"/>
      <c r="AR13" s="1616"/>
      <c r="AS13" s="1616"/>
      <c r="AT13" s="1616"/>
      <c r="AU13" s="1616"/>
      <c r="AV13" s="1616"/>
      <c r="AW13" s="1616"/>
      <c r="AX13" s="1616"/>
      <c r="AY13" s="1616"/>
      <c r="AZ13" s="1616"/>
      <c r="BA13" s="1616"/>
      <c r="BB13" s="1616"/>
      <c r="BC13" s="1616"/>
      <c r="BD13" s="1616"/>
      <c r="BE13" s="1616"/>
    </row>
    <row r="14" spans="1:57" ht="94.5" x14ac:dyDescent="0.25">
      <c r="A14" s="2858" t="s">
        <v>13</v>
      </c>
      <c r="B14" s="2907"/>
      <c r="C14" s="2907"/>
      <c r="D14" s="1686" t="s">
        <v>4</v>
      </c>
      <c r="E14" s="1665" t="s">
        <v>33</v>
      </c>
      <c r="F14" s="1631" t="s">
        <v>34</v>
      </c>
      <c r="G14" s="1631" t="s">
        <v>35</v>
      </c>
      <c r="H14" s="1631" t="s">
        <v>22</v>
      </c>
      <c r="I14" s="1631" t="s">
        <v>23</v>
      </c>
      <c r="J14" s="1631" t="s">
        <v>24</v>
      </c>
      <c r="K14" s="1631" t="s">
        <v>25</v>
      </c>
      <c r="L14" s="1631" t="s">
        <v>26</v>
      </c>
      <c r="M14" s="1650" t="s">
        <v>27</v>
      </c>
      <c r="N14" s="1628" t="s">
        <v>1</v>
      </c>
      <c r="O14" s="1683" t="s">
        <v>2</v>
      </c>
      <c r="P14" s="1638" t="s">
        <v>36</v>
      </c>
      <c r="Q14" s="1651"/>
      <c r="R14" s="1616"/>
      <c r="S14" s="1616"/>
      <c r="T14" s="1616"/>
      <c r="U14" s="1616"/>
      <c r="V14" s="1616"/>
      <c r="W14" s="1616"/>
      <c r="X14" s="1616"/>
      <c r="Y14" s="1616"/>
      <c r="Z14" s="1616"/>
      <c r="AA14" s="1616"/>
      <c r="AB14" s="1619"/>
      <c r="AC14" s="1619"/>
      <c r="AD14" s="1619"/>
      <c r="AE14" s="1619"/>
      <c r="AF14" s="1619"/>
      <c r="AG14" s="1619"/>
      <c r="AH14" s="1619"/>
      <c r="AI14" s="1619"/>
      <c r="AJ14" s="1619"/>
      <c r="AK14" s="1619"/>
      <c r="AL14" s="1619"/>
      <c r="AM14" s="1619"/>
      <c r="AN14" s="1619"/>
      <c r="AO14" s="1619"/>
      <c r="AP14" s="1619"/>
      <c r="AQ14" s="1619"/>
      <c r="AR14" s="1619"/>
      <c r="AS14" s="1619"/>
      <c r="AT14" s="1619"/>
      <c r="AU14" s="1619"/>
      <c r="AV14" s="1619"/>
      <c r="AW14" s="1619"/>
      <c r="AX14" s="1619"/>
      <c r="AY14" s="1619"/>
      <c r="AZ14" s="1619"/>
      <c r="BA14" s="1616"/>
      <c r="BB14" s="1616"/>
      <c r="BC14" s="1619"/>
      <c r="BD14" s="1616"/>
      <c r="BE14" s="1616"/>
    </row>
    <row r="15" spans="1:57" x14ac:dyDescent="0.25">
      <c r="A15" s="2905" t="s">
        <v>37</v>
      </c>
      <c r="B15" s="2872" t="s">
        <v>30</v>
      </c>
      <c r="C15" s="2874"/>
      <c r="D15" s="1755">
        <v>0</v>
      </c>
      <c r="E15" s="1818"/>
      <c r="F15" s="1819"/>
      <c r="G15" s="1819"/>
      <c r="H15" s="1819"/>
      <c r="I15" s="1819"/>
      <c r="J15" s="1819"/>
      <c r="K15" s="1819"/>
      <c r="L15" s="1802"/>
      <c r="M15" s="1803"/>
      <c r="N15" s="1835"/>
      <c r="O15" s="1803"/>
      <c r="P15" s="1812"/>
      <c r="Q15" s="1877" t="s">
        <v>6</v>
      </c>
      <c r="R15" s="1667"/>
      <c r="S15" s="1616"/>
      <c r="T15" s="1616"/>
      <c r="U15" s="1616"/>
      <c r="V15" s="1616"/>
      <c r="W15" s="1619"/>
      <c r="X15" s="1619"/>
      <c r="Y15" s="1630"/>
      <c r="Z15" s="1619"/>
      <c r="AA15" s="1619"/>
      <c r="AB15" s="1619"/>
      <c r="AC15" s="1619"/>
      <c r="AD15" s="1619"/>
      <c r="AE15" s="1619"/>
      <c r="AF15" s="1619"/>
      <c r="AG15" s="1619"/>
      <c r="AH15" s="1619"/>
      <c r="AI15" s="1619"/>
      <c r="AJ15" s="1619"/>
      <c r="AK15" s="1619"/>
      <c r="AL15" s="1619"/>
      <c r="AM15" s="1619"/>
      <c r="AN15" s="1619"/>
      <c r="AO15" s="1619"/>
      <c r="AP15" s="1619"/>
      <c r="AQ15" s="1619"/>
      <c r="AR15" s="1619"/>
      <c r="AS15" s="1619"/>
      <c r="AT15" s="1619"/>
      <c r="AU15" s="1619"/>
      <c r="AV15" s="1619"/>
      <c r="AW15" s="1619"/>
      <c r="AX15" s="1619"/>
      <c r="AY15" s="1619"/>
      <c r="AZ15" s="1619"/>
      <c r="BA15" s="1716" t="s">
        <v>3</v>
      </c>
      <c r="BB15" s="1716" t="s">
        <v>3</v>
      </c>
      <c r="BC15" s="1619"/>
      <c r="BD15" s="1880">
        <v>0</v>
      </c>
      <c r="BE15" s="1880">
        <v>0</v>
      </c>
    </row>
    <row r="16" spans="1:57" x14ac:dyDescent="0.25">
      <c r="A16" s="2906"/>
      <c r="B16" s="2820" t="s">
        <v>38</v>
      </c>
      <c r="C16" s="2821"/>
      <c r="D16" s="1757">
        <v>0</v>
      </c>
      <c r="E16" s="1751"/>
      <c r="F16" s="1752"/>
      <c r="G16" s="1752"/>
      <c r="H16" s="1752"/>
      <c r="I16" s="1752"/>
      <c r="J16" s="1752"/>
      <c r="K16" s="1752"/>
      <c r="L16" s="1753"/>
      <c r="M16" s="1754"/>
      <c r="N16" s="1801"/>
      <c r="O16" s="1754"/>
      <c r="P16" s="1744"/>
      <c r="Q16" s="1877" t="s">
        <v>6</v>
      </c>
      <c r="R16" s="1667"/>
      <c r="S16" s="1616"/>
      <c r="T16" s="1616"/>
      <c r="U16" s="1616"/>
      <c r="V16" s="1616"/>
      <c r="W16" s="1619"/>
      <c r="X16" s="1619"/>
      <c r="Y16" s="1630"/>
      <c r="Z16" s="1619"/>
      <c r="AA16" s="1619"/>
      <c r="AB16" s="1619"/>
      <c r="AC16" s="1619"/>
      <c r="AD16" s="1619"/>
      <c r="AE16" s="1619"/>
      <c r="AF16" s="1619"/>
      <c r="AG16" s="1619"/>
      <c r="AH16" s="1619"/>
      <c r="AI16" s="1619"/>
      <c r="AJ16" s="1619"/>
      <c r="AK16" s="1619"/>
      <c r="AL16" s="1619"/>
      <c r="AM16" s="1619"/>
      <c r="AN16" s="1619"/>
      <c r="AO16" s="1619"/>
      <c r="AP16" s="1619"/>
      <c r="AQ16" s="1619"/>
      <c r="AR16" s="1619"/>
      <c r="AS16" s="1619"/>
      <c r="AT16" s="1619"/>
      <c r="AU16" s="1619"/>
      <c r="AV16" s="1619"/>
      <c r="AW16" s="1619"/>
      <c r="AX16" s="1619"/>
      <c r="AY16" s="1619"/>
      <c r="AZ16" s="1619"/>
      <c r="BA16" s="1716" t="s">
        <v>3</v>
      </c>
      <c r="BB16" s="1716" t="s">
        <v>3</v>
      </c>
      <c r="BC16" s="1619"/>
      <c r="BD16" s="1880">
        <v>0</v>
      </c>
      <c r="BE16" s="1880">
        <v>0</v>
      </c>
    </row>
    <row r="17" spans="1:58" ht="15.75" x14ac:dyDescent="0.25">
      <c r="A17" s="1672" t="s">
        <v>39</v>
      </c>
      <c r="B17" s="1685"/>
      <c r="C17" s="1685"/>
      <c r="D17" s="1647"/>
      <c r="E17" s="1647"/>
      <c r="F17" s="1647"/>
      <c r="G17" s="1647"/>
      <c r="H17" s="1647"/>
      <c r="I17" s="1647"/>
      <c r="J17" s="1647"/>
      <c r="K17" s="1647"/>
      <c r="L17" s="1647"/>
      <c r="M17" s="1647"/>
      <c r="N17" s="1647"/>
      <c r="O17" s="1647"/>
      <c r="P17" s="1647"/>
      <c r="Q17" s="1663"/>
      <c r="R17" s="1642"/>
      <c r="S17" s="1616"/>
      <c r="T17" s="1616"/>
      <c r="U17" s="1616"/>
      <c r="V17" s="1616"/>
      <c r="W17" s="1616"/>
      <c r="X17" s="1616"/>
      <c r="Y17" s="1616"/>
      <c r="Z17" s="1616"/>
      <c r="AA17" s="1616"/>
      <c r="AB17" s="1616"/>
      <c r="AC17" s="1616"/>
      <c r="AD17" s="1616"/>
      <c r="AE17" s="1616"/>
      <c r="AF17" s="1616"/>
      <c r="AG17" s="1616"/>
      <c r="AH17" s="1616"/>
      <c r="AI17" s="1616"/>
      <c r="AJ17" s="1616"/>
      <c r="AK17" s="1616"/>
      <c r="AL17" s="1616"/>
      <c r="AM17" s="1616"/>
      <c r="AN17" s="1616"/>
      <c r="AO17" s="1616"/>
      <c r="AP17" s="1616"/>
      <c r="AQ17" s="1616"/>
      <c r="AR17" s="1616"/>
      <c r="AS17" s="1616"/>
      <c r="AT17" s="1616"/>
      <c r="AU17" s="1616"/>
      <c r="AV17" s="1616"/>
      <c r="AW17" s="1616"/>
      <c r="AX17" s="1616"/>
      <c r="AY17" s="1616"/>
      <c r="AZ17" s="1616"/>
      <c r="BA17" s="1616"/>
      <c r="BB17" s="1616"/>
      <c r="BC17" s="1616"/>
      <c r="BD17" s="1616"/>
      <c r="BE17" s="1616"/>
      <c r="BF17" s="1616"/>
    </row>
    <row r="18" spans="1:58" ht="21" x14ac:dyDescent="0.25">
      <c r="A18" s="2858" t="s">
        <v>13</v>
      </c>
      <c r="B18" s="2907"/>
      <c r="C18" s="2907"/>
      <c r="D18" s="1686" t="s">
        <v>4</v>
      </c>
      <c r="E18" s="1665" t="s">
        <v>17</v>
      </c>
      <c r="F18" s="1631" t="s">
        <v>19</v>
      </c>
      <c r="G18" s="1631" t="s">
        <v>21</v>
      </c>
      <c r="H18" s="1631" t="s">
        <v>22</v>
      </c>
      <c r="I18" s="1631" t="s">
        <v>23</v>
      </c>
      <c r="J18" s="1631" t="s">
        <v>24</v>
      </c>
      <c r="K18" s="1631" t="s">
        <v>25</v>
      </c>
      <c r="L18" s="1631" t="s">
        <v>26</v>
      </c>
      <c r="M18" s="1650" t="s">
        <v>27</v>
      </c>
      <c r="N18" s="1628" t="s">
        <v>1</v>
      </c>
      <c r="O18" s="1683" t="s">
        <v>2</v>
      </c>
      <c r="P18" s="1651"/>
      <c r="Q18" s="1616"/>
      <c r="R18" s="1642"/>
      <c r="S18" s="1616"/>
      <c r="T18" s="1616"/>
      <c r="U18" s="1616"/>
      <c r="V18" s="1616"/>
      <c r="W18" s="1616"/>
      <c r="X18" s="1616"/>
      <c r="Y18" s="1616"/>
      <c r="Z18" s="1616"/>
      <c r="AA18" s="1616"/>
      <c r="AB18" s="1619"/>
      <c r="AC18" s="1619"/>
      <c r="AD18" s="1619"/>
      <c r="AE18" s="1619"/>
      <c r="AF18" s="1619"/>
      <c r="AG18" s="1619"/>
      <c r="AH18" s="1619"/>
      <c r="AI18" s="1619"/>
      <c r="AJ18" s="1619"/>
      <c r="AK18" s="1619"/>
      <c r="AL18" s="1619"/>
      <c r="AM18" s="1619"/>
      <c r="AN18" s="1619"/>
      <c r="AO18" s="1619"/>
      <c r="AP18" s="1619"/>
      <c r="AQ18" s="1619"/>
      <c r="AR18" s="1619"/>
      <c r="AS18" s="1619"/>
      <c r="AT18" s="1619"/>
      <c r="AU18" s="1619"/>
      <c r="AV18" s="1619"/>
      <c r="AW18" s="1619"/>
      <c r="AX18" s="1619"/>
      <c r="AY18" s="1619"/>
      <c r="AZ18" s="1619"/>
      <c r="BA18" s="1616"/>
      <c r="BB18" s="1616"/>
      <c r="BC18" s="1616"/>
      <c r="BD18" s="1619"/>
      <c r="BE18" s="1619"/>
      <c r="BF18" s="1619"/>
    </row>
    <row r="19" spans="1:58" ht="15.75" x14ac:dyDescent="0.25">
      <c r="A19" s="2863" t="s">
        <v>40</v>
      </c>
      <c r="B19" s="2864"/>
      <c r="C19" s="2865"/>
      <c r="D19" s="1755">
        <v>0</v>
      </c>
      <c r="E19" s="1761"/>
      <c r="F19" s="1762"/>
      <c r="G19" s="1762"/>
      <c r="H19" s="1762"/>
      <c r="I19" s="1762"/>
      <c r="J19" s="1762"/>
      <c r="K19" s="1762"/>
      <c r="L19" s="1777"/>
      <c r="M19" s="1790"/>
      <c r="N19" s="1761"/>
      <c r="O19" s="1790"/>
      <c r="P19" s="1877" t="s">
        <v>3</v>
      </c>
      <c r="Q19" s="1667"/>
      <c r="R19" s="1642"/>
      <c r="S19" s="1616"/>
      <c r="T19" s="1616"/>
      <c r="U19" s="1616"/>
      <c r="V19" s="1623"/>
      <c r="W19" s="1623"/>
      <c r="X19" s="1630"/>
      <c r="Y19" s="1623"/>
      <c r="Z19" s="1623"/>
      <c r="AA19" s="1616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1619"/>
      <c r="AM19" s="1619"/>
      <c r="AN19" s="1619"/>
      <c r="AO19" s="1619"/>
      <c r="AP19" s="1619"/>
      <c r="AQ19" s="1619"/>
      <c r="AR19" s="1619"/>
      <c r="AS19" s="1619"/>
      <c r="AT19" s="1619"/>
      <c r="AU19" s="1619"/>
      <c r="AV19" s="1619"/>
      <c r="AW19" s="1619"/>
      <c r="AX19" s="1619"/>
      <c r="AY19" s="1619"/>
      <c r="AZ19" s="1619"/>
      <c r="BA19" s="1716" t="s">
        <v>3</v>
      </c>
      <c r="BB19" s="1619"/>
      <c r="BC19" s="1619"/>
      <c r="BD19" s="1880">
        <v>0</v>
      </c>
      <c r="BE19" s="1619"/>
      <c r="BF19" s="1619"/>
    </row>
    <row r="20" spans="1:58" ht="15.75" x14ac:dyDescent="0.25">
      <c r="A20" s="2901" t="s">
        <v>41</v>
      </c>
      <c r="B20" s="2902"/>
      <c r="C20" s="2903"/>
      <c r="D20" s="1757">
        <v>0</v>
      </c>
      <c r="E20" s="1751"/>
      <c r="F20" s="1752"/>
      <c r="G20" s="1752"/>
      <c r="H20" s="1752"/>
      <c r="I20" s="1752"/>
      <c r="J20" s="1752"/>
      <c r="K20" s="1752"/>
      <c r="L20" s="1753"/>
      <c r="M20" s="1754"/>
      <c r="N20" s="1751"/>
      <c r="O20" s="1754"/>
      <c r="P20" s="1877" t="s">
        <v>3</v>
      </c>
      <c r="Q20" s="1667"/>
      <c r="R20" s="1642"/>
      <c r="S20" s="1616"/>
      <c r="T20" s="1616"/>
      <c r="U20" s="1616"/>
      <c r="V20" s="1623"/>
      <c r="W20" s="1623"/>
      <c r="X20" s="1630"/>
      <c r="Y20" s="1623"/>
      <c r="Z20" s="1623"/>
      <c r="AA20" s="1616"/>
      <c r="AB20" s="1619"/>
      <c r="AC20" s="1619"/>
      <c r="AD20" s="1619"/>
      <c r="AE20" s="1619"/>
      <c r="AF20" s="1619"/>
      <c r="AG20" s="1619"/>
      <c r="AH20" s="1619"/>
      <c r="AI20" s="1619"/>
      <c r="AJ20" s="1619"/>
      <c r="AK20" s="1619"/>
      <c r="AL20" s="1619"/>
      <c r="AM20" s="1619"/>
      <c r="AN20" s="1619"/>
      <c r="AO20" s="1619"/>
      <c r="AP20" s="1619"/>
      <c r="AQ20" s="1619"/>
      <c r="AR20" s="1619"/>
      <c r="AS20" s="1619"/>
      <c r="AT20" s="1619"/>
      <c r="AU20" s="1619"/>
      <c r="AV20" s="1619"/>
      <c r="AW20" s="1619"/>
      <c r="AX20" s="1619"/>
      <c r="AY20" s="1619"/>
      <c r="AZ20" s="1619"/>
      <c r="BA20" s="1716" t="s">
        <v>3</v>
      </c>
      <c r="BB20" s="1619"/>
      <c r="BC20" s="1619"/>
      <c r="BD20" s="1880">
        <v>0</v>
      </c>
      <c r="BE20" s="1619"/>
      <c r="BF20" s="1619"/>
    </row>
    <row r="21" spans="1:58" x14ac:dyDescent="0.25">
      <c r="A21" s="1672" t="s">
        <v>42</v>
      </c>
      <c r="B21" s="1687"/>
      <c r="C21" s="1687"/>
      <c r="D21" s="1688"/>
      <c r="E21" s="1688"/>
      <c r="F21" s="1688"/>
      <c r="G21" s="1688"/>
      <c r="H21" s="1688"/>
      <c r="I21" s="1688"/>
      <c r="J21" s="1688"/>
      <c r="K21" s="1688"/>
      <c r="L21" s="1688"/>
      <c r="M21" s="1688"/>
      <c r="N21" s="1688"/>
      <c r="O21" s="1688"/>
      <c r="P21" s="1689"/>
      <c r="Q21" s="1689"/>
      <c r="R21" s="1689"/>
      <c r="S21" s="1889"/>
      <c r="T21" s="1616"/>
      <c r="U21" s="1616"/>
      <c r="V21" s="1616"/>
      <c r="W21" s="1616"/>
      <c r="X21" s="1616"/>
      <c r="Y21" s="1616"/>
      <c r="Z21" s="1616"/>
      <c r="AA21" s="1616"/>
      <c r="AB21" s="1616"/>
      <c r="AC21" s="1616"/>
      <c r="AD21" s="1616"/>
      <c r="AE21" s="1616"/>
      <c r="AF21" s="1616"/>
      <c r="AG21" s="1616"/>
      <c r="AH21" s="1616"/>
      <c r="AI21" s="1616"/>
      <c r="AJ21" s="1616"/>
      <c r="AK21" s="1616"/>
      <c r="AL21" s="1616"/>
      <c r="AM21" s="1616"/>
      <c r="AN21" s="1616"/>
      <c r="AO21" s="1616"/>
      <c r="AP21" s="1616"/>
      <c r="AQ21" s="1616"/>
      <c r="AR21" s="1616"/>
      <c r="AS21" s="1616"/>
      <c r="AT21" s="1616"/>
      <c r="AU21" s="1616"/>
      <c r="AV21" s="1616"/>
      <c r="AW21" s="1616"/>
      <c r="AX21" s="1616"/>
      <c r="AY21" s="1616"/>
      <c r="AZ21" s="1616"/>
      <c r="BA21" s="1616"/>
      <c r="BB21" s="1616"/>
      <c r="BC21" s="1616"/>
      <c r="BD21" s="1616"/>
      <c r="BE21" s="1616"/>
      <c r="BF21" s="1616"/>
    </row>
    <row r="22" spans="1:58" x14ac:dyDescent="0.2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1651"/>
      <c r="T22" s="1659"/>
      <c r="U22" s="1616"/>
      <c r="V22" s="1616"/>
      <c r="W22" s="1616"/>
      <c r="X22" s="1616"/>
      <c r="Y22" s="1616"/>
      <c r="Z22" s="1616"/>
      <c r="AA22" s="1616"/>
      <c r="AB22" s="1619"/>
      <c r="AC22" s="1619"/>
      <c r="AD22" s="1619"/>
      <c r="AE22" s="1619"/>
      <c r="AF22" s="1619"/>
      <c r="AG22" s="1616"/>
      <c r="AH22" s="1619"/>
      <c r="AI22" s="1619"/>
      <c r="AJ22" s="1619"/>
      <c r="AK22" s="1619"/>
      <c r="AL22" s="1619"/>
      <c r="AM22" s="1619"/>
      <c r="AN22" s="1619"/>
      <c r="AO22" s="1619"/>
      <c r="AP22" s="1619"/>
      <c r="AQ22" s="1619"/>
      <c r="AR22" s="1619"/>
      <c r="AS22" s="1619"/>
      <c r="AT22" s="1619"/>
      <c r="AU22" s="1619"/>
      <c r="AV22" s="1619"/>
      <c r="AW22" s="1619"/>
      <c r="AX22" s="1619"/>
      <c r="AY22" s="1619"/>
      <c r="AZ22" s="1619"/>
      <c r="BA22" s="1616"/>
      <c r="BB22" s="1616"/>
      <c r="BC22" s="1619"/>
      <c r="BD22" s="1616"/>
      <c r="BE22" s="1616"/>
      <c r="BF22" s="1619"/>
    </row>
    <row r="23" spans="1:58" ht="21" x14ac:dyDescent="0.25">
      <c r="A23" s="2807"/>
      <c r="B23" s="2808"/>
      <c r="C23" s="2809"/>
      <c r="D23" s="2897"/>
      <c r="E23" s="1665" t="s">
        <v>17</v>
      </c>
      <c r="F23" s="1631" t="s">
        <v>18</v>
      </c>
      <c r="G23" s="1631" t="s">
        <v>19</v>
      </c>
      <c r="H23" s="1631" t="s">
        <v>20</v>
      </c>
      <c r="I23" s="1631" t="s">
        <v>21</v>
      </c>
      <c r="J23" s="1631" t="s">
        <v>22</v>
      </c>
      <c r="K23" s="1631" t="s">
        <v>23</v>
      </c>
      <c r="L23" s="1631" t="s">
        <v>24</v>
      </c>
      <c r="M23" s="1631" t="s">
        <v>25</v>
      </c>
      <c r="N23" s="1631" t="s">
        <v>26</v>
      </c>
      <c r="O23" s="1650" t="s">
        <v>27</v>
      </c>
      <c r="P23" s="2831"/>
      <c r="Q23" s="2800"/>
      <c r="R23" s="2800"/>
      <c r="S23" s="1651"/>
      <c r="T23" s="1690"/>
      <c r="U23" s="1616"/>
      <c r="V23" s="1616"/>
      <c r="W23" s="1616"/>
      <c r="X23" s="1616"/>
      <c r="Y23" s="1616"/>
      <c r="Z23" s="1616"/>
      <c r="AA23" s="1616"/>
      <c r="AB23" s="1619"/>
      <c r="AC23" s="1619"/>
      <c r="AD23" s="1619"/>
      <c r="AE23" s="1619"/>
      <c r="AF23" s="1619"/>
      <c r="AG23" s="1616"/>
      <c r="AH23" s="1619"/>
      <c r="AI23" s="1619"/>
      <c r="AJ23" s="1619"/>
      <c r="AK23" s="1619"/>
      <c r="AL23" s="1619"/>
      <c r="AM23" s="1619"/>
      <c r="AN23" s="1619"/>
      <c r="AO23" s="1619"/>
      <c r="AP23" s="1619"/>
      <c r="AQ23" s="1619"/>
      <c r="AR23" s="1619"/>
      <c r="AS23" s="1619"/>
      <c r="AT23" s="1619"/>
      <c r="AU23" s="1619"/>
      <c r="AV23" s="1619"/>
      <c r="AW23" s="1619"/>
      <c r="AX23" s="1619"/>
      <c r="AY23" s="1619"/>
      <c r="AZ23" s="1619"/>
      <c r="BA23" s="1616"/>
      <c r="BB23" s="1616"/>
      <c r="BC23" s="1619"/>
      <c r="BD23" s="1616"/>
      <c r="BE23" s="1616"/>
      <c r="BF23" s="1619"/>
    </row>
    <row r="24" spans="1:58" x14ac:dyDescent="0.25">
      <c r="A24" s="1652" t="s">
        <v>47</v>
      </c>
      <c r="B24" s="1692"/>
      <c r="C24" s="1692"/>
      <c r="D24" s="1693"/>
      <c r="E24" s="1694"/>
      <c r="F24" s="1694"/>
      <c r="G24" s="1694"/>
      <c r="H24" s="1694"/>
      <c r="I24" s="1694"/>
      <c r="J24" s="1694"/>
      <c r="K24" s="1694"/>
      <c r="L24" s="1694"/>
      <c r="M24" s="1694"/>
      <c r="N24" s="1694"/>
      <c r="O24" s="1694"/>
      <c r="P24" s="1693"/>
      <c r="Q24" s="1694"/>
      <c r="R24" s="1694"/>
      <c r="S24" s="1651"/>
      <c r="T24" s="1690"/>
      <c r="U24" s="1616"/>
      <c r="V24" s="1616"/>
      <c r="W24" s="1616"/>
      <c r="X24" s="1616"/>
      <c r="Y24" s="1616"/>
      <c r="Z24" s="1616"/>
      <c r="AA24" s="1616"/>
      <c r="AB24" s="1619"/>
      <c r="AC24" s="1619"/>
      <c r="AD24" s="1619"/>
      <c r="AE24" s="1619"/>
      <c r="AF24" s="1619"/>
      <c r="AG24" s="1616"/>
      <c r="AH24" s="1619"/>
      <c r="AI24" s="1619"/>
      <c r="AJ24" s="1619"/>
      <c r="AK24" s="1619"/>
      <c r="AL24" s="1619"/>
      <c r="AM24" s="1619"/>
      <c r="AN24" s="1619"/>
      <c r="AO24" s="1619"/>
      <c r="AP24" s="1619"/>
      <c r="AQ24" s="1619"/>
      <c r="AR24" s="1619"/>
      <c r="AS24" s="1619"/>
      <c r="AT24" s="1619"/>
      <c r="AU24" s="1619"/>
      <c r="AV24" s="1619"/>
      <c r="AW24" s="1619"/>
      <c r="AX24" s="1619"/>
      <c r="AY24" s="1619"/>
      <c r="AZ24" s="1619"/>
      <c r="BA24" s="1616"/>
      <c r="BB24" s="1616"/>
      <c r="BC24" s="1619"/>
      <c r="BD24" s="1616"/>
      <c r="BE24" s="1616"/>
      <c r="BF24" s="1619"/>
    </row>
    <row r="25" spans="1:58" x14ac:dyDescent="0.25">
      <c r="A25" s="2832" t="s">
        <v>48</v>
      </c>
      <c r="B25" s="2833"/>
      <c r="C25" s="2834"/>
      <c r="D25" s="1755">
        <v>0</v>
      </c>
      <c r="E25" s="1798"/>
      <c r="F25" s="1798"/>
      <c r="G25" s="1798"/>
      <c r="H25" s="1762"/>
      <c r="I25" s="1762"/>
      <c r="J25" s="1762"/>
      <c r="K25" s="1762"/>
      <c r="L25" s="1762"/>
      <c r="M25" s="1762"/>
      <c r="N25" s="1762"/>
      <c r="O25" s="1777"/>
      <c r="P25" s="1765"/>
      <c r="Q25" s="1777"/>
      <c r="R25" s="1837"/>
      <c r="S25" s="1877" t="s">
        <v>3</v>
      </c>
      <c r="T25" s="1616"/>
      <c r="U25" s="1616"/>
      <c r="V25" s="1616"/>
      <c r="W25" s="1616"/>
      <c r="X25" s="1616"/>
      <c r="Y25" s="1623"/>
      <c r="Z25" s="1623"/>
      <c r="AA25" s="1630"/>
      <c r="AB25" s="1619"/>
      <c r="AC25" s="1619"/>
      <c r="AD25" s="1619"/>
      <c r="AE25" s="1619"/>
      <c r="AF25" s="1619"/>
      <c r="AG25" s="1616"/>
      <c r="AH25" s="1619"/>
      <c r="AI25" s="1619"/>
      <c r="AJ25" s="1619"/>
      <c r="AK25" s="1619"/>
      <c r="AL25" s="1619"/>
      <c r="AM25" s="1619"/>
      <c r="AN25" s="1619"/>
      <c r="AO25" s="1619"/>
      <c r="AP25" s="1619"/>
      <c r="AQ25" s="1619"/>
      <c r="AR25" s="1619"/>
      <c r="AS25" s="1619"/>
      <c r="AT25" s="1619"/>
      <c r="AU25" s="1619"/>
      <c r="AV25" s="1619"/>
      <c r="AW25" s="1619"/>
      <c r="AX25" s="1619"/>
      <c r="AY25" s="1619"/>
      <c r="AZ25" s="1619"/>
      <c r="BA25" s="1716" t="s">
        <v>3</v>
      </c>
      <c r="BB25" s="1619"/>
      <c r="BC25" s="1619"/>
      <c r="BD25" s="1885">
        <v>0</v>
      </c>
      <c r="BE25" s="1616"/>
      <c r="BF25" s="1619"/>
    </row>
    <row r="26" spans="1:58" x14ac:dyDescent="0.25">
      <c r="A26" s="2890" t="s">
        <v>49</v>
      </c>
      <c r="B26" s="2891"/>
      <c r="C26" s="2892"/>
      <c r="D26" s="1756">
        <v>0</v>
      </c>
      <c r="E26" s="1758"/>
      <c r="F26" s="1836"/>
      <c r="G26" s="1836"/>
      <c r="H26" s="1759"/>
      <c r="I26" s="1759"/>
      <c r="J26" s="1749"/>
      <c r="K26" s="1749"/>
      <c r="L26" s="1749"/>
      <c r="M26" s="1749"/>
      <c r="N26" s="1749"/>
      <c r="O26" s="1750"/>
      <c r="P26" s="1778"/>
      <c r="Q26" s="1750"/>
      <c r="R26" s="1838"/>
      <c r="S26" s="1877" t="s">
        <v>3</v>
      </c>
      <c r="T26" s="1616"/>
      <c r="U26" s="1616"/>
      <c r="V26" s="1616"/>
      <c r="W26" s="1616"/>
      <c r="X26" s="1616"/>
      <c r="Y26" s="1623"/>
      <c r="Z26" s="1630"/>
      <c r="AA26" s="1630"/>
      <c r="AB26" s="1619"/>
      <c r="AC26" s="1619"/>
      <c r="AD26" s="1619"/>
      <c r="AE26" s="1619"/>
      <c r="AF26" s="1619"/>
      <c r="AG26" s="1616"/>
      <c r="AH26" s="1619"/>
      <c r="AI26" s="1619"/>
      <c r="AJ26" s="1619"/>
      <c r="AK26" s="1619"/>
      <c r="AL26" s="1619"/>
      <c r="AM26" s="1619"/>
      <c r="AN26" s="1619"/>
      <c r="AO26" s="1619"/>
      <c r="AP26" s="1619"/>
      <c r="AQ26" s="1619"/>
      <c r="AR26" s="1619"/>
      <c r="AS26" s="1619"/>
      <c r="AT26" s="1619"/>
      <c r="AU26" s="1619"/>
      <c r="AV26" s="1619"/>
      <c r="AW26" s="1619"/>
      <c r="AX26" s="1619"/>
      <c r="AY26" s="1619"/>
      <c r="AZ26" s="1619"/>
      <c r="BA26" s="1716" t="s">
        <v>3</v>
      </c>
      <c r="BB26" s="1619"/>
      <c r="BC26" s="1619"/>
      <c r="BD26" s="1885">
        <v>0</v>
      </c>
      <c r="BE26" s="1616"/>
      <c r="BF26" s="1619"/>
    </row>
    <row r="27" spans="1:58" x14ac:dyDescent="0.25">
      <c r="A27" s="2893" t="s">
        <v>50</v>
      </c>
      <c r="B27" s="2894"/>
      <c r="C27" s="2895"/>
      <c r="D27" s="1771">
        <v>0</v>
      </c>
      <c r="E27" s="1836"/>
      <c r="F27" s="1836"/>
      <c r="G27" s="1836"/>
      <c r="H27" s="1749"/>
      <c r="I27" s="1749"/>
      <c r="J27" s="1749"/>
      <c r="K27" s="1749"/>
      <c r="L27" s="1749"/>
      <c r="M27" s="1749"/>
      <c r="N27" s="1749"/>
      <c r="O27" s="1749"/>
      <c r="P27" s="1782"/>
      <c r="Q27" s="1743"/>
      <c r="R27" s="1839"/>
      <c r="S27" s="1877" t="s">
        <v>3</v>
      </c>
      <c r="T27" s="1616"/>
      <c r="U27" s="1616"/>
      <c r="V27" s="1616"/>
      <c r="W27" s="1616"/>
      <c r="X27" s="1616"/>
      <c r="Y27" s="1623"/>
      <c r="Z27" s="1630"/>
      <c r="AA27" s="1630"/>
      <c r="AB27" s="1619"/>
      <c r="AC27" s="1619"/>
      <c r="AD27" s="1619"/>
      <c r="AE27" s="1619"/>
      <c r="AF27" s="1619"/>
      <c r="AG27" s="1616"/>
      <c r="AH27" s="1619"/>
      <c r="AI27" s="1619"/>
      <c r="AJ27" s="1619"/>
      <c r="AK27" s="1619"/>
      <c r="AL27" s="1619"/>
      <c r="AM27" s="1619"/>
      <c r="AN27" s="1619"/>
      <c r="AO27" s="1619"/>
      <c r="AP27" s="1619"/>
      <c r="AQ27" s="1619"/>
      <c r="AR27" s="1619"/>
      <c r="AS27" s="1619"/>
      <c r="AT27" s="1619"/>
      <c r="AU27" s="1619"/>
      <c r="AV27" s="1619"/>
      <c r="AW27" s="1619"/>
      <c r="AX27" s="1619"/>
      <c r="AY27" s="1619"/>
      <c r="AZ27" s="1619"/>
      <c r="BA27" s="1716" t="s">
        <v>3</v>
      </c>
      <c r="BB27" s="1619"/>
      <c r="BC27" s="1619"/>
      <c r="BD27" s="1885">
        <v>0</v>
      </c>
      <c r="BE27" s="1616"/>
      <c r="BF27" s="1619"/>
    </row>
    <row r="28" spans="1:58" x14ac:dyDescent="0.25">
      <c r="A28" s="2797" t="s">
        <v>51</v>
      </c>
      <c r="B28" s="2803"/>
      <c r="C28" s="2803"/>
      <c r="D28" s="1783">
        <v>0</v>
      </c>
      <c r="E28" s="1847">
        <v>0</v>
      </c>
      <c r="F28" s="1847">
        <v>0</v>
      </c>
      <c r="G28" s="1847">
        <v>0</v>
      </c>
      <c r="H28" s="1785">
        <v>0</v>
      </c>
      <c r="I28" s="1785">
        <v>0</v>
      </c>
      <c r="J28" s="1785">
        <v>0</v>
      </c>
      <c r="K28" s="1785">
        <v>0</v>
      </c>
      <c r="L28" s="1785">
        <v>0</v>
      </c>
      <c r="M28" s="1785">
        <v>0</v>
      </c>
      <c r="N28" s="1786">
        <v>0</v>
      </c>
      <c r="O28" s="1786">
        <v>0</v>
      </c>
      <c r="P28" s="1783">
        <v>0</v>
      </c>
      <c r="Q28" s="1783">
        <v>0</v>
      </c>
      <c r="R28" s="1783">
        <v>0</v>
      </c>
      <c r="S28" s="1877" t="s">
        <v>3</v>
      </c>
      <c r="T28" s="1616"/>
      <c r="U28" s="1616"/>
      <c r="V28" s="1616"/>
      <c r="W28" s="1616"/>
      <c r="X28" s="1616"/>
      <c r="Y28" s="1623"/>
      <c r="Z28" s="1630"/>
      <c r="AA28" s="1630"/>
      <c r="AB28" s="1619"/>
      <c r="AC28" s="1619"/>
      <c r="AD28" s="1619"/>
      <c r="AE28" s="1619"/>
      <c r="AF28" s="1619"/>
      <c r="AG28" s="1616"/>
      <c r="AH28" s="1619"/>
      <c r="AI28" s="1619"/>
      <c r="AJ28" s="1619"/>
      <c r="AK28" s="1619"/>
      <c r="AL28" s="1619"/>
      <c r="AM28" s="1619"/>
      <c r="AN28" s="1619"/>
      <c r="AO28" s="1619"/>
      <c r="AP28" s="1619"/>
      <c r="AQ28" s="1619"/>
      <c r="AR28" s="1619"/>
      <c r="AS28" s="1619"/>
      <c r="AT28" s="1619"/>
      <c r="AU28" s="1619"/>
      <c r="AV28" s="1619"/>
      <c r="AW28" s="1619"/>
      <c r="AX28" s="1619"/>
      <c r="AY28" s="1619"/>
      <c r="AZ28" s="1619"/>
      <c r="BA28" s="1716" t="s">
        <v>3</v>
      </c>
      <c r="BB28" s="1619"/>
      <c r="BC28" s="1619"/>
      <c r="BD28" s="1885">
        <v>0</v>
      </c>
      <c r="BE28" s="1616"/>
      <c r="BF28" s="1619"/>
    </row>
    <row r="29" spans="1:58" x14ac:dyDescent="0.25">
      <c r="A29" s="1652" t="s">
        <v>52</v>
      </c>
      <c r="B29" s="1658"/>
      <c r="C29" s="1658"/>
      <c r="D29" s="1695"/>
      <c r="E29" s="1695"/>
      <c r="F29" s="1695"/>
      <c r="G29" s="1695"/>
      <c r="H29" s="1695"/>
      <c r="I29" s="1695"/>
      <c r="J29" s="1695"/>
      <c r="K29" s="1695"/>
      <c r="L29" s="1695"/>
      <c r="M29" s="1695"/>
      <c r="N29" s="1695"/>
      <c r="O29" s="1695"/>
      <c r="P29" s="1695"/>
      <c r="Q29" s="1695"/>
      <c r="R29" s="1695"/>
      <c r="S29" s="1651"/>
      <c r="T29" s="1690"/>
      <c r="U29" s="1616"/>
      <c r="V29" s="1616"/>
      <c r="W29" s="1616"/>
      <c r="X29" s="1616"/>
      <c r="Y29" s="1616"/>
      <c r="Z29" s="1616"/>
      <c r="AA29" s="1616"/>
      <c r="AB29" s="1619"/>
      <c r="AC29" s="1619"/>
      <c r="AD29" s="1619"/>
      <c r="AE29" s="1619"/>
      <c r="AF29" s="1619"/>
      <c r="AG29" s="1616"/>
      <c r="AH29" s="1619"/>
      <c r="AI29" s="1619"/>
      <c r="AJ29" s="1619"/>
      <c r="AK29" s="1619"/>
      <c r="AL29" s="1619"/>
      <c r="AM29" s="1619"/>
      <c r="AN29" s="1619"/>
      <c r="AO29" s="1619"/>
      <c r="AP29" s="1619"/>
      <c r="AQ29" s="1619"/>
      <c r="AR29" s="1619"/>
      <c r="AS29" s="1619"/>
      <c r="AT29" s="1619"/>
      <c r="AU29" s="1619"/>
      <c r="AV29" s="1619"/>
      <c r="AW29" s="1619"/>
      <c r="AX29" s="1619"/>
      <c r="AY29" s="1619"/>
      <c r="AZ29" s="1619"/>
      <c r="BA29" s="1616"/>
      <c r="BB29" s="1616"/>
      <c r="BC29" s="1616"/>
      <c r="BD29" s="1616"/>
      <c r="BE29" s="1616"/>
      <c r="BF29" s="1619"/>
    </row>
    <row r="30" spans="1:58" x14ac:dyDescent="0.25">
      <c r="A30" s="2810" t="s">
        <v>53</v>
      </c>
      <c r="B30" s="2811"/>
      <c r="C30" s="2812"/>
      <c r="D30" s="1755">
        <v>0</v>
      </c>
      <c r="E30" s="1761"/>
      <c r="F30" s="1798"/>
      <c r="G30" s="1798"/>
      <c r="H30" s="1798"/>
      <c r="I30" s="1798"/>
      <c r="J30" s="1798"/>
      <c r="K30" s="1762"/>
      <c r="L30" s="1798"/>
      <c r="M30" s="1762"/>
      <c r="N30" s="1777"/>
      <c r="O30" s="1777"/>
      <c r="P30" s="1741"/>
      <c r="Q30" s="1796"/>
      <c r="R30" s="1837"/>
      <c r="S30" s="1877" t="s">
        <v>6</v>
      </c>
      <c r="T30" s="1616"/>
      <c r="U30" s="1616"/>
      <c r="V30" s="1616"/>
      <c r="W30" s="1616"/>
      <c r="X30" s="1616"/>
      <c r="Y30" s="1630"/>
      <c r="Z30" s="1630"/>
      <c r="AA30" s="1623"/>
      <c r="AB30" s="1619"/>
      <c r="AC30" s="1619"/>
      <c r="AD30" s="1619"/>
      <c r="AE30" s="1619"/>
      <c r="AF30" s="1619"/>
      <c r="AG30" s="1616"/>
      <c r="AH30" s="1619"/>
      <c r="AI30" s="1619"/>
      <c r="AJ30" s="1619"/>
      <c r="AK30" s="1619"/>
      <c r="AL30" s="1619"/>
      <c r="AM30" s="1619"/>
      <c r="AN30" s="1619"/>
      <c r="AO30" s="1619"/>
      <c r="AP30" s="1619"/>
      <c r="AQ30" s="1619"/>
      <c r="AR30" s="1619"/>
      <c r="AS30" s="1619"/>
      <c r="AT30" s="1619"/>
      <c r="AU30" s="1619"/>
      <c r="AV30" s="1619"/>
      <c r="AW30" s="1619"/>
      <c r="AX30" s="1619"/>
      <c r="AY30" s="1619"/>
      <c r="AZ30" s="1619"/>
      <c r="BA30" s="1653" t="s">
        <v>3</v>
      </c>
      <c r="BB30" s="1653" t="s">
        <v>3</v>
      </c>
      <c r="BC30" s="1716" t="s">
        <v>3</v>
      </c>
      <c r="BD30" s="1885">
        <v>0</v>
      </c>
      <c r="BE30" s="1885">
        <v>0</v>
      </c>
      <c r="BF30" s="1885" t="s">
        <v>3</v>
      </c>
    </row>
    <row r="31" spans="1:58" x14ac:dyDescent="0.25">
      <c r="A31" s="2813" t="s">
        <v>54</v>
      </c>
      <c r="B31" s="2814"/>
      <c r="C31" s="2815"/>
      <c r="D31" s="1756">
        <v>0</v>
      </c>
      <c r="E31" s="1748"/>
      <c r="F31" s="1799"/>
      <c r="G31" s="1799"/>
      <c r="H31" s="1799"/>
      <c r="I31" s="1799"/>
      <c r="J31" s="1799"/>
      <c r="K31" s="1749"/>
      <c r="L31" s="1836"/>
      <c r="M31" s="1759"/>
      <c r="N31" s="1759"/>
      <c r="O31" s="1750"/>
      <c r="P31" s="1742"/>
      <c r="Q31" s="1767"/>
      <c r="R31" s="1838"/>
      <c r="S31" s="1877" t="s">
        <v>6</v>
      </c>
      <c r="T31" s="1616"/>
      <c r="U31" s="1616"/>
      <c r="V31" s="1616"/>
      <c r="W31" s="1616"/>
      <c r="X31" s="1616"/>
      <c r="Y31" s="1630"/>
      <c r="Z31" s="1630"/>
      <c r="AA31" s="1630"/>
      <c r="AB31" s="1619"/>
      <c r="AC31" s="1619"/>
      <c r="AD31" s="1619"/>
      <c r="AE31" s="1619"/>
      <c r="AF31" s="1619"/>
      <c r="AG31" s="1616"/>
      <c r="AH31" s="1619"/>
      <c r="AI31" s="1619"/>
      <c r="AJ31" s="1619"/>
      <c r="AK31" s="1619"/>
      <c r="AL31" s="1619"/>
      <c r="AM31" s="1619"/>
      <c r="AN31" s="1619"/>
      <c r="AO31" s="1619"/>
      <c r="AP31" s="1619"/>
      <c r="AQ31" s="1619"/>
      <c r="AR31" s="1619"/>
      <c r="AS31" s="1619"/>
      <c r="AT31" s="1619"/>
      <c r="AU31" s="1619"/>
      <c r="AV31" s="1619"/>
      <c r="AW31" s="1619"/>
      <c r="AX31" s="1619"/>
      <c r="AY31" s="1619"/>
      <c r="AZ31" s="1619"/>
      <c r="BA31" s="1653" t="s">
        <v>3</v>
      </c>
      <c r="BB31" s="1653" t="s">
        <v>3</v>
      </c>
      <c r="BC31" s="1639"/>
      <c r="BD31" s="1639"/>
      <c r="BE31" s="1885">
        <v>0</v>
      </c>
      <c r="BF31" s="1885" t="s">
        <v>3</v>
      </c>
    </row>
    <row r="32" spans="1:58" x14ac:dyDescent="0.25">
      <c r="A32" s="2813" t="s">
        <v>55</v>
      </c>
      <c r="B32" s="2814"/>
      <c r="C32" s="2815"/>
      <c r="D32" s="1756">
        <v>0</v>
      </c>
      <c r="E32" s="1748"/>
      <c r="F32" s="1799"/>
      <c r="G32" s="1799"/>
      <c r="H32" s="1799"/>
      <c r="I32" s="1799"/>
      <c r="J32" s="1799"/>
      <c r="K32" s="1749"/>
      <c r="L32" s="1799"/>
      <c r="M32" s="1749"/>
      <c r="N32" s="1750"/>
      <c r="O32" s="1750"/>
      <c r="P32" s="1742"/>
      <c r="Q32" s="1766"/>
      <c r="R32" s="1838"/>
      <c r="S32" s="1877" t="s">
        <v>6</v>
      </c>
      <c r="T32" s="1616"/>
      <c r="U32" s="1616"/>
      <c r="V32" s="1616"/>
      <c r="W32" s="1616"/>
      <c r="X32" s="1616"/>
      <c r="Y32" s="1630"/>
      <c r="Z32" s="1630"/>
      <c r="AA32" s="1623"/>
      <c r="AB32" s="1619"/>
      <c r="AC32" s="1619"/>
      <c r="AD32" s="1619"/>
      <c r="AE32" s="1619"/>
      <c r="AF32" s="1619"/>
      <c r="AG32" s="1616"/>
      <c r="AH32" s="1619"/>
      <c r="AI32" s="1619"/>
      <c r="AJ32" s="1619"/>
      <c r="AK32" s="1619"/>
      <c r="AL32" s="1619"/>
      <c r="AM32" s="1619"/>
      <c r="AN32" s="1619"/>
      <c r="AO32" s="1619"/>
      <c r="AP32" s="1619"/>
      <c r="AQ32" s="1619"/>
      <c r="AR32" s="1619"/>
      <c r="AS32" s="1619"/>
      <c r="AT32" s="1619"/>
      <c r="AU32" s="1619"/>
      <c r="AV32" s="1619"/>
      <c r="AW32" s="1619"/>
      <c r="AX32" s="1619"/>
      <c r="AY32" s="1619"/>
      <c r="AZ32" s="1619"/>
      <c r="BA32" s="1653" t="s">
        <v>3</v>
      </c>
      <c r="BB32" s="1653" t="s">
        <v>3</v>
      </c>
      <c r="BC32" s="1716" t="s">
        <v>3</v>
      </c>
      <c r="BD32" s="1885">
        <v>0</v>
      </c>
      <c r="BE32" s="1885">
        <v>0</v>
      </c>
      <c r="BF32" s="1885" t="s">
        <v>3</v>
      </c>
    </row>
    <row r="33" spans="1:58" x14ac:dyDescent="0.25">
      <c r="A33" s="2813" t="s">
        <v>56</v>
      </c>
      <c r="B33" s="2814"/>
      <c r="C33" s="2815"/>
      <c r="D33" s="1756">
        <v>0</v>
      </c>
      <c r="E33" s="1748"/>
      <c r="F33" s="1799"/>
      <c r="G33" s="1799"/>
      <c r="H33" s="1799"/>
      <c r="I33" s="1759"/>
      <c r="J33" s="1759"/>
      <c r="K33" s="1759"/>
      <c r="L33" s="1759"/>
      <c r="M33" s="1759"/>
      <c r="N33" s="1759"/>
      <c r="O33" s="1759"/>
      <c r="P33" s="1742"/>
      <c r="Q33" s="1767"/>
      <c r="R33" s="1838"/>
      <c r="S33" s="1877" t="s">
        <v>6</v>
      </c>
      <c r="T33" s="1616"/>
      <c r="U33" s="1616"/>
      <c r="V33" s="1616"/>
      <c r="W33" s="1616"/>
      <c r="X33" s="1616"/>
      <c r="Y33" s="1630"/>
      <c r="Z33" s="1630"/>
      <c r="AA33" s="1623"/>
      <c r="AB33" s="1619"/>
      <c r="AC33" s="1619"/>
      <c r="AD33" s="1619"/>
      <c r="AE33" s="1619"/>
      <c r="AF33" s="1619"/>
      <c r="AG33" s="1616"/>
      <c r="AH33" s="1619"/>
      <c r="AI33" s="1619"/>
      <c r="AJ33" s="1619"/>
      <c r="AK33" s="1619"/>
      <c r="AL33" s="1619"/>
      <c r="AM33" s="1619"/>
      <c r="AN33" s="1619"/>
      <c r="AO33" s="1619"/>
      <c r="AP33" s="1619"/>
      <c r="AQ33" s="1619"/>
      <c r="AR33" s="1619"/>
      <c r="AS33" s="1619"/>
      <c r="AT33" s="1619"/>
      <c r="AU33" s="1619"/>
      <c r="AV33" s="1619"/>
      <c r="AW33" s="1619"/>
      <c r="AX33" s="1619"/>
      <c r="AY33" s="1619"/>
      <c r="AZ33" s="1619"/>
      <c r="BA33" s="1653" t="s">
        <v>3</v>
      </c>
      <c r="BB33" s="1653" t="s">
        <v>3</v>
      </c>
      <c r="BC33" s="1639"/>
      <c r="BD33" s="1639"/>
      <c r="BE33" s="1885">
        <v>0</v>
      </c>
      <c r="BF33" s="1885" t="s">
        <v>3</v>
      </c>
    </row>
    <row r="34" spans="1:58" x14ac:dyDescent="0.25">
      <c r="A34" s="2813" t="s">
        <v>57</v>
      </c>
      <c r="B34" s="2814"/>
      <c r="C34" s="2815"/>
      <c r="D34" s="1756">
        <v>0</v>
      </c>
      <c r="E34" s="1748"/>
      <c r="F34" s="1799"/>
      <c r="G34" s="1799"/>
      <c r="H34" s="1799"/>
      <c r="I34" s="1799"/>
      <c r="J34" s="1799"/>
      <c r="K34" s="1749"/>
      <c r="L34" s="1799"/>
      <c r="M34" s="1749"/>
      <c r="N34" s="1750"/>
      <c r="O34" s="1750"/>
      <c r="P34" s="1742"/>
      <c r="Q34" s="1766"/>
      <c r="R34" s="1838"/>
      <c r="S34" s="1877" t="s">
        <v>6</v>
      </c>
      <c r="T34" s="1616"/>
      <c r="U34" s="1616"/>
      <c r="V34" s="1616"/>
      <c r="W34" s="1616"/>
      <c r="X34" s="1616"/>
      <c r="Y34" s="1630"/>
      <c r="Z34" s="1630"/>
      <c r="AA34" s="1623"/>
      <c r="AB34" s="1619"/>
      <c r="AC34" s="1619"/>
      <c r="AD34" s="1619"/>
      <c r="AE34" s="1619"/>
      <c r="AF34" s="1619"/>
      <c r="AG34" s="1616"/>
      <c r="AH34" s="1619"/>
      <c r="AI34" s="1619"/>
      <c r="AJ34" s="1619"/>
      <c r="AK34" s="1619"/>
      <c r="AL34" s="1619"/>
      <c r="AM34" s="1619"/>
      <c r="AN34" s="1619"/>
      <c r="AO34" s="1619"/>
      <c r="AP34" s="1619"/>
      <c r="AQ34" s="1619"/>
      <c r="AR34" s="1619"/>
      <c r="AS34" s="1619"/>
      <c r="AT34" s="1619"/>
      <c r="AU34" s="1619"/>
      <c r="AV34" s="1619"/>
      <c r="AW34" s="1619"/>
      <c r="AX34" s="1619"/>
      <c r="AY34" s="1619"/>
      <c r="AZ34" s="1619"/>
      <c r="BA34" s="1653" t="s">
        <v>3</v>
      </c>
      <c r="BB34" s="1653" t="s">
        <v>3</v>
      </c>
      <c r="BC34" s="1716" t="s">
        <v>3</v>
      </c>
      <c r="BD34" s="1885">
        <v>0</v>
      </c>
      <c r="BE34" s="1885">
        <v>0</v>
      </c>
      <c r="BF34" s="1885" t="s">
        <v>3</v>
      </c>
    </row>
    <row r="35" spans="1:58" x14ac:dyDescent="0.25">
      <c r="A35" s="2813" t="s">
        <v>58</v>
      </c>
      <c r="B35" s="2814"/>
      <c r="C35" s="2815"/>
      <c r="D35" s="1756">
        <v>0</v>
      </c>
      <c r="E35" s="1748"/>
      <c r="F35" s="1799"/>
      <c r="G35" s="1799"/>
      <c r="H35" s="1799"/>
      <c r="I35" s="1799"/>
      <c r="J35" s="1799"/>
      <c r="K35" s="1749"/>
      <c r="L35" s="1799"/>
      <c r="M35" s="1759"/>
      <c r="N35" s="1834"/>
      <c r="O35" s="1834"/>
      <c r="P35" s="1742"/>
      <c r="Q35" s="1767"/>
      <c r="R35" s="1824"/>
      <c r="S35" s="1877" t="s">
        <v>6</v>
      </c>
      <c r="T35" s="1616"/>
      <c r="U35" s="1616"/>
      <c r="V35" s="1616"/>
      <c r="W35" s="1616"/>
      <c r="X35" s="1616"/>
      <c r="Y35" s="1630"/>
      <c r="Z35" s="1630"/>
      <c r="AA35" s="1630"/>
      <c r="AB35" s="1619"/>
      <c r="AC35" s="1619"/>
      <c r="AD35" s="1619"/>
      <c r="AE35" s="1619"/>
      <c r="AF35" s="1619"/>
      <c r="AG35" s="1616"/>
      <c r="AH35" s="1619"/>
      <c r="AI35" s="1619"/>
      <c r="AJ35" s="1619"/>
      <c r="AK35" s="1619"/>
      <c r="AL35" s="1619"/>
      <c r="AM35" s="1619"/>
      <c r="AN35" s="1619"/>
      <c r="AO35" s="1619"/>
      <c r="AP35" s="1619"/>
      <c r="AQ35" s="1619"/>
      <c r="AR35" s="1619"/>
      <c r="AS35" s="1619"/>
      <c r="AT35" s="1619"/>
      <c r="AU35" s="1619"/>
      <c r="AV35" s="1619"/>
      <c r="AW35" s="1619"/>
      <c r="AX35" s="1619"/>
      <c r="AY35" s="1619"/>
      <c r="AZ35" s="1619"/>
      <c r="BA35" s="1653" t="s">
        <v>3</v>
      </c>
      <c r="BB35" s="1653" t="s">
        <v>3</v>
      </c>
      <c r="BC35" s="1639"/>
      <c r="BD35" s="1639"/>
      <c r="BE35" s="1885">
        <v>0</v>
      </c>
      <c r="BF35" s="1885" t="s">
        <v>3</v>
      </c>
    </row>
    <row r="36" spans="1:58" x14ac:dyDescent="0.25">
      <c r="A36" s="2898" t="s">
        <v>59</v>
      </c>
      <c r="B36" s="2899"/>
      <c r="C36" s="2900"/>
      <c r="D36" s="1756">
        <v>0</v>
      </c>
      <c r="E36" s="1748"/>
      <c r="F36" s="1799"/>
      <c r="G36" s="1799"/>
      <c r="H36" s="1799"/>
      <c r="I36" s="1799"/>
      <c r="J36" s="1799"/>
      <c r="K36" s="1749"/>
      <c r="L36" s="1836"/>
      <c r="M36" s="1759"/>
      <c r="N36" s="1759"/>
      <c r="O36" s="1834"/>
      <c r="P36" s="1742"/>
      <c r="Q36" s="1778"/>
      <c r="R36" s="1838"/>
      <c r="S36" s="1877" t="s">
        <v>6</v>
      </c>
      <c r="T36" s="1616"/>
      <c r="U36" s="1616"/>
      <c r="V36" s="1616"/>
      <c r="W36" s="1616"/>
      <c r="X36" s="1616"/>
      <c r="Y36" s="1630"/>
      <c r="Z36" s="1630"/>
      <c r="AA36" s="1630"/>
      <c r="AB36" s="1619"/>
      <c r="AC36" s="1619"/>
      <c r="AD36" s="1619"/>
      <c r="AE36" s="1619"/>
      <c r="AF36" s="1619"/>
      <c r="AG36" s="1616"/>
      <c r="AH36" s="1619"/>
      <c r="AI36" s="1619"/>
      <c r="AJ36" s="1619"/>
      <c r="AK36" s="1619"/>
      <c r="AL36" s="1619"/>
      <c r="AM36" s="1619"/>
      <c r="AN36" s="1619"/>
      <c r="AO36" s="1619"/>
      <c r="AP36" s="1619"/>
      <c r="AQ36" s="1619"/>
      <c r="AR36" s="1619"/>
      <c r="AS36" s="1619"/>
      <c r="AT36" s="1619"/>
      <c r="AU36" s="1619"/>
      <c r="AV36" s="1619"/>
      <c r="AW36" s="1619"/>
      <c r="AX36" s="1619"/>
      <c r="AY36" s="1619"/>
      <c r="AZ36" s="1619"/>
      <c r="BA36" s="1653" t="s">
        <v>3</v>
      </c>
      <c r="BB36" s="1653" t="s">
        <v>3</v>
      </c>
      <c r="BC36" s="1639"/>
      <c r="BD36" s="1639"/>
      <c r="BE36" s="1885">
        <v>0</v>
      </c>
      <c r="BF36" s="1885" t="s">
        <v>3</v>
      </c>
    </row>
    <row r="37" spans="1:58" x14ac:dyDescent="0.25">
      <c r="A37" s="2813" t="s">
        <v>60</v>
      </c>
      <c r="B37" s="2814"/>
      <c r="C37" s="2815"/>
      <c r="D37" s="1756">
        <v>0</v>
      </c>
      <c r="E37" s="1748"/>
      <c r="F37" s="1799"/>
      <c r="G37" s="1799"/>
      <c r="H37" s="1799"/>
      <c r="I37" s="1799"/>
      <c r="J37" s="1799"/>
      <c r="K37" s="1749"/>
      <c r="L37" s="1836"/>
      <c r="M37" s="1759"/>
      <c r="N37" s="1759"/>
      <c r="O37" s="1834"/>
      <c r="P37" s="1742"/>
      <c r="Q37" s="1778"/>
      <c r="R37" s="1838"/>
      <c r="S37" s="1877" t="s">
        <v>6</v>
      </c>
      <c r="T37" s="1616"/>
      <c r="U37" s="1616"/>
      <c r="V37" s="1616"/>
      <c r="W37" s="1616"/>
      <c r="X37" s="1616"/>
      <c r="Y37" s="1630"/>
      <c r="Z37" s="1630"/>
      <c r="AA37" s="1630"/>
      <c r="AB37" s="1619"/>
      <c r="AC37" s="1619"/>
      <c r="AD37" s="1619"/>
      <c r="AE37" s="1619"/>
      <c r="AF37" s="1619"/>
      <c r="AG37" s="1616"/>
      <c r="AH37" s="1619"/>
      <c r="AI37" s="1619"/>
      <c r="AJ37" s="1619"/>
      <c r="AK37" s="1619"/>
      <c r="AL37" s="1619"/>
      <c r="AM37" s="1619"/>
      <c r="AN37" s="1619"/>
      <c r="AO37" s="1619"/>
      <c r="AP37" s="1619"/>
      <c r="AQ37" s="1619"/>
      <c r="AR37" s="1619"/>
      <c r="AS37" s="1619"/>
      <c r="AT37" s="1619"/>
      <c r="AU37" s="1619"/>
      <c r="AV37" s="1619"/>
      <c r="AW37" s="1619"/>
      <c r="AX37" s="1619"/>
      <c r="AY37" s="1619"/>
      <c r="AZ37" s="1619"/>
      <c r="BA37" s="1653" t="s">
        <v>3</v>
      </c>
      <c r="BB37" s="1653" t="s">
        <v>3</v>
      </c>
      <c r="BC37" s="1639"/>
      <c r="BD37" s="1639"/>
      <c r="BE37" s="1885">
        <v>0</v>
      </c>
      <c r="BF37" s="1885" t="s">
        <v>3</v>
      </c>
    </row>
    <row r="38" spans="1:58" x14ac:dyDescent="0.25">
      <c r="A38" s="2797" t="s">
        <v>61</v>
      </c>
      <c r="B38" s="2803"/>
      <c r="C38" s="2798"/>
      <c r="D38" s="1795">
        <v>0</v>
      </c>
      <c r="E38" s="1784">
        <v>0</v>
      </c>
      <c r="F38" s="1847">
        <v>0</v>
      </c>
      <c r="G38" s="1847">
        <v>0</v>
      </c>
      <c r="H38" s="1785">
        <v>0</v>
      </c>
      <c r="I38" s="1785">
        <v>0</v>
      </c>
      <c r="J38" s="1785">
        <v>0</v>
      </c>
      <c r="K38" s="1785">
        <v>0</v>
      </c>
      <c r="L38" s="1847">
        <v>0</v>
      </c>
      <c r="M38" s="1785">
        <v>0</v>
      </c>
      <c r="N38" s="1785">
        <v>0</v>
      </c>
      <c r="O38" s="1786">
        <v>0</v>
      </c>
      <c r="P38" s="1783">
        <v>0</v>
      </c>
      <c r="Q38" s="1788">
        <v>0</v>
      </c>
      <c r="R38" s="1788">
        <v>0</v>
      </c>
      <c r="S38" s="1877" t="s">
        <v>6</v>
      </c>
      <c r="T38" s="1616"/>
      <c r="U38" s="1616"/>
      <c r="V38" s="1616"/>
      <c r="W38" s="1616"/>
      <c r="X38" s="1623"/>
      <c r="Y38" s="1630"/>
      <c r="Z38" s="1630"/>
      <c r="AA38" s="1623"/>
      <c r="AB38" s="1619"/>
      <c r="AC38" s="1619"/>
      <c r="AD38" s="1619"/>
      <c r="AE38" s="1619"/>
      <c r="AF38" s="1619"/>
      <c r="AG38" s="1616"/>
      <c r="AH38" s="1619"/>
      <c r="AI38" s="1619"/>
      <c r="AJ38" s="1619"/>
      <c r="AK38" s="1619"/>
      <c r="AL38" s="1619"/>
      <c r="AM38" s="1619"/>
      <c r="AN38" s="1619"/>
      <c r="AO38" s="1619"/>
      <c r="AP38" s="1619"/>
      <c r="AQ38" s="1619"/>
      <c r="AR38" s="1619"/>
      <c r="AS38" s="1619"/>
      <c r="AT38" s="1619"/>
      <c r="AU38" s="1619"/>
      <c r="AV38" s="1619"/>
      <c r="AW38" s="1619"/>
      <c r="AX38" s="1619"/>
      <c r="AY38" s="1619"/>
      <c r="AZ38" s="1619"/>
      <c r="BA38" s="1653" t="s">
        <v>3</v>
      </c>
      <c r="BB38" s="1653" t="s">
        <v>3</v>
      </c>
      <c r="BC38" s="1716" t="s">
        <v>3</v>
      </c>
      <c r="BD38" s="1885">
        <v>0</v>
      </c>
      <c r="BE38" s="1885">
        <v>0</v>
      </c>
      <c r="BF38" s="1885" t="s">
        <v>3</v>
      </c>
    </row>
    <row r="39" spans="1:58" x14ac:dyDescent="0.25">
      <c r="A39" s="1659" t="s">
        <v>62</v>
      </c>
      <c r="B39" s="1657"/>
      <c r="C39" s="1657"/>
      <c r="D39" s="1660"/>
      <c r="E39" s="1660"/>
      <c r="F39" s="1660"/>
      <c r="G39" s="1660"/>
      <c r="H39" s="1660"/>
      <c r="I39" s="1660"/>
      <c r="J39" s="1660"/>
      <c r="K39" s="1660"/>
      <c r="L39" s="1660"/>
      <c r="M39" s="1660"/>
      <c r="N39" s="1660"/>
      <c r="O39" s="1660"/>
      <c r="P39" s="1660"/>
      <c r="Q39" s="1660"/>
      <c r="R39" s="1651"/>
      <c r="S39" s="1651"/>
      <c r="T39" s="1616"/>
      <c r="U39" s="1616"/>
      <c r="V39" s="1616"/>
      <c r="W39" s="1616"/>
      <c r="X39" s="1616"/>
      <c r="Y39" s="1616"/>
      <c r="Z39" s="1616"/>
      <c r="AA39" s="1616"/>
      <c r="AB39" s="1616"/>
      <c r="AC39" s="1616"/>
      <c r="AD39" s="1616"/>
      <c r="AE39" s="1616"/>
      <c r="AF39" s="1616"/>
      <c r="AG39" s="1616"/>
      <c r="AH39" s="1616"/>
      <c r="AI39" s="1616"/>
      <c r="AJ39" s="1616"/>
      <c r="AK39" s="1616"/>
      <c r="AL39" s="1616"/>
      <c r="AM39" s="1616"/>
      <c r="AN39" s="1616"/>
      <c r="AO39" s="1616"/>
      <c r="AP39" s="1616"/>
      <c r="AQ39" s="1616"/>
      <c r="AR39" s="1616"/>
      <c r="AS39" s="1616"/>
      <c r="AT39" s="1616"/>
      <c r="AU39" s="1616"/>
      <c r="AV39" s="1616"/>
      <c r="AW39" s="1616"/>
      <c r="AX39" s="1616"/>
      <c r="AY39" s="1616"/>
      <c r="AZ39" s="1616"/>
      <c r="BA39" s="1616"/>
      <c r="BB39" s="1616"/>
      <c r="BC39" s="1616"/>
      <c r="BD39" s="1616"/>
      <c r="BE39" s="1616"/>
      <c r="BF39" s="1616"/>
    </row>
    <row r="40" spans="1:58" x14ac:dyDescent="0.25">
      <c r="A40" s="1696" t="s">
        <v>63</v>
      </c>
      <c r="B40" s="1657"/>
      <c r="C40" s="1657"/>
      <c r="D40" s="1660"/>
      <c r="E40" s="1660"/>
      <c r="F40" s="1660"/>
      <c r="G40" s="1660"/>
      <c r="H40" s="1660"/>
      <c r="I40" s="1660"/>
      <c r="J40" s="1660"/>
      <c r="K40" s="1660"/>
      <c r="L40" s="1660"/>
      <c r="M40" s="1660"/>
      <c r="N40" s="1660"/>
      <c r="O40" s="1660"/>
      <c r="P40" s="1660"/>
      <c r="Q40" s="1660"/>
      <c r="R40" s="1651"/>
      <c r="S40" s="1651"/>
      <c r="T40" s="1616"/>
      <c r="U40" s="1616"/>
      <c r="V40" s="1616"/>
      <c r="W40" s="1616"/>
      <c r="X40" s="1616"/>
      <c r="Y40" s="1616"/>
      <c r="Z40" s="1616"/>
      <c r="AA40" s="1616"/>
      <c r="AB40" s="1616"/>
      <c r="AC40" s="1616"/>
      <c r="AD40" s="1616"/>
      <c r="AE40" s="1616"/>
      <c r="AF40" s="1616"/>
      <c r="AG40" s="1616"/>
      <c r="AH40" s="1616"/>
      <c r="AI40" s="1616"/>
      <c r="AJ40" s="1616"/>
      <c r="AK40" s="1616"/>
      <c r="AL40" s="1616"/>
      <c r="AM40" s="1616"/>
      <c r="AN40" s="1616"/>
      <c r="AO40" s="1616"/>
      <c r="AP40" s="1616"/>
      <c r="AQ40" s="1616"/>
      <c r="AR40" s="1616"/>
      <c r="AS40" s="1616"/>
      <c r="AT40" s="1616"/>
      <c r="AU40" s="1616"/>
      <c r="AV40" s="1616"/>
      <c r="AW40" s="1616"/>
      <c r="AX40" s="1616"/>
      <c r="AY40" s="1616"/>
      <c r="AZ40" s="1616"/>
      <c r="BA40" s="1616"/>
      <c r="BB40" s="1616"/>
      <c r="BC40" s="1616"/>
      <c r="BD40" s="1616"/>
      <c r="BE40" s="1616"/>
      <c r="BF40" s="1616"/>
    </row>
    <row r="41" spans="1:58" x14ac:dyDescent="0.25">
      <c r="A41" s="2810" t="s">
        <v>64</v>
      </c>
      <c r="B41" s="2811"/>
      <c r="C41" s="2812"/>
      <c r="D41" s="1755">
        <v>0</v>
      </c>
      <c r="E41" s="1761"/>
      <c r="F41" s="1762"/>
      <c r="G41" s="1762"/>
      <c r="H41" s="1762"/>
      <c r="I41" s="1762"/>
      <c r="J41" s="1762"/>
      <c r="K41" s="1762"/>
      <c r="L41" s="1762"/>
      <c r="M41" s="1762"/>
      <c r="N41" s="1777"/>
      <c r="O41" s="1777"/>
      <c r="P41" s="1741"/>
      <c r="Q41" s="1796"/>
      <c r="R41" s="1840"/>
      <c r="S41" s="1877" t="s">
        <v>6</v>
      </c>
      <c r="T41" s="1616"/>
      <c r="U41" s="1616"/>
      <c r="V41" s="1616"/>
      <c r="W41" s="1616"/>
      <c r="X41" s="1616"/>
      <c r="Y41" s="1630"/>
      <c r="Z41" s="1630"/>
      <c r="AA41" s="1623"/>
      <c r="AB41" s="1619"/>
      <c r="AC41" s="1619"/>
      <c r="AD41" s="1619"/>
      <c r="AE41" s="1619"/>
      <c r="AF41" s="1619"/>
      <c r="AG41" s="1616"/>
      <c r="AH41" s="1619"/>
      <c r="AI41" s="1619"/>
      <c r="AJ41" s="1619"/>
      <c r="AK41" s="1619"/>
      <c r="AL41" s="1619"/>
      <c r="AM41" s="1619"/>
      <c r="AN41" s="1619"/>
      <c r="AO41" s="1619"/>
      <c r="AP41" s="1619"/>
      <c r="AQ41" s="1619"/>
      <c r="AR41" s="1619"/>
      <c r="AS41" s="1619"/>
      <c r="AT41" s="1619"/>
      <c r="AU41" s="1619"/>
      <c r="AV41" s="1619"/>
      <c r="AW41" s="1619"/>
      <c r="AX41" s="1619"/>
      <c r="AY41" s="1619"/>
      <c r="AZ41" s="1619"/>
      <c r="BA41" s="1653" t="s">
        <v>3</v>
      </c>
      <c r="BB41" s="1653" t="s">
        <v>3</v>
      </c>
      <c r="BC41" s="1716" t="s">
        <v>3</v>
      </c>
      <c r="BD41" s="1885">
        <v>0</v>
      </c>
      <c r="BE41" s="1885">
        <v>0</v>
      </c>
      <c r="BF41" s="1885" t="s">
        <v>3</v>
      </c>
    </row>
    <row r="42" spans="1:58" x14ac:dyDescent="0.25">
      <c r="A42" s="2813" t="s">
        <v>65</v>
      </c>
      <c r="B42" s="2814"/>
      <c r="C42" s="2815"/>
      <c r="D42" s="1756">
        <v>0</v>
      </c>
      <c r="E42" s="1748"/>
      <c r="F42" s="1749"/>
      <c r="G42" s="1749"/>
      <c r="H42" s="1749"/>
      <c r="I42" s="1749"/>
      <c r="J42" s="1749"/>
      <c r="K42" s="1749"/>
      <c r="L42" s="1749"/>
      <c r="M42" s="1749"/>
      <c r="N42" s="1750"/>
      <c r="O42" s="1750"/>
      <c r="P42" s="1742"/>
      <c r="Q42" s="1766"/>
      <c r="R42" s="1824"/>
      <c r="S42" s="1877" t="s">
        <v>6</v>
      </c>
      <c r="T42" s="1616"/>
      <c r="U42" s="1616"/>
      <c r="V42" s="1616"/>
      <c r="W42" s="1616"/>
      <c r="X42" s="1616"/>
      <c r="Y42" s="1630"/>
      <c r="Z42" s="1630"/>
      <c r="AA42" s="1623"/>
      <c r="AB42" s="1619"/>
      <c r="AC42" s="1619"/>
      <c r="AD42" s="1619"/>
      <c r="AE42" s="1619"/>
      <c r="AF42" s="1619"/>
      <c r="AG42" s="1616"/>
      <c r="AH42" s="1619"/>
      <c r="AI42" s="1619"/>
      <c r="AJ42" s="1619"/>
      <c r="AK42" s="1619"/>
      <c r="AL42" s="1619"/>
      <c r="AM42" s="1619"/>
      <c r="AN42" s="1619"/>
      <c r="AO42" s="1619"/>
      <c r="AP42" s="1619"/>
      <c r="AQ42" s="1619"/>
      <c r="AR42" s="1619"/>
      <c r="AS42" s="1619"/>
      <c r="AT42" s="1619"/>
      <c r="AU42" s="1619"/>
      <c r="AV42" s="1619"/>
      <c r="AW42" s="1619"/>
      <c r="AX42" s="1619"/>
      <c r="AY42" s="1619"/>
      <c r="AZ42" s="1619"/>
      <c r="BA42" s="1653" t="s">
        <v>3</v>
      </c>
      <c r="BB42" s="1653" t="s">
        <v>3</v>
      </c>
      <c r="BC42" s="1716" t="s">
        <v>3</v>
      </c>
      <c r="BD42" s="1885">
        <v>0</v>
      </c>
      <c r="BE42" s="1885">
        <v>0</v>
      </c>
      <c r="BF42" s="1885" t="s">
        <v>3</v>
      </c>
    </row>
    <row r="43" spans="1:58" x14ac:dyDescent="0.25">
      <c r="A43" s="2813" t="s">
        <v>66</v>
      </c>
      <c r="B43" s="2814"/>
      <c r="C43" s="2815"/>
      <c r="D43" s="1756">
        <v>0</v>
      </c>
      <c r="E43" s="1748"/>
      <c r="F43" s="1749"/>
      <c r="G43" s="1749"/>
      <c r="H43" s="1749"/>
      <c r="I43" s="1749"/>
      <c r="J43" s="1749"/>
      <c r="K43" s="1749"/>
      <c r="L43" s="1749"/>
      <c r="M43" s="1749"/>
      <c r="N43" s="1750"/>
      <c r="O43" s="1750"/>
      <c r="P43" s="1742"/>
      <c r="Q43" s="1766"/>
      <c r="R43" s="1824"/>
      <c r="S43" s="1877" t="s">
        <v>6</v>
      </c>
      <c r="T43" s="1616"/>
      <c r="U43" s="1616"/>
      <c r="V43" s="1616"/>
      <c r="W43" s="1616"/>
      <c r="X43" s="1616"/>
      <c r="Y43" s="1630"/>
      <c r="Z43" s="1630"/>
      <c r="AA43" s="1623"/>
      <c r="AB43" s="1619"/>
      <c r="AC43" s="1619"/>
      <c r="AD43" s="1619"/>
      <c r="AE43" s="1619"/>
      <c r="AF43" s="1619"/>
      <c r="AG43" s="1616"/>
      <c r="AH43" s="1619"/>
      <c r="AI43" s="1619"/>
      <c r="AJ43" s="1619"/>
      <c r="AK43" s="1619"/>
      <c r="AL43" s="1619"/>
      <c r="AM43" s="1619"/>
      <c r="AN43" s="1619"/>
      <c r="AO43" s="1619"/>
      <c r="AP43" s="1619"/>
      <c r="AQ43" s="1619"/>
      <c r="AR43" s="1619"/>
      <c r="AS43" s="1619"/>
      <c r="AT43" s="1619"/>
      <c r="AU43" s="1619"/>
      <c r="AV43" s="1619"/>
      <c r="AW43" s="1619"/>
      <c r="AX43" s="1619"/>
      <c r="AY43" s="1619"/>
      <c r="AZ43" s="1619"/>
      <c r="BA43" s="1653" t="s">
        <v>3</v>
      </c>
      <c r="BB43" s="1653" t="s">
        <v>3</v>
      </c>
      <c r="BC43" s="1716" t="s">
        <v>3</v>
      </c>
      <c r="BD43" s="1885">
        <v>0</v>
      </c>
      <c r="BE43" s="1885">
        <v>0</v>
      </c>
      <c r="BF43" s="1885" t="s">
        <v>3</v>
      </c>
    </row>
    <row r="44" spans="1:58" x14ac:dyDescent="0.25">
      <c r="A44" s="2813" t="s">
        <v>67</v>
      </c>
      <c r="B44" s="2814"/>
      <c r="C44" s="2815"/>
      <c r="D44" s="1756">
        <v>0</v>
      </c>
      <c r="E44" s="1748"/>
      <c r="F44" s="1749"/>
      <c r="G44" s="1749"/>
      <c r="H44" s="1749"/>
      <c r="I44" s="1749"/>
      <c r="J44" s="1749"/>
      <c r="K44" s="1749"/>
      <c r="L44" s="1749"/>
      <c r="M44" s="1749"/>
      <c r="N44" s="1750"/>
      <c r="O44" s="1750"/>
      <c r="P44" s="1742"/>
      <c r="Q44" s="1766"/>
      <c r="R44" s="1824"/>
      <c r="S44" s="1877" t="s">
        <v>6</v>
      </c>
      <c r="T44" s="1616"/>
      <c r="U44" s="1616"/>
      <c r="V44" s="1616"/>
      <c r="W44" s="1616"/>
      <c r="X44" s="1616"/>
      <c r="Y44" s="1630"/>
      <c r="Z44" s="1630"/>
      <c r="AA44" s="1623"/>
      <c r="AB44" s="1619"/>
      <c r="AC44" s="1619"/>
      <c r="AD44" s="1619"/>
      <c r="AE44" s="1619"/>
      <c r="AF44" s="1619"/>
      <c r="AG44" s="1616"/>
      <c r="AH44" s="1619"/>
      <c r="AI44" s="1619"/>
      <c r="AJ44" s="1619"/>
      <c r="AK44" s="1619"/>
      <c r="AL44" s="1619"/>
      <c r="AM44" s="1619"/>
      <c r="AN44" s="1619"/>
      <c r="AO44" s="1619"/>
      <c r="AP44" s="1619"/>
      <c r="AQ44" s="1619"/>
      <c r="AR44" s="1619"/>
      <c r="AS44" s="1619"/>
      <c r="AT44" s="1619"/>
      <c r="AU44" s="1619"/>
      <c r="AV44" s="1619"/>
      <c r="AW44" s="1619"/>
      <c r="AX44" s="1619"/>
      <c r="AY44" s="1619"/>
      <c r="AZ44" s="1619"/>
      <c r="BA44" s="1653" t="s">
        <v>3</v>
      </c>
      <c r="BB44" s="1653" t="s">
        <v>3</v>
      </c>
      <c r="BC44" s="1716" t="s">
        <v>3</v>
      </c>
      <c r="BD44" s="1885">
        <v>0</v>
      </c>
      <c r="BE44" s="1885">
        <v>0</v>
      </c>
      <c r="BF44" s="1885" t="s">
        <v>3</v>
      </c>
    </row>
    <row r="45" spans="1:58" x14ac:dyDescent="0.25">
      <c r="A45" s="2813" t="s">
        <v>68</v>
      </c>
      <c r="B45" s="2814"/>
      <c r="C45" s="2815"/>
      <c r="D45" s="1756">
        <v>0</v>
      </c>
      <c r="E45" s="1748"/>
      <c r="F45" s="1749"/>
      <c r="G45" s="1749"/>
      <c r="H45" s="1749"/>
      <c r="I45" s="1749"/>
      <c r="J45" s="1749"/>
      <c r="K45" s="1749"/>
      <c r="L45" s="1749"/>
      <c r="M45" s="1749"/>
      <c r="N45" s="1750"/>
      <c r="O45" s="1750"/>
      <c r="P45" s="1742"/>
      <c r="Q45" s="1766"/>
      <c r="R45" s="1824"/>
      <c r="S45" s="1877" t="s">
        <v>6</v>
      </c>
      <c r="T45" s="1616"/>
      <c r="U45" s="1616"/>
      <c r="V45" s="1616"/>
      <c r="W45" s="1616"/>
      <c r="X45" s="1616"/>
      <c r="Y45" s="1630"/>
      <c r="Z45" s="1630"/>
      <c r="AA45" s="1623"/>
      <c r="AB45" s="1619"/>
      <c r="AC45" s="1619"/>
      <c r="AD45" s="1619"/>
      <c r="AE45" s="1619"/>
      <c r="AF45" s="1619"/>
      <c r="AG45" s="1616"/>
      <c r="AH45" s="1619"/>
      <c r="AI45" s="1619"/>
      <c r="AJ45" s="1619"/>
      <c r="AK45" s="1619"/>
      <c r="AL45" s="1619"/>
      <c r="AM45" s="1619"/>
      <c r="AN45" s="1619"/>
      <c r="AO45" s="1619"/>
      <c r="AP45" s="1619"/>
      <c r="AQ45" s="1619"/>
      <c r="AR45" s="1619"/>
      <c r="AS45" s="1619"/>
      <c r="AT45" s="1619"/>
      <c r="AU45" s="1619"/>
      <c r="AV45" s="1619"/>
      <c r="AW45" s="1619"/>
      <c r="AX45" s="1619"/>
      <c r="AY45" s="1619"/>
      <c r="AZ45" s="1619"/>
      <c r="BA45" s="1653" t="s">
        <v>3</v>
      </c>
      <c r="BB45" s="1653" t="s">
        <v>3</v>
      </c>
      <c r="BC45" s="1716" t="s">
        <v>3</v>
      </c>
      <c r="BD45" s="1885">
        <v>0</v>
      </c>
      <c r="BE45" s="1885">
        <v>0</v>
      </c>
      <c r="BF45" s="1885" t="s">
        <v>3</v>
      </c>
    </row>
    <row r="46" spans="1:58" x14ac:dyDescent="0.25">
      <c r="A46" s="2813" t="s">
        <v>69</v>
      </c>
      <c r="B46" s="2814"/>
      <c r="C46" s="2815"/>
      <c r="D46" s="1756">
        <v>0</v>
      </c>
      <c r="E46" s="1748"/>
      <c r="F46" s="1749"/>
      <c r="G46" s="1749"/>
      <c r="H46" s="1749"/>
      <c r="I46" s="1749"/>
      <c r="J46" s="1749"/>
      <c r="K46" s="1749"/>
      <c r="L46" s="1759"/>
      <c r="M46" s="1759"/>
      <c r="N46" s="1759"/>
      <c r="O46" s="1834"/>
      <c r="P46" s="1742"/>
      <c r="Q46" s="1767"/>
      <c r="R46" s="1824"/>
      <c r="S46" s="1877" t="s">
        <v>6</v>
      </c>
      <c r="T46" s="1616"/>
      <c r="U46" s="1616"/>
      <c r="V46" s="1616"/>
      <c r="W46" s="1616"/>
      <c r="X46" s="1616"/>
      <c r="Y46" s="1630"/>
      <c r="Z46" s="1630"/>
      <c r="AA46" s="1623"/>
      <c r="AB46" s="1619"/>
      <c r="AC46" s="1619"/>
      <c r="AD46" s="1619"/>
      <c r="AE46" s="1619"/>
      <c r="AF46" s="1619"/>
      <c r="AG46" s="1616"/>
      <c r="AH46" s="1619"/>
      <c r="AI46" s="1619"/>
      <c r="AJ46" s="1619"/>
      <c r="AK46" s="1619"/>
      <c r="AL46" s="1619"/>
      <c r="AM46" s="1619"/>
      <c r="AN46" s="1619"/>
      <c r="AO46" s="1619"/>
      <c r="AP46" s="1619"/>
      <c r="AQ46" s="1619"/>
      <c r="AR46" s="1619"/>
      <c r="AS46" s="1619"/>
      <c r="AT46" s="1619"/>
      <c r="AU46" s="1619"/>
      <c r="AV46" s="1619"/>
      <c r="AW46" s="1619"/>
      <c r="AX46" s="1619"/>
      <c r="AY46" s="1619"/>
      <c r="AZ46" s="1619"/>
      <c r="BA46" s="1653" t="s">
        <v>3</v>
      </c>
      <c r="BB46" s="1653" t="s">
        <v>3</v>
      </c>
      <c r="BC46" s="1639"/>
      <c r="BD46" s="1639"/>
      <c r="BE46" s="1885">
        <v>0</v>
      </c>
      <c r="BF46" s="1885" t="s">
        <v>3</v>
      </c>
    </row>
    <row r="47" spans="1:58" x14ac:dyDescent="0.25">
      <c r="A47" s="2813" t="s">
        <v>70</v>
      </c>
      <c r="B47" s="2814"/>
      <c r="C47" s="2815"/>
      <c r="D47" s="1756">
        <v>0</v>
      </c>
      <c r="E47" s="1759"/>
      <c r="F47" s="1759"/>
      <c r="G47" s="1759"/>
      <c r="H47" s="1759"/>
      <c r="I47" s="1759"/>
      <c r="J47" s="1749"/>
      <c r="K47" s="1749"/>
      <c r="L47" s="1749"/>
      <c r="M47" s="1749"/>
      <c r="N47" s="1750"/>
      <c r="O47" s="1750"/>
      <c r="P47" s="1742"/>
      <c r="Q47" s="1766"/>
      <c r="R47" s="1824"/>
      <c r="S47" s="1877" t="s">
        <v>6</v>
      </c>
      <c r="T47" s="1616"/>
      <c r="U47" s="1616"/>
      <c r="V47" s="1616"/>
      <c r="W47" s="1616"/>
      <c r="X47" s="1616"/>
      <c r="Y47" s="1630"/>
      <c r="Z47" s="1630"/>
      <c r="AA47" s="1623"/>
      <c r="AB47" s="1619"/>
      <c r="AC47" s="1619"/>
      <c r="AD47" s="1619"/>
      <c r="AE47" s="1619"/>
      <c r="AF47" s="1619"/>
      <c r="AG47" s="1616"/>
      <c r="AH47" s="1619"/>
      <c r="AI47" s="1619"/>
      <c r="AJ47" s="1619"/>
      <c r="AK47" s="1619"/>
      <c r="AL47" s="1619"/>
      <c r="AM47" s="1619"/>
      <c r="AN47" s="1619"/>
      <c r="AO47" s="1619"/>
      <c r="AP47" s="1619"/>
      <c r="AQ47" s="1619"/>
      <c r="AR47" s="1619"/>
      <c r="AS47" s="1619"/>
      <c r="AT47" s="1619"/>
      <c r="AU47" s="1619"/>
      <c r="AV47" s="1619"/>
      <c r="AW47" s="1619"/>
      <c r="AX47" s="1619"/>
      <c r="AY47" s="1619"/>
      <c r="AZ47" s="1619"/>
      <c r="BA47" s="1653" t="s">
        <v>3</v>
      </c>
      <c r="BB47" s="1653" t="s">
        <v>3</v>
      </c>
      <c r="BC47" s="1716" t="s">
        <v>3</v>
      </c>
      <c r="BD47" s="1885">
        <v>0</v>
      </c>
      <c r="BE47" s="1885">
        <v>0</v>
      </c>
      <c r="BF47" s="1885" t="s">
        <v>3</v>
      </c>
    </row>
    <row r="48" spans="1:58" x14ac:dyDescent="0.25">
      <c r="A48" s="2813" t="s">
        <v>71</v>
      </c>
      <c r="B48" s="2814"/>
      <c r="C48" s="2815"/>
      <c r="D48" s="1756">
        <v>0</v>
      </c>
      <c r="E48" s="1759"/>
      <c r="F48" s="1759"/>
      <c r="G48" s="1759"/>
      <c r="H48" s="1759"/>
      <c r="I48" s="1749"/>
      <c r="J48" s="1749"/>
      <c r="K48" s="1749"/>
      <c r="L48" s="1749"/>
      <c r="M48" s="1749"/>
      <c r="N48" s="1749"/>
      <c r="O48" s="1750"/>
      <c r="P48" s="1742"/>
      <c r="Q48" s="1766"/>
      <c r="R48" s="1824"/>
      <c r="S48" s="1877" t="s">
        <v>6</v>
      </c>
      <c r="T48" s="1616"/>
      <c r="U48" s="1616"/>
      <c r="V48" s="1616"/>
      <c r="W48" s="1616"/>
      <c r="X48" s="1616"/>
      <c r="Y48" s="1630"/>
      <c r="Z48" s="1630"/>
      <c r="AA48" s="1623"/>
      <c r="AB48" s="1619"/>
      <c r="AC48" s="1619"/>
      <c r="AD48" s="1619"/>
      <c r="AE48" s="1619"/>
      <c r="AF48" s="1619"/>
      <c r="AG48" s="1616"/>
      <c r="AH48" s="1619"/>
      <c r="AI48" s="1619"/>
      <c r="AJ48" s="1619"/>
      <c r="AK48" s="1619"/>
      <c r="AL48" s="1619"/>
      <c r="AM48" s="1619"/>
      <c r="AN48" s="1619"/>
      <c r="AO48" s="1619"/>
      <c r="AP48" s="1619"/>
      <c r="AQ48" s="1619"/>
      <c r="AR48" s="1619"/>
      <c r="AS48" s="1619"/>
      <c r="AT48" s="1619"/>
      <c r="AU48" s="1619"/>
      <c r="AV48" s="1619"/>
      <c r="AW48" s="1619"/>
      <c r="AX48" s="1619"/>
      <c r="AY48" s="1619"/>
      <c r="AZ48" s="1619"/>
      <c r="BA48" s="1653" t="s">
        <v>3</v>
      </c>
      <c r="BB48" s="1653" t="s">
        <v>3</v>
      </c>
      <c r="BC48" s="1716" t="s">
        <v>3</v>
      </c>
      <c r="BD48" s="1885">
        <v>0</v>
      </c>
      <c r="BE48" s="1885">
        <v>0</v>
      </c>
      <c r="BF48" s="1885" t="s">
        <v>3</v>
      </c>
    </row>
    <row r="49" spans="1:58" x14ac:dyDescent="0.25">
      <c r="A49" s="2845" t="s">
        <v>72</v>
      </c>
      <c r="B49" s="2846"/>
      <c r="C49" s="2847"/>
      <c r="D49" s="1756">
        <v>0</v>
      </c>
      <c r="E49" s="1749"/>
      <c r="F49" s="1749"/>
      <c r="G49" s="1749"/>
      <c r="H49" s="1749"/>
      <c r="I49" s="1749"/>
      <c r="J49" s="1749"/>
      <c r="K49" s="1749"/>
      <c r="L49" s="1749"/>
      <c r="M49" s="1749"/>
      <c r="N49" s="1750"/>
      <c r="O49" s="1750"/>
      <c r="P49" s="1742"/>
      <c r="Q49" s="1766"/>
      <c r="R49" s="1824"/>
      <c r="S49" s="1877" t="s">
        <v>6</v>
      </c>
      <c r="T49" s="1616"/>
      <c r="U49" s="1616"/>
      <c r="V49" s="1616"/>
      <c r="W49" s="1616"/>
      <c r="X49" s="1616"/>
      <c r="Y49" s="1630"/>
      <c r="Z49" s="1630"/>
      <c r="AA49" s="1623"/>
      <c r="AB49" s="1619"/>
      <c r="AC49" s="1619"/>
      <c r="AD49" s="1619"/>
      <c r="AE49" s="1619"/>
      <c r="AF49" s="1619"/>
      <c r="AG49" s="1616"/>
      <c r="AH49" s="1619"/>
      <c r="AI49" s="1619"/>
      <c r="AJ49" s="1619"/>
      <c r="AK49" s="1619"/>
      <c r="AL49" s="1619"/>
      <c r="AM49" s="1619"/>
      <c r="AN49" s="1619"/>
      <c r="AO49" s="1619"/>
      <c r="AP49" s="1619"/>
      <c r="AQ49" s="1619"/>
      <c r="AR49" s="1619"/>
      <c r="AS49" s="1619"/>
      <c r="AT49" s="1619"/>
      <c r="AU49" s="1619"/>
      <c r="AV49" s="1619"/>
      <c r="AW49" s="1619"/>
      <c r="AX49" s="1619"/>
      <c r="AY49" s="1619"/>
      <c r="AZ49" s="1619"/>
      <c r="BA49" s="1653" t="s">
        <v>3</v>
      </c>
      <c r="BB49" s="1653" t="s">
        <v>3</v>
      </c>
      <c r="BC49" s="1716" t="s">
        <v>3</v>
      </c>
      <c r="BD49" s="1885">
        <v>0</v>
      </c>
      <c r="BE49" s="1885">
        <v>0</v>
      </c>
      <c r="BF49" s="1885" t="s">
        <v>3</v>
      </c>
    </row>
    <row r="50" spans="1:58" x14ac:dyDescent="0.25">
      <c r="A50" s="2845" t="s">
        <v>73</v>
      </c>
      <c r="B50" s="2846"/>
      <c r="C50" s="2847"/>
      <c r="D50" s="1756">
        <v>0</v>
      </c>
      <c r="E50" s="1759"/>
      <c r="F50" s="1759"/>
      <c r="G50" s="1759"/>
      <c r="H50" s="1759"/>
      <c r="I50" s="1749"/>
      <c r="J50" s="1749"/>
      <c r="K50" s="1749"/>
      <c r="L50" s="1749"/>
      <c r="M50" s="1749"/>
      <c r="N50" s="1750"/>
      <c r="O50" s="1750"/>
      <c r="P50" s="1742"/>
      <c r="Q50" s="1766"/>
      <c r="R50" s="1824"/>
      <c r="S50" s="1877" t="s">
        <v>6</v>
      </c>
      <c r="T50" s="1616"/>
      <c r="U50" s="1616"/>
      <c r="V50" s="1616"/>
      <c r="W50" s="1616"/>
      <c r="X50" s="1616"/>
      <c r="Y50" s="1630"/>
      <c r="Z50" s="1630"/>
      <c r="AA50" s="1623"/>
      <c r="AB50" s="1619"/>
      <c r="AC50" s="1619"/>
      <c r="AD50" s="1619"/>
      <c r="AE50" s="1619"/>
      <c r="AF50" s="1619"/>
      <c r="AG50" s="1616"/>
      <c r="AH50" s="1619"/>
      <c r="AI50" s="1619"/>
      <c r="AJ50" s="1619"/>
      <c r="AK50" s="1619"/>
      <c r="AL50" s="1619"/>
      <c r="AM50" s="1619"/>
      <c r="AN50" s="1619"/>
      <c r="AO50" s="1619"/>
      <c r="AP50" s="1619"/>
      <c r="AQ50" s="1619"/>
      <c r="AR50" s="1619"/>
      <c r="AS50" s="1619"/>
      <c r="AT50" s="1619"/>
      <c r="AU50" s="1619"/>
      <c r="AV50" s="1619"/>
      <c r="AW50" s="1619"/>
      <c r="AX50" s="1619"/>
      <c r="AY50" s="1619"/>
      <c r="AZ50" s="1619"/>
      <c r="BA50" s="1653" t="s">
        <v>3</v>
      </c>
      <c r="BB50" s="1653" t="s">
        <v>3</v>
      </c>
      <c r="BC50" s="1716" t="s">
        <v>3</v>
      </c>
      <c r="BD50" s="1885">
        <v>0</v>
      </c>
      <c r="BE50" s="1885">
        <v>0</v>
      </c>
      <c r="BF50" s="1885" t="s">
        <v>3</v>
      </c>
    </row>
    <row r="51" spans="1:58" x14ac:dyDescent="0.25">
      <c r="A51" s="2813" t="s">
        <v>74</v>
      </c>
      <c r="B51" s="2814"/>
      <c r="C51" s="2815"/>
      <c r="D51" s="1756">
        <v>0</v>
      </c>
      <c r="E51" s="1836"/>
      <c r="F51" s="1759"/>
      <c r="G51" s="1759"/>
      <c r="H51" s="1759"/>
      <c r="I51" s="1749"/>
      <c r="J51" s="1749"/>
      <c r="K51" s="1749"/>
      <c r="L51" s="1749"/>
      <c r="M51" s="1749"/>
      <c r="N51" s="1750"/>
      <c r="O51" s="1750"/>
      <c r="P51" s="1742"/>
      <c r="Q51" s="1766"/>
      <c r="R51" s="1824"/>
      <c r="S51" s="1877" t="s">
        <v>6</v>
      </c>
      <c r="T51" s="1616"/>
      <c r="U51" s="1616"/>
      <c r="V51" s="1616"/>
      <c r="W51" s="1616"/>
      <c r="X51" s="1616"/>
      <c r="Y51" s="1630"/>
      <c r="Z51" s="1630"/>
      <c r="AA51" s="1623"/>
      <c r="AB51" s="1619"/>
      <c r="AC51" s="1619"/>
      <c r="AD51" s="1619"/>
      <c r="AE51" s="1619"/>
      <c r="AF51" s="1619"/>
      <c r="AG51" s="1616"/>
      <c r="AH51" s="1619"/>
      <c r="AI51" s="1619"/>
      <c r="AJ51" s="1619"/>
      <c r="AK51" s="1619"/>
      <c r="AL51" s="1619"/>
      <c r="AM51" s="1619"/>
      <c r="AN51" s="1619"/>
      <c r="AO51" s="1619"/>
      <c r="AP51" s="1619"/>
      <c r="AQ51" s="1619"/>
      <c r="AR51" s="1619"/>
      <c r="AS51" s="1619"/>
      <c r="AT51" s="1619"/>
      <c r="AU51" s="1619"/>
      <c r="AV51" s="1619"/>
      <c r="AW51" s="1619"/>
      <c r="AX51" s="1619"/>
      <c r="AY51" s="1619"/>
      <c r="AZ51" s="1619"/>
      <c r="BA51" s="1653" t="s">
        <v>3</v>
      </c>
      <c r="BB51" s="1653" t="s">
        <v>3</v>
      </c>
      <c r="BC51" s="1716" t="s">
        <v>3</v>
      </c>
      <c r="BD51" s="1885">
        <v>0</v>
      </c>
      <c r="BE51" s="1885">
        <v>0</v>
      </c>
      <c r="BF51" s="1885" t="s">
        <v>3</v>
      </c>
    </row>
    <row r="52" spans="1:58" x14ac:dyDescent="0.25">
      <c r="A52" s="2813" t="s">
        <v>75</v>
      </c>
      <c r="B52" s="2814"/>
      <c r="C52" s="2815"/>
      <c r="D52" s="1756">
        <v>0</v>
      </c>
      <c r="E52" s="1836"/>
      <c r="F52" s="1759"/>
      <c r="G52" s="1759"/>
      <c r="H52" s="1759"/>
      <c r="I52" s="1749"/>
      <c r="J52" s="1749"/>
      <c r="K52" s="1749"/>
      <c r="L52" s="1749"/>
      <c r="M52" s="1749"/>
      <c r="N52" s="1750"/>
      <c r="O52" s="1750"/>
      <c r="P52" s="1742"/>
      <c r="Q52" s="1766"/>
      <c r="R52" s="1824"/>
      <c r="S52" s="1877" t="s">
        <v>6</v>
      </c>
      <c r="T52" s="1616"/>
      <c r="U52" s="1616"/>
      <c r="V52" s="1616"/>
      <c r="W52" s="1616"/>
      <c r="X52" s="1616"/>
      <c r="Y52" s="1630"/>
      <c r="Z52" s="1630"/>
      <c r="AA52" s="1623"/>
      <c r="AB52" s="1619"/>
      <c r="AC52" s="1619"/>
      <c r="AD52" s="1619"/>
      <c r="AE52" s="1619"/>
      <c r="AF52" s="1619"/>
      <c r="AG52" s="1616"/>
      <c r="AH52" s="1619"/>
      <c r="AI52" s="1619"/>
      <c r="AJ52" s="1619"/>
      <c r="AK52" s="1619"/>
      <c r="AL52" s="1619"/>
      <c r="AM52" s="1619"/>
      <c r="AN52" s="1619"/>
      <c r="AO52" s="1619"/>
      <c r="AP52" s="1619"/>
      <c r="AQ52" s="1619"/>
      <c r="AR52" s="1619"/>
      <c r="AS52" s="1619"/>
      <c r="AT52" s="1619"/>
      <c r="AU52" s="1619"/>
      <c r="AV52" s="1619"/>
      <c r="AW52" s="1619"/>
      <c r="AX52" s="1619"/>
      <c r="AY52" s="1619"/>
      <c r="AZ52" s="1619"/>
      <c r="BA52" s="1653" t="s">
        <v>3</v>
      </c>
      <c r="BB52" s="1653" t="s">
        <v>3</v>
      </c>
      <c r="BC52" s="1716" t="s">
        <v>3</v>
      </c>
      <c r="BD52" s="1885">
        <v>0</v>
      </c>
      <c r="BE52" s="1885">
        <v>0</v>
      </c>
      <c r="BF52" s="1885" t="s">
        <v>3</v>
      </c>
    </row>
    <row r="53" spans="1:58" x14ac:dyDescent="0.25">
      <c r="A53" s="2813" t="s">
        <v>76</v>
      </c>
      <c r="B53" s="2814"/>
      <c r="C53" s="2815"/>
      <c r="D53" s="1756">
        <v>0</v>
      </c>
      <c r="E53" s="1749"/>
      <c r="F53" s="1749"/>
      <c r="G53" s="1749"/>
      <c r="H53" s="1749"/>
      <c r="I53" s="1749"/>
      <c r="J53" s="1749"/>
      <c r="K53" s="1749"/>
      <c r="L53" s="1749"/>
      <c r="M53" s="1749"/>
      <c r="N53" s="1750"/>
      <c r="O53" s="1750"/>
      <c r="P53" s="1742"/>
      <c r="Q53" s="1766"/>
      <c r="R53" s="1824"/>
      <c r="S53" s="1877" t="s">
        <v>6</v>
      </c>
      <c r="T53" s="1616"/>
      <c r="U53" s="1616"/>
      <c r="V53" s="1616"/>
      <c r="W53" s="1616"/>
      <c r="X53" s="1616"/>
      <c r="Y53" s="1630"/>
      <c r="Z53" s="1630"/>
      <c r="AA53" s="1623"/>
      <c r="AB53" s="1619"/>
      <c r="AC53" s="1619"/>
      <c r="AD53" s="1619"/>
      <c r="AE53" s="1619"/>
      <c r="AF53" s="1619"/>
      <c r="AG53" s="1616"/>
      <c r="AH53" s="1619"/>
      <c r="AI53" s="1619"/>
      <c r="AJ53" s="1619"/>
      <c r="AK53" s="1619"/>
      <c r="AL53" s="1619"/>
      <c r="AM53" s="1619"/>
      <c r="AN53" s="1619"/>
      <c r="AO53" s="1619"/>
      <c r="AP53" s="1619"/>
      <c r="AQ53" s="1619"/>
      <c r="AR53" s="1619"/>
      <c r="AS53" s="1619"/>
      <c r="AT53" s="1619"/>
      <c r="AU53" s="1619"/>
      <c r="AV53" s="1619"/>
      <c r="AW53" s="1619"/>
      <c r="AX53" s="1619"/>
      <c r="AY53" s="1619"/>
      <c r="AZ53" s="1619"/>
      <c r="BA53" s="1653" t="s">
        <v>3</v>
      </c>
      <c r="BB53" s="1653" t="s">
        <v>3</v>
      </c>
      <c r="BC53" s="1716" t="s">
        <v>3</v>
      </c>
      <c r="BD53" s="1885">
        <v>0</v>
      </c>
      <c r="BE53" s="1885">
        <v>0</v>
      </c>
      <c r="BF53" s="1885" t="s">
        <v>3</v>
      </c>
    </row>
    <row r="54" spans="1:58" x14ac:dyDescent="0.25">
      <c r="A54" s="2813" t="s">
        <v>77</v>
      </c>
      <c r="B54" s="2814"/>
      <c r="C54" s="2815"/>
      <c r="D54" s="1756">
        <v>0</v>
      </c>
      <c r="E54" s="1748"/>
      <c r="F54" s="1749"/>
      <c r="G54" s="1749"/>
      <c r="H54" s="1749"/>
      <c r="I54" s="1749"/>
      <c r="J54" s="1749"/>
      <c r="K54" s="1749"/>
      <c r="L54" s="1749"/>
      <c r="M54" s="1749"/>
      <c r="N54" s="1750"/>
      <c r="O54" s="1750"/>
      <c r="P54" s="1742"/>
      <c r="Q54" s="1766"/>
      <c r="R54" s="1824"/>
      <c r="S54" s="1877" t="s">
        <v>6</v>
      </c>
      <c r="T54" s="1616"/>
      <c r="U54" s="1616"/>
      <c r="V54" s="1616"/>
      <c r="W54" s="1616"/>
      <c r="X54" s="1616"/>
      <c r="Y54" s="1630"/>
      <c r="Z54" s="1630"/>
      <c r="AA54" s="1623"/>
      <c r="AB54" s="1619"/>
      <c r="AC54" s="1619"/>
      <c r="AD54" s="1619"/>
      <c r="AE54" s="1619"/>
      <c r="AF54" s="1619"/>
      <c r="AG54" s="1616"/>
      <c r="AH54" s="1619"/>
      <c r="AI54" s="1619"/>
      <c r="AJ54" s="1619"/>
      <c r="AK54" s="1619"/>
      <c r="AL54" s="1619"/>
      <c r="AM54" s="1619"/>
      <c r="AN54" s="1619"/>
      <c r="AO54" s="1619"/>
      <c r="AP54" s="1619"/>
      <c r="AQ54" s="1619"/>
      <c r="AR54" s="1619"/>
      <c r="AS54" s="1619"/>
      <c r="AT54" s="1619"/>
      <c r="AU54" s="1619"/>
      <c r="AV54" s="1619"/>
      <c r="AW54" s="1619"/>
      <c r="AX54" s="1619"/>
      <c r="AY54" s="1619"/>
      <c r="AZ54" s="1619"/>
      <c r="BA54" s="1653" t="s">
        <v>3</v>
      </c>
      <c r="BB54" s="1653" t="s">
        <v>3</v>
      </c>
      <c r="BC54" s="1716" t="s">
        <v>3</v>
      </c>
      <c r="BD54" s="1885">
        <v>0</v>
      </c>
      <c r="BE54" s="1885">
        <v>0</v>
      </c>
      <c r="BF54" s="1885" t="s">
        <v>3</v>
      </c>
    </row>
    <row r="55" spans="1:58" x14ac:dyDescent="0.25">
      <c r="A55" s="2813" t="s">
        <v>78</v>
      </c>
      <c r="B55" s="2814"/>
      <c r="C55" s="2815"/>
      <c r="D55" s="1756">
        <v>0</v>
      </c>
      <c r="E55" s="1748"/>
      <c r="F55" s="1749"/>
      <c r="G55" s="1749"/>
      <c r="H55" s="1749"/>
      <c r="I55" s="1749"/>
      <c r="J55" s="1749"/>
      <c r="K55" s="1749"/>
      <c r="L55" s="1749"/>
      <c r="M55" s="1749"/>
      <c r="N55" s="1750"/>
      <c r="O55" s="1750"/>
      <c r="P55" s="1742"/>
      <c r="Q55" s="1766"/>
      <c r="R55" s="1824"/>
      <c r="S55" s="1877" t="s">
        <v>6</v>
      </c>
      <c r="T55" s="1616"/>
      <c r="U55" s="1616"/>
      <c r="V55" s="1616"/>
      <c r="W55" s="1616"/>
      <c r="X55" s="1616"/>
      <c r="Y55" s="1630"/>
      <c r="Z55" s="1630"/>
      <c r="AA55" s="1623"/>
      <c r="AB55" s="1619"/>
      <c r="AC55" s="1619"/>
      <c r="AD55" s="1619"/>
      <c r="AE55" s="1619"/>
      <c r="AF55" s="1619"/>
      <c r="AG55" s="1616"/>
      <c r="AH55" s="1619"/>
      <c r="AI55" s="1619"/>
      <c r="AJ55" s="1619"/>
      <c r="AK55" s="1619"/>
      <c r="AL55" s="1619"/>
      <c r="AM55" s="1619"/>
      <c r="AN55" s="1619"/>
      <c r="AO55" s="1619"/>
      <c r="AP55" s="1619"/>
      <c r="AQ55" s="1619"/>
      <c r="AR55" s="1619"/>
      <c r="AS55" s="1619"/>
      <c r="AT55" s="1619"/>
      <c r="AU55" s="1619"/>
      <c r="AV55" s="1619"/>
      <c r="AW55" s="1619"/>
      <c r="AX55" s="1619"/>
      <c r="AY55" s="1619"/>
      <c r="AZ55" s="1619"/>
      <c r="BA55" s="1653" t="s">
        <v>3</v>
      </c>
      <c r="BB55" s="1653" t="s">
        <v>3</v>
      </c>
      <c r="BC55" s="1716" t="s">
        <v>3</v>
      </c>
      <c r="BD55" s="1885">
        <v>0</v>
      </c>
      <c r="BE55" s="1885">
        <v>0</v>
      </c>
      <c r="BF55" s="1885" t="s">
        <v>3</v>
      </c>
    </row>
    <row r="56" spans="1:58" x14ac:dyDescent="0.25">
      <c r="A56" s="2813" t="s">
        <v>79</v>
      </c>
      <c r="B56" s="2814"/>
      <c r="C56" s="2815"/>
      <c r="D56" s="1756">
        <v>0</v>
      </c>
      <c r="E56" s="1748"/>
      <c r="F56" s="1749"/>
      <c r="G56" s="1749"/>
      <c r="H56" s="1749"/>
      <c r="I56" s="1749"/>
      <c r="J56" s="1749"/>
      <c r="K56" s="1749"/>
      <c r="L56" s="1749"/>
      <c r="M56" s="1749"/>
      <c r="N56" s="1750"/>
      <c r="O56" s="1745"/>
      <c r="P56" s="1766"/>
      <c r="Q56" s="1766"/>
      <c r="R56" s="1824"/>
      <c r="S56" s="1877" t="s">
        <v>6</v>
      </c>
      <c r="T56" s="1616"/>
      <c r="U56" s="1616"/>
      <c r="V56" s="1616"/>
      <c r="W56" s="1616"/>
      <c r="X56" s="1616"/>
      <c r="Y56" s="1630"/>
      <c r="Z56" s="1630"/>
      <c r="AA56" s="1623"/>
      <c r="AB56" s="1619"/>
      <c r="AC56" s="1619"/>
      <c r="AD56" s="1619"/>
      <c r="AE56" s="1619"/>
      <c r="AF56" s="1619"/>
      <c r="AG56" s="1616"/>
      <c r="AH56" s="1619"/>
      <c r="AI56" s="1619"/>
      <c r="AJ56" s="1619"/>
      <c r="AK56" s="1619"/>
      <c r="AL56" s="1619"/>
      <c r="AM56" s="1619"/>
      <c r="AN56" s="1619"/>
      <c r="AO56" s="1619"/>
      <c r="AP56" s="1619"/>
      <c r="AQ56" s="1619"/>
      <c r="AR56" s="1619"/>
      <c r="AS56" s="1619"/>
      <c r="AT56" s="1619"/>
      <c r="AU56" s="1619"/>
      <c r="AV56" s="1619"/>
      <c r="AW56" s="1619"/>
      <c r="AX56" s="1619"/>
      <c r="AY56" s="1619"/>
      <c r="AZ56" s="1619"/>
      <c r="BA56" s="1653" t="s">
        <v>3</v>
      </c>
      <c r="BB56" s="1653" t="s">
        <v>3</v>
      </c>
      <c r="BC56" s="1716" t="s">
        <v>3</v>
      </c>
      <c r="BD56" s="1885">
        <v>0</v>
      </c>
      <c r="BE56" s="1885">
        <v>0</v>
      </c>
      <c r="BF56" s="1885" t="s">
        <v>3</v>
      </c>
    </row>
    <row r="57" spans="1:58" x14ac:dyDescent="0.25">
      <c r="A57" s="2813" t="s">
        <v>80</v>
      </c>
      <c r="B57" s="2814"/>
      <c r="C57" s="2815"/>
      <c r="D57" s="1756">
        <v>0</v>
      </c>
      <c r="E57" s="1836"/>
      <c r="F57" s="1836"/>
      <c r="G57" s="1836"/>
      <c r="H57" s="1836"/>
      <c r="I57" s="1836"/>
      <c r="J57" s="1836"/>
      <c r="K57" s="1836"/>
      <c r="L57" s="1836"/>
      <c r="M57" s="1759"/>
      <c r="N57" s="1836"/>
      <c r="O57" s="1745"/>
      <c r="P57" s="1814"/>
      <c r="Q57" s="1778"/>
      <c r="R57" s="1824"/>
      <c r="S57" s="1877" t="s">
        <v>6</v>
      </c>
      <c r="T57" s="1877"/>
      <c r="U57" s="1616"/>
      <c r="V57" s="1616"/>
      <c r="W57" s="1616"/>
      <c r="X57" s="1616"/>
      <c r="Y57" s="1630"/>
      <c r="Z57" s="1630"/>
      <c r="AA57" s="1623"/>
      <c r="AB57" s="1619"/>
      <c r="AC57" s="1619"/>
      <c r="AD57" s="1619"/>
      <c r="AE57" s="1619"/>
      <c r="AF57" s="1619"/>
      <c r="AG57" s="1616"/>
      <c r="AH57" s="1619"/>
      <c r="AI57" s="1619"/>
      <c r="AJ57" s="1619"/>
      <c r="AK57" s="1619"/>
      <c r="AL57" s="1619"/>
      <c r="AM57" s="1619"/>
      <c r="AN57" s="1619"/>
      <c r="AO57" s="1619"/>
      <c r="AP57" s="1619"/>
      <c r="AQ57" s="1619"/>
      <c r="AR57" s="1619"/>
      <c r="AS57" s="1619"/>
      <c r="AT57" s="1619"/>
      <c r="AU57" s="1619"/>
      <c r="AV57" s="1619"/>
      <c r="AW57" s="1619"/>
      <c r="AX57" s="1619"/>
      <c r="AY57" s="1619"/>
      <c r="AZ57" s="1619"/>
      <c r="BA57" s="1653" t="s">
        <v>3</v>
      </c>
      <c r="BB57" s="1653" t="s">
        <v>3</v>
      </c>
      <c r="BC57" s="1639"/>
      <c r="BD57" s="1639"/>
      <c r="BE57" s="1885">
        <v>0</v>
      </c>
      <c r="BF57" s="1885" t="s">
        <v>3</v>
      </c>
    </row>
    <row r="58" spans="1:58" x14ac:dyDescent="0.25">
      <c r="A58" s="2824" t="s">
        <v>81</v>
      </c>
      <c r="B58" s="2825"/>
      <c r="C58" s="2826"/>
      <c r="D58" s="1771">
        <v>0</v>
      </c>
      <c r="E58" s="1841"/>
      <c r="F58" s="1841"/>
      <c r="G58" s="1841"/>
      <c r="H58" s="1841"/>
      <c r="I58" s="1841"/>
      <c r="J58" s="1841"/>
      <c r="K58" s="1841"/>
      <c r="L58" s="1841"/>
      <c r="M58" s="1759"/>
      <c r="N58" s="1841"/>
      <c r="O58" s="1745"/>
      <c r="P58" s="1814"/>
      <c r="Q58" s="1778"/>
      <c r="R58" s="1825"/>
      <c r="S58" s="1877" t="s">
        <v>6</v>
      </c>
      <c r="T58" s="1877"/>
      <c r="U58" s="1616"/>
      <c r="V58" s="1616"/>
      <c r="W58" s="1616"/>
      <c r="X58" s="1616"/>
      <c r="Y58" s="1630"/>
      <c r="Z58" s="1630"/>
      <c r="AA58" s="1623"/>
      <c r="AB58" s="1619"/>
      <c r="AC58" s="1619"/>
      <c r="AD58" s="1619"/>
      <c r="AE58" s="1619"/>
      <c r="AF58" s="1619"/>
      <c r="AG58" s="1616"/>
      <c r="AH58" s="1619"/>
      <c r="AI58" s="1619"/>
      <c r="AJ58" s="1619"/>
      <c r="AK58" s="1619"/>
      <c r="AL58" s="1619"/>
      <c r="AM58" s="1619"/>
      <c r="AN58" s="1619"/>
      <c r="AO58" s="1619"/>
      <c r="AP58" s="1619"/>
      <c r="AQ58" s="1619"/>
      <c r="AR58" s="1619"/>
      <c r="AS58" s="1619"/>
      <c r="AT58" s="1619"/>
      <c r="AU58" s="1619"/>
      <c r="AV58" s="1619"/>
      <c r="AW58" s="1619"/>
      <c r="AX58" s="1619"/>
      <c r="AY58" s="1619"/>
      <c r="AZ58" s="1619"/>
      <c r="BA58" s="1653" t="s">
        <v>3</v>
      </c>
      <c r="BB58" s="1653" t="s">
        <v>3</v>
      </c>
      <c r="BC58" s="1639"/>
      <c r="BD58" s="1639"/>
      <c r="BE58" s="1885">
        <v>0</v>
      </c>
      <c r="BF58" s="1885" t="s">
        <v>3</v>
      </c>
    </row>
    <row r="59" spans="1:58" x14ac:dyDescent="0.25">
      <c r="A59" s="2797" t="s">
        <v>82</v>
      </c>
      <c r="B59" s="2803"/>
      <c r="C59" s="2798"/>
      <c r="D59" s="1783">
        <v>0</v>
      </c>
      <c r="E59" s="1784">
        <v>0</v>
      </c>
      <c r="F59" s="1785">
        <v>0</v>
      </c>
      <c r="G59" s="1785">
        <v>0</v>
      </c>
      <c r="H59" s="1785">
        <v>0</v>
      </c>
      <c r="I59" s="1785">
        <v>0</v>
      </c>
      <c r="J59" s="1785">
        <v>0</v>
      </c>
      <c r="K59" s="1785">
        <v>0</v>
      </c>
      <c r="L59" s="1785">
        <v>0</v>
      </c>
      <c r="M59" s="1785">
        <v>0</v>
      </c>
      <c r="N59" s="1785">
        <v>0</v>
      </c>
      <c r="O59" s="1786">
        <v>0</v>
      </c>
      <c r="P59" s="1783">
        <v>0</v>
      </c>
      <c r="Q59" s="1788">
        <v>0</v>
      </c>
      <c r="R59" s="1788">
        <v>0</v>
      </c>
      <c r="S59" s="1877" t="s">
        <v>6</v>
      </c>
      <c r="T59" s="1616"/>
      <c r="U59" s="1616"/>
      <c r="V59" s="1616"/>
      <c r="W59" s="1616"/>
      <c r="X59" s="1616"/>
      <c r="Y59" s="1623"/>
      <c r="Z59" s="1630"/>
      <c r="AA59" s="1630"/>
      <c r="AB59" s="1619"/>
      <c r="AC59" s="1619"/>
      <c r="AD59" s="1619"/>
      <c r="AE59" s="1619"/>
      <c r="AF59" s="1619"/>
      <c r="AG59" s="1616"/>
      <c r="AH59" s="1619"/>
      <c r="AI59" s="1619"/>
      <c r="AJ59" s="1619"/>
      <c r="AK59" s="1619"/>
      <c r="AL59" s="1619"/>
      <c r="AM59" s="1619"/>
      <c r="AN59" s="1619"/>
      <c r="AO59" s="1619"/>
      <c r="AP59" s="1619"/>
      <c r="AQ59" s="1619"/>
      <c r="AR59" s="1619"/>
      <c r="AS59" s="1619"/>
      <c r="AT59" s="1619"/>
      <c r="AU59" s="1619"/>
      <c r="AV59" s="1619"/>
      <c r="AW59" s="1619"/>
      <c r="AX59" s="1619"/>
      <c r="AY59" s="1619"/>
      <c r="AZ59" s="1619"/>
      <c r="BA59" s="1653" t="s">
        <v>3</v>
      </c>
      <c r="BB59" s="1653" t="s">
        <v>3</v>
      </c>
      <c r="BC59" s="1639"/>
      <c r="BD59" s="1639"/>
      <c r="BE59" s="1885">
        <v>0</v>
      </c>
      <c r="BF59" s="1885" t="s">
        <v>3</v>
      </c>
    </row>
    <row r="60" spans="1:58" x14ac:dyDescent="0.25">
      <c r="A60" s="1691" t="s">
        <v>83</v>
      </c>
      <c r="B60" s="1658"/>
      <c r="C60" s="1658"/>
      <c r="D60" s="1695"/>
      <c r="E60" s="1695"/>
      <c r="F60" s="1695"/>
      <c r="G60" s="1695"/>
      <c r="H60" s="1695"/>
      <c r="I60" s="1695"/>
      <c r="J60" s="1695"/>
      <c r="K60" s="1695"/>
      <c r="L60" s="1695"/>
      <c r="M60" s="1695"/>
      <c r="N60" s="1697"/>
      <c r="O60" s="1698"/>
      <c r="P60" s="1698"/>
      <c r="Q60" s="1651"/>
      <c r="R60" s="1616"/>
      <c r="S60" s="1616"/>
      <c r="T60" s="1616"/>
      <c r="U60" s="1616"/>
      <c r="V60" s="1616"/>
      <c r="W60" s="1616"/>
      <c r="X60" s="1616"/>
      <c r="Y60" s="1616"/>
      <c r="Z60" s="1616"/>
      <c r="AA60" s="1616"/>
      <c r="AB60" s="1619"/>
      <c r="AC60" s="1619"/>
      <c r="AD60" s="1619"/>
      <c r="AE60" s="1619"/>
      <c r="AF60" s="1619"/>
      <c r="AG60" s="1619"/>
      <c r="AH60" s="1619"/>
      <c r="AI60" s="1619"/>
      <c r="AJ60" s="1619"/>
      <c r="AK60" s="1619"/>
      <c r="AL60" s="1619"/>
      <c r="AM60" s="1619"/>
      <c r="AN60" s="1619"/>
      <c r="AO60" s="1619"/>
      <c r="AP60" s="1619"/>
      <c r="AQ60" s="1619"/>
      <c r="AR60" s="1619"/>
      <c r="AS60" s="1619"/>
      <c r="AT60" s="1619"/>
      <c r="AU60" s="1619"/>
      <c r="AV60" s="1619"/>
      <c r="AW60" s="1619"/>
      <c r="AX60" s="1619"/>
      <c r="AY60" s="1619"/>
      <c r="AZ60" s="1619"/>
      <c r="BA60" s="1616"/>
      <c r="BB60" s="1616"/>
      <c r="BC60" s="1616"/>
      <c r="BD60" s="1616"/>
      <c r="BE60" s="1619"/>
      <c r="BF60" s="1619"/>
    </row>
    <row r="61" spans="1:58" x14ac:dyDescent="0.25">
      <c r="A61" s="2872" t="s">
        <v>84</v>
      </c>
      <c r="B61" s="2873"/>
      <c r="C61" s="2874"/>
      <c r="D61" s="1789">
        <v>0</v>
      </c>
      <c r="E61" s="1818"/>
      <c r="F61" s="1835"/>
      <c r="G61" s="1835"/>
      <c r="H61" s="1819"/>
      <c r="I61" s="1819"/>
      <c r="J61" s="1819"/>
      <c r="K61" s="1819"/>
      <c r="L61" s="1819"/>
      <c r="M61" s="1819"/>
      <c r="N61" s="1802"/>
      <c r="O61" s="1802"/>
      <c r="P61" s="1811"/>
      <c r="Q61" s="1842"/>
      <c r="R61" s="1843"/>
      <c r="S61" s="1877" t="s">
        <v>6</v>
      </c>
      <c r="T61" s="1616"/>
      <c r="U61" s="1616"/>
      <c r="V61" s="1616"/>
      <c r="W61" s="1616"/>
      <c r="X61" s="1616"/>
      <c r="Y61" s="1630"/>
      <c r="Z61" s="1630"/>
      <c r="AA61" s="1623"/>
      <c r="AB61" s="1619"/>
      <c r="AC61" s="1619"/>
      <c r="AD61" s="1619"/>
      <c r="AE61" s="1619"/>
      <c r="AF61" s="1619"/>
      <c r="AG61" s="1616"/>
      <c r="AH61" s="1619"/>
      <c r="AI61" s="1619"/>
      <c r="AJ61" s="1619"/>
      <c r="AK61" s="1619"/>
      <c r="AL61" s="1619"/>
      <c r="AM61" s="1619"/>
      <c r="AN61" s="1619"/>
      <c r="AO61" s="1619"/>
      <c r="AP61" s="1619"/>
      <c r="AQ61" s="1619"/>
      <c r="AR61" s="1619"/>
      <c r="AS61" s="1619"/>
      <c r="AT61" s="1619"/>
      <c r="AU61" s="1619"/>
      <c r="AV61" s="1619"/>
      <c r="AW61" s="1619"/>
      <c r="AX61" s="1619"/>
      <c r="AY61" s="1619"/>
      <c r="AZ61" s="1619"/>
      <c r="BA61" s="1653" t="s">
        <v>3</v>
      </c>
      <c r="BB61" s="1653" t="s">
        <v>3</v>
      </c>
      <c r="BC61" s="1716" t="s">
        <v>3</v>
      </c>
      <c r="BD61" s="1885">
        <v>0</v>
      </c>
      <c r="BE61" s="1885">
        <v>0</v>
      </c>
      <c r="BF61" s="1885" t="s">
        <v>3</v>
      </c>
    </row>
    <row r="62" spans="1:58" x14ac:dyDescent="0.25">
      <c r="A62" s="2797" t="s">
        <v>85</v>
      </c>
      <c r="B62" s="2803"/>
      <c r="C62" s="2798"/>
      <c r="D62" s="1783">
        <v>0</v>
      </c>
      <c r="E62" s="1784">
        <v>0</v>
      </c>
      <c r="F62" s="1847">
        <v>0</v>
      </c>
      <c r="G62" s="1847">
        <v>0</v>
      </c>
      <c r="H62" s="1785">
        <v>0</v>
      </c>
      <c r="I62" s="1785">
        <v>0</v>
      </c>
      <c r="J62" s="1785">
        <v>0</v>
      </c>
      <c r="K62" s="1785">
        <v>0</v>
      </c>
      <c r="L62" s="1785">
        <v>0</v>
      </c>
      <c r="M62" s="1785">
        <v>0</v>
      </c>
      <c r="N62" s="1786">
        <v>0</v>
      </c>
      <c r="O62" s="1786">
        <v>0</v>
      </c>
      <c r="P62" s="1783">
        <v>0</v>
      </c>
      <c r="Q62" s="1788">
        <v>0</v>
      </c>
      <c r="R62" s="1788">
        <v>0</v>
      </c>
      <c r="S62" s="1877" t="s">
        <v>6</v>
      </c>
      <c r="T62" s="1616"/>
      <c r="U62" s="1616"/>
      <c r="V62" s="1616"/>
      <c r="W62" s="1616"/>
      <c r="X62" s="1616"/>
      <c r="Y62" s="1630"/>
      <c r="Z62" s="1630"/>
      <c r="AA62" s="1623"/>
      <c r="AB62" s="1619"/>
      <c r="AC62" s="1619"/>
      <c r="AD62" s="1619"/>
      <c r="AE62" s="1619"/>
      <c r="AF62" s="1619"/>
      <c r="AG62" s="1616"/>
      <c r="AH62" s="1619"/>
      <c r="AI62" s="1619"/>
      <c r="AJ62" s="1619"/>
      <c r="AK62" s="1619"/>
      <c r="AL62" s="1619"/>
      <c r="AM62" s="1619"/>
      <c r="AN62" s="1619"/>
      <c r="AO62" s="1619"/>
      <c r="AP62" s="1619"/>
      <c r="AQ62" s="1619"/>
      <c r="AR62" s="1619"/>
      <c r="AS62" s="1619"/>
      <c r="AT62" s="1619"/>
      <c r="AU62" s="1619"/>
      <c r="AV62" s="1619"/>
      <c r="AW62" s="1619"/>
      <c r="AX62" s="1619"/>
      <c r="AY62" s="1619"/>
      <c r="AZ62" s="1619"/>
      <c r="BA62" s="1653" t="s">
        <v>3</v>
      </c>
      <c r="BB62" s="1653" t="s">
        <v>3</v>
      </c>
      <c r="BC62" s="1716" t="s">
        <v>3</v>
      </c>
      <c r="BD62" s="1885">
        <v>0</v>
      </c>
      <c r="BE62" s="1885">
        <v>0</v>
      </c>
      <c r="BF62" s="1885" t="s">
        <v>3</v>
      </c>
    </row>
    <row r="63" spans="1:58" x14ac:dyDescent="0.25">
      <c r="A63" s="2887" t="s">
        <v>86</v>
      </c>
      <c r="B63" s="2888"/>
      <c r="C63" s="2889"/>
      <c r="D63" s="1864">
        <v>0</v>
      </c>
      <c r="E63" s="1865">
        <v>0</v>
      </c>
      <c r="F63" s="1866">
        <v>0</v>
      </c>
      <c r="G63" s="1866">
        <v>0</v>
      </c>
      <c r="H63" s="1867">
        <v>0</v>
      </c>
      <c r="I63" s="1867">
        <v>0</v>
      </c>
      <c r="J63" s="1867">
        <v>0</v>
      </c>
      <c r="K63" s="1867">
        <v>0</v>
      </c>
      <c r="L63" s="1867">
        <v>0</v>
      </c>
      <c r="M63" s="1867">
        <v>0</v>
      </c>
      <c r="N63" s="1868">
        <v>0</v>
      </c>
      <c r="O63" s="1868">
        <v>0</v>
      </c>
      <c r="P63" s="1864">
        <v>0</v>
      </c>
      <c r="Q63" s="1863">
        <v>0</v>
      </c>
      <c r="R63" s="1863">
        <v>0</v>
      </c>
      <c r="S63" s="1877" t="s">
        <v>6</v>
      </c>
      <c r="T63" s="1616"/>
      <c r="U63" s="1616"/>
      <c r="V63" s="1616"/>
      <c r="W63" s="1616"/>
      <c r="X63" s="1616"/>
      <c r="Y63" s="1630"/>
      <c r="Z63" s="1630"/>
      <c r="AA63" s="1623"/>
      <c r="AB63" s="1619"/>
      <c r="AC63" s="1619"/>
      <c r="AD63" s="1619"/>
      <c r="AE63" s="1619"/>
      <c r="AF63" s="1619"/>
      <c r="AG63" s="1616"/>
      <c r="AH63" s="1619"/>
      <c r="AI63" s="1619"/>
      <c r="AJ63" s="1619"/>
      <c r="AK63" s="1619"/>
      <c r="AL63" s="1619"/>
      <c r="AM63" s="1619"/>
      <c r="AN63" s="1619"/>
      <c r="AO63" s="1619"/>
      <c r="AP63" s="1619"/>
      <c r="AQ63" s="1619"/>
      <c r="AR63" s="1619"/>
      <c r="AS63" s="1619"/>
      <c r="AT63" s="1619"/>
      <c r="AU63" s="1619"/>
      <c r="AV63" s="1619"/>
      <c r="AW63" s="1619"/>
      <c r="AX63" s="1619"/>
      <c r="AY63" s="1619"/>
      <c r="AZ63" s="1619"/>
      <c r="BA63" s="1653" t="s">
        <v>3</v>
      </c>
      <c r="BB63" s="1653" t="s">
        <v>3</v>
      </c>
      <c r="BC63" s="1716" t="s">
        <v>3</v>
      </c>
      <c r="BD63" s="1885">
        <v>0</v>
      </c>
      <c r="BE63" s="1885">
        <v>0</v>
      </c>
      <c r="BF63" s="1885" t="s">
        <v>3</v>
      </c>
    </row>
    <row r="64" spans="1:58" ht="15.75" x14ac:dyDescent="0.25">
      <c r="A64" s="1673" t="s">
        <v>87</v>
      </c>
      <c r="B64" s="1670"/>
      <c r="C64" s="1670"/>
      <c r="D64" s="1642"/>
      <c r="E64" s="1642"/>
      <c r="F64" s="1642"/>
      <c r="G64" s="1642"/>
      <c r="H64" s="1642"/>
      <c r="I64" s="1642"/>
      <c r="J64" s="1642"/>
      <c r="K64" s="1642"/>
      <c r="L64" s="1642"/>
      <c r="M64" s="1642"/>
      <c r="N64" s="1642"/>
      <c r="O64" s="1642"/>
      <c r="P64" s="1641"/>
      <c r="Q64" s="1641"/>
      <c r="R64" s="1641"/>
      <c r="S64" s="1616"/>
      <c r="T64" s="1616"/>
      <c r="U64" s="1616"/>
      <c r="V64" s="1616"/>
      <c r="W64" s="1616"/>
      <c r="X64" s="1616"/>
      <c r="Y64" s="1616"/>
      <c r="Z64" s="1616"/>
      <c r="AA64" s="1616"/>
      <c r="AB64" s="1616"/>
      <c r="AC64" s="1616"/>
      <c r="AD64" s="1616"/>
      <c r="AE64" s="1616"/>
      <c r="AF64" s="1616"/>
      <c r="AG64" s="1616"/>
      <c r="AH64" s="1616"/>
      <c r="AI64" s="1616"/>
      <c r="AJ64" s="1616"/>
      <c r="AK64" s="1616"/>
      <c r="AL64" s="1616"/>
      <c r="AM64" s="1616"/>
      <c r="AN64" s="1616"/>
      <c r="AO64" s="1616"/>
      <c r="AP64" s="1616"/>
      <c r="AQ64" s="1616"/>
      <c r="AR64" s="1616"/>
      <c r="AS64" s="1616"/>
      <c r="AT64" s="1616"/>
      <c r="AU64" s="1616"/>
      <c r="AV64" s="1616"/>
      <c r="AW64" s="1616"/>
      <c r="AX64" s="1616"/>
      <c r="AY64" s="1616"/>
      <c r="AZ64" s="1616"/>
      <c r="BA64" s="1616"/>
      <c r="BB64" s="1616"/>
      <c r="BC64" s="1616"/>
      <c r="BD64" s="1616"/>
      <c r="BE64" s="1616"/>
      <c r="BF64" s="1616"/>
    </row>
    <row r="65" spans="1:57" x14ac:dyDescent="0.2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1651"/>
      <c r="T65" s="1616"/>
      <c r="U65" s="1616"/>
      <c r="V65" s="1616"/>
      <c r="W65" s="1616"/>
      <c r="X65" s="1616"/>
      <c r="Y65" s="1616"/>
      <c r="Z65" s="1616"/>
      <c r="AA65" s="1616"/>
      <c r="AB65" s="1619"/>
      <c r="AC65" s="1619"/>
      <c r="AD65" s="1619"/>
      <c r="AE65" s="1619"/>
      <c r="AF65" s="1619"/>
      <c r="AG65" s="1616"/>
      <c r="AH65" s="1619"/>
      <c r="AI65" s="1619"/>
      <c r="AJ65" s="1619"/>
      <c r="AK65" s="1619"/>
      <c r="AL65" s="1619"/>
      <c r="AM65" s="1619"/>
      <c r="AN65" s="1619"/>
      <c r="AO65" s="1619"/>
      <c r="AP65" s="1619"/>
      <c r="AQ65" s="1619"/>
      <c r="AR65" s="1619"/>
      <c r="AS65" s="1619"/>
      <c r="AT65" s="1619"/>
      <c r="AU65" s="1619"/>
      <c r="AV65" s="1619"/>
      <c r="AW65" s="1619"/>
      <c r="AX65" s="1619"/>
      <c r="AY65" s="1619"/>
      <c r="AZ65" s="1619"/>
      <c r="BA65" s="1616"/>
      <c r="BB65" s="1616"/>
      <c r="BC65" s="1616"/>
      <c r="BD65" s="1616"/>
      <c r="BE65" s="1616"/>
    </row>
    <row r="66" spans="1:57" ht="21" x14ac:dyDescent="0.25">
      <c r="A66" s="2807"/>
      <c r="B66" s="2808"/>
      <c r="C66" s="2809"/>
      <c r="D66" s="2802"/>
      <c r="E66" s="1665" t="s">
        <v>17</v>
      </c>
      <c r="F66" s="1631" t="s">
        <v>18</v>
      </c>
      <c r="G66" s="1631" t="s">
        <v>19</v>
      </c>
      <c r="H66" s="1631" t="s">
        <v>20</v>
      </c>
      <c r="I66" s="1631" t="s">
        <v>21</v>
      </c>
      <c r="J66" s="1631" t="s">
        <v>91</v>
      </c>
      <c r="K66" s="1631" t="s">
        <v>23</v>
      </c>
      <c r="L66" s="1631" t="s">
        <v>92</v>
      </c>
      <c r="M66" s="1631" t="s">
        <v>25</v>
      </c>
      <c r="N66" s="1631" t="s">
        <v>26</v>
      </c>
      <c r="O66" s="1650" t="s">
        <v>27</v>
      </c>
      <c r="P66" s="1628" t="s">
        <v>1</v>
      </c>
      <c r="Q66" s="1683" t="s">
        <v>2</v>
      </c>
      <c r="R66" s="2800"/>
      <c r="S66" s="1651"/>
      <c r="T66" s="1616"/>
      <c r="U66" s="1616"/>
      <c r="V66" s="1616"/>
      <c r="W66" s="1616"/>
      <c r="X66" s="1616"/>
      <c r="Y66" s="1616"/>
      <c r="Z66" s="1616"/>
      <c r="AA66" s="1616"/>
      <c r="AB66" s="1619"/>
      <c r="AC66" s="1619"/>
      <c r="AD66" s="1619"/>
      <c r="AE66" s="1619"/>
      <c r="AF66" s="1619"/>
      <c r="AG66" s="1616"/>
      <c r="AH66" s="1619"/>
      <c r="AI66" s="1619"/>
      <c r="AJ66" s="1619"/>
      <c r="AK66" s="1619"/>
      <c r="AL66" s="1619"/>
      <c r="AM66" s="1619"/>
      <c r="AN66" s="1619"/>
      <c r="AO66" s="1619"/>
      <c r="AP66" s="1619"/>
      <c r="AQ66" s="1619"/>
      <c r="AR66" s="1619"/>
      <c r="AS66" s="1619"/>
      <c r="AT66" s="1619"/>
      <c r="AU66" s="1619"/>
      <c r="AV66" s="1619"/>
      <c r="AW66" s="1619"/>
      <c r="AX66" s="1619"/>
      <c r="AY66" s="1619"/>
      <c r="AZ66" s="1619"/>
      <c r="BA66" s="1616"/>
      <c r="BB66" s="1616"/>
      <c r="BC66" s="1616"/>
      <c r="BD66" s="1616"/>
      <c r="BE66" s="1616"/>
    </row>
    <row r="67" spans="1:57" x14ac:dyDescent="0.25">
      <c r="A67" s="2810" t="s">
        <v>93</v>
      </c>
      <c r="B67" s="2811"/>
      <c r="C67" s="2812"/>
      <c r="D67" s="1846">
        <v>0</v>
      </c>
      <c r="E67" s="1761"/>
      <c r="F67" s="1798"/>
      <c r="G67" s="1798"/>
      <c r="H67" s="1762"/>
      <c r="I67" s="1762"/>
      <c r="J67" s="1762"/>
      <c r="K67" s="1762"/>
      <c r="L67" s="1762"/>
      <c r="M67" s="1762"/>
      <c r="N67" s="1777"/>
      <c r="O67" s="1790"/>
      <c r="P67" s="1798"/>
      <c r="Q67" s="1790"/>
      <c r="R67" s="1741"/>
      <c r="S67" s="1877" t="s">
        <v>6</v>
      </c>
      <c r="T67" s="1616"/>
      <c r="U67" s="1616"/>
      <c r="V67" s="1616"/>
      <c r="W67" s="1616"/>
      <c r="X67" s="1616"/>
      <c r="Y67" s="1623"/>
      <c r="Z67" s="1623"/>
      <c r="AA67" s="1630"/>
      <c r="AB67" s="1619"/>
      <c r="AC67" s="1619"/>
      <c r="AD67" s="1619"/>
      <c r="AE67" s="1619"/>
      <c r="AF67" s="1619"/>
      <c r="AG67" s="1616"/>
      <c r="AH67" s="1619"/>
      <c r="AI67" s="1619"/>
      <c r="AJ67" s="1619"/>
      <c r="AK67" s="1619"/>
      <c r="AL67" s="1619"/>
      <c r="AM67" s="1619"/>
      <c r="AN67" s="1619"/>
      <c r="AO67" s="1619"/>
      <c r="AP67" s="1619"/>
      <c r="AQ67" s="1619"/>
      <c r="AR67" s="1619"/>
      <c r="AS67" s="1619"/>
      <c r="AT67" s="1619"/>
      <c r="AU67" s="1619"/>
      <c r="AV67" s="1619"/>
      <c r="AW67" s="1619"/>
      <c r="AX67" s="1619"/>
      <c r="AY67" s="1619"/>
      <c r="AZ67" s="1619"/>
      <c r="BA67" s="1716" t="s">
        <v>3</v>
      </c>
      <c r="BB67" s="1716" t="s">
        <v>3</v>
      </c>
      <c r="BC67" s="1619"/>
      <c r="BD67" s="1880">
        <v>0</v>
      </c>
      <c r="BE67" s="1880">
        <v>0</v>
      </c>
    </row>
    <row r="68" spans="1:57" x14ac:dyDescent="0.25">
      <c r="A68" s="2813" t="s">
        <v>94</v>
      </c>
      <c r="B68" s="2814"/>
      <c r="C68" s="2815"/>
      <c r="D68" s="1828">
        <v>0</v>
      </c>
      <c r="E68" s="1748"/>
      <c r="F68" s="1799"/>
      <c r="G68" s="1799"/>
      <c r="H68" s="1749"/>
      <c r="I68" s="1749"/>
      <c r="J68" s="1749"/>
      <c r="K68" s="1749"/>
      <c r="L68" s="1749"/>
      <c r="M68" s="1749"/>
      <c r="N68" s="1750"/>
      <c r="O68" s="1745"/>
      <c r="P68" s="1799"/>
      <c r="Q68" s="1745"/>
      <c r="R68" s="1742"/>
      <c r="S68" s="1877" t="s">
        <v>6</v>
      </c>
      <c r="T68" s="1616"/>
      <c r="U68" s="1616"/>
      <c r="V68" s="1616"/>
      <c r="W68" s="1616"/>
      <c r="X68" s="1616"/>
      <c r="Y68" s="1623"/>
      <c r="Z68" s="1623"/>
      <c r="AA68" s="1630"/>
      <c r="AB68" s="1619"/>
      <c r="AC68" s="1619"/>
      <c r="AD68" s="1619"/>
      <c r="AE68" s="1619"/>
      <c r="AF68" s="1619"/>
      <c r="AG68" s="1616"/>
      <c r="AH68" s="1619"/>
      <c r="AI68" s="1619"/>
      <c r="AJ68" s="1619"/>
      <c r="AK68" s="1619"/>
      <c r="AL68" s="1619"/>
      <c r="AM68" s="1619"/>
      <c r="AN68" s="1619"/>
      <c r="AO68" s="1619"/>
      <c r="AP68" s="1619"/>
      <c r="AQ68" s="1619"/>
      <c r="AR68" s="1619"/>
      <c r="AS68" s="1619"/>
      <c r="AT68" s="1619"/>
      <c r="AU68" s="1619"/>
      <c r="AV68" s="1619"/>
      <c r="AW68" s="1619"/>
      <c r="AX68" s="1619"/>
      <c r="AY68" s="1619"/>
      <c r="AZ68" s="1619"/>
      <c r="BA68" s="1716" t="s">
        <v>3</v>
      </c>
      <c r="BB68" s="1716" t="s">
        <v>3</v>
      </c>
      <c r="BC68" s="1619"/>
      <c r="BD68" s="1880">
        <v>0</v>
      </c>
      <c r="BE68" s="1880">
        <v>0</v>
      </c>
    </row>
    <row r="69" spans="1:57" x14ac:dyDescent="0.25">
      <c r="A69" s="2820" t="s">
        <v>95</v>
      </c>
      <c r="B69" s="2875"/>
      <c r="C69" s="2821"/>
      <c r="D69" s="1832">
        <v>0</v>
      </c>
      <c r="E69" s="1751"/>
      <c r="F69" s="1801"/>
      <c r="G69" s="1801"/>
      <c r="H69" s="1752"/>
      <c r="I69" s="1752"/>
      <c r="J69" s="1752"/>
      <c r="K69" s="1752"/>
      <c r="L69" s="1752"/>
      <c r="M69" s="1752"/>
      <c r="N69" s="1753"/>
      <c r="O69" s="1754"/>
      <c r="P69" s="1801"/>
      <c r="Q69" s="1754"/>
      <c r="R69" s="1744"/>
      <c r="S69" s="1877" t="s">
        <v>6</v>
      </c>
      <c r="T69" s="1616"/>
      <c r="U69" s="1616"/>
      <c r="V69" s="1616"/>
      <c r="W69" s="1616"/>
      <c r="X69" s="1616"/>
      <c r="Y69" s="1623"/>
      <c r="Z69" s="1623"/>
      <c r="AA69" s="1630"/>
      <c r="AB69" s="1619"/>
      <c r="AC69" s="1619"/>
      <c r="AD69" s="1619"/>
      <c r="AE69" s="1619"/>
      <c r="AF69" s="1619"/>
      <c r="AG69" s="1616"/>
      <c r="AH69" s="1619"/>
      <c r="AI69" s="1619"/>
      <c r="AJ69" s="1619"/>
      <c r="AK69" s="1619"/>
      <c r="AL69" s="1619"/>
      <c r="AM69" s="1619"/>
      <c r="AN69" s="1619"/>
      <c r="AO69" s="1619"/>
      <c r="AP69" s="1619"/>
      <c r="AQ69" s="1619"/>
      <c r="AR69" s="1619"/>
      <c r="AS69" s="1619"/>
      <c r="AT69" s="1619"/>
      <c r="AU69" s="1619"/>
      <c r="AV69" s="1619"/>
      <c r="AW69" s="1619"/>
      <c r="AX69" s="1619"/>
      <c r="AY69" s="1619"/>
      <c r="AZ69" s="1619"/>
      <c r="BA69" s="1716" t="s">
        <v>3</v>
      </c>
      <c r="BB69" s="1716" t="s">
        <v>3</v>
      </c>
      <c r="BC69" s="1619"/>
      <c r="BD69" s="1880">
        <v>0</v>
      </c>
      <c r="BE69" s="1880">
        <v>0</v>
      </c>
    </row>
    <row r="70" spans="1:57" x14ac:dyDescent="0.25">
      <c r="A70" s="2863" t="s">
        <v>96</v>
      </c>
      <c r="B70" s="2864"/>
      <c r="C70" s="2865"/>
      <c r="D70" s="1846">
        <v>0</v>
      </c>
      <c r="E70" s="1761"/>
      <c r="F70" s="1798"/>
      <c r="G70" s="1798"/>
      <c r="H70" s="1762"/>
      <c r="I70" s="1762"/>
      <c r="J70" s="1762"/>
      <c r="K70" s="1762"/>
      <c r="L70" s="1762"/>
      <c r="M70" s="1762"/>
      <c r="N70" s="1777"/>
      <c r="O70" s="1790"/>
      <c r="P70" s="1798"/>
      <c r="Q70" s="1790"/>
      <c r="R70" s="1741"/>
      <c r="S70" s="1877" t="s">
        <v>6</v>
      </c>
      <c r="T70" s="1616"/>
      <c r="U70" s="1616"/>
      <c r="V70" s="1616"/>
      <c r="W70" s="1616"/>
      <c r="X70" s="1616"/>
      <c r="Y70" s="1623"/>
      <c r="Z70" s="1623"/>
      <c r="AA70" s="1630"/>
      <c r="AB70" s="1619"/>
      <c r="AC70" s="1619"/>
      <c r="AD70" s="1619"/>
      <c r="AE70" s="1619"/>
      <c r="AF70" s="1619"/>
      <c r="AG70" s="1616"/>
      <c r="AH70" s="1619"/>
      <c r="AI70" s="1619"/>
      <c r="AJ70" s="1619"/>
      <c r="AK70" s="1619"/>
      <c r="AL70" s="1619"/>
      <c r="AM70" s="1619"/>
      <c r="AN70" s="1619"/>
      <c r="AO70" s="1619"/>
      <c r="AP70" s="1619"/>
      <c r="AQ70" s="1619"/>
      <c r="AR70" s="1619"/>
      <c r="AS70" s="1619"/>
      <c r="AT70" s="1619"/>
      <c r="AU70" s="1619"/>
      <c r="AV70" s="1619"/>
      <c r="AW70" s="1619"/>
      <c r="AX70" s="1619"/>
      <c r="AY70" s="1619"/>
      <c r="AZ70" s="1619"/>
      <c r="BA70" s="1716" t="s">
        <v>3</v>
      </c>
      <c r="BB70" s="1716" t="s">
        <v>3</v>
      </c>
      <c r="BC70" s="1619"/>
      <c r="BD70" s="1880">
        <v>0</v>
      </c>
      <c r="BE70" s="1880">
        <v>0</v>
      </c>
    </row>
    <row r="71" spans="1:57" x14ac:dyDescent="0.25">
      <c r="A71" s="2866" t="s">
        <v>97</v>
      </c>
      <c r="B71" s="2867"/>
      <c r="C71" s="2868"/>
      <c r="D71" s="1828">
        <v>0</v>
      </c>
      <c r="E71" s="1748"/>
      <c r="F71" s="1799"/>
      <c r="G71" s="1799"/>
      <c r="H71" s="1749"/>
      <c r="I71" s="1749"/>
      <c r="J71" s="1749"/>
      <c r="K71" s="1749"/>
      <c r="L71" s="1749"/>
      <c r="M71" s="1749"/>
      <c r="N71" s="1750"/>
      <c r="O71" s="1745"/>
      <c r="P71" s="1799"/>
      <c r="Q71" s="1745"/>
      <c r="R71" s="1742"/>
      <c r="S71" s="1877" t="s">
        <v>6</v>
      </c>
      <c r="T71" s="1616"/>
      <c r="U71" s="1616"/>
      <c r="V71" s="1616"/>
      <c r="W71" s="1616"/>
      <c r="X71" s="1616"/>
      <c r="Y71" s="1623"/>
      <c r="Z71" s="1623"/>
      <c r="AA71" s="1630"/>
      <c r="AB71" s="1619"/>
      <c r="AC71" s="1619"/>
      <c r="AD71" s="1619"/>
      <c r="AE71" s="1619"/>
      <c r="AF71" s="1619"/>
      <c r="AG71" s="1616"/>
      <c r="AH71" s="1619"/>
      <c r="AI71" s="1619"/>
      <c r="AJ71" s="1619"/>
      <c r="AK71" s="1619"/>
      <c r="AL71" s="1619"/>
      <c r="AM71" s="1619"/>
      <c r="AN71" s="1619"/>
      <c r="AO71" s="1619"/>
      <c r="AP71" s="1619"/>
      <c r="AQ71" s="1619"/>
      <c r="AR71" s="1619"/>
      <c r="AS71" s="1619"/>
      <c r="AT71" s="1619"/>
      <c r="AU71" s="1619"/>
      <c r="AV71" s="1619"/>
      <c r="AW71" s="1619"/>
      <c r="AX71" s="1619"/>
      <c r="AY71" s="1619"/>
      <c r="AZ71" s="1619"/>
      <c r="BA71" s="1716" t="s">
        <v>3</v>
      </c>
      <c r="BB71" s="1716" t="s">
        <v>3</v>
      </c>
      <c r="BC71" s="1619"/>
      <c r="BD71" s="1880">
        <v>0</v>
      </c>
      <c r="BE71" s="1880">
        <v>0</v>
      </c>
    </row>
    <row r="72" spans="1:57" x14ac:dyDescent="0.25">
      <c r="A72" s="2869" t="s">
        <v>98</v>
      </c>
      <c r="B72" s="2870"/>
      <c r="C72" s="2871"/>
      <c r="D72" s="1830">
        <v>0</v>
      </c>
      <c r="E72" s="1772"/>
      <c r="F72" s="1817"/>
      <c r="G72" s="1817"/>
      <c r="H72" s="1773"/>
      <c r="I72" s="1773"/>
      <c r="J72" s="1773"/>
      <c r="K72" s="1773"/>
      <c r="L72" s="1773"/>
      <c r="M72" s="1773"/>
      <c r="N72" s="1752"/>
      <c r="O72" s="1745"/>
      <c r="P72" s="1799"/>
      <c r="Q72" s="1746"/>
      <c r="R72" s="1782"/>
      <c r="S72" s="1877" t="s">
        <v>6</v>
      </c>
      <c r="T72" s="1616"/>
      <c r="U72" s="1616"/>
      <c r="V72" s="1616"/>
      <c r="W72" s="1616"/>
      <c r="X72" s="1616"/>
      <c r="Y72" s="1623"/>
      <c r="Z72" s="1623"/>
      <c r="AA72" s="1630"/>
      <c r="AB72" s="1619"/>
      <c r="AC72" s="1619"/>
      <c r="AD72" s="1619"/>
      <c r="AE72" s="1619"/>
      <c r="AF72" s="1619"/>
      <c r="AG72" s="1616"/>
      <c r="AH72" s="1619"/>
      <c r="AI72" s="1619"/>
      <c r="AJ72" s="1619"/>
      <c r="AK72" s="1619"/>
      <c r="AL72" s="1619"/>
      <c r="AM72" s="1619"/>
      <c r="AN72" s="1619"/>
      <c r="AO72" s="1619"/>
      <c r="AP72" s="1619"/>
      <c r="AQ72" s="1619"/>
      <c r="AR72" s="1619"/>
      <c r="AS72" s="1619"/>
      <c r="AT72" s="1619"/>
      <c r="AU72" s="1619"/>
      <c r="AV72" s="1619"/>
      <c r="AW72" s="1619"/>
      <c r="AX72" s="1619"/>
      <c r="AY72" s="1619"/>
      <c r="AZ72" s="1619"/>
      <c r="BA72" s="1716" t="s">
        <v>3</v>
      </c>
      <c r="BB72" s="1639"/>
      <c r="BC72" s="1619"/>
      <c r="BD72" s="1880">
        <v>0</v>
      </c>
      <c r="BE72" s="1893"/>
    </row>
    <row r="73" spans="1:57" x14ac:dyDescent="0.25">
      <c r="A73" s="2858" t="s">
        <v>99</v>
      </c>
      <c r="B73" s="2859"/>
      <c r="C73" s="2860"/>
      <c r="D73" s="1788">
        <v>0</v>
      </c>
      <c r="E73" s="1784">
        <v>0</v>
      </c>
      <c r="F73" s="1847">
        <v>0</v>
      </c>
      <c r="G73" s="1847">
        <v>0</v>
      </c>
      <c r="H73" s="1785">
        <v>0</v>
      </c>
      <c r="I73" s="1785">
        <v>0</v>
      </c>
      <c r="J73" s="1785">
        <v>0</v>
      </c>
      <c r="K73" s="1785">
        <v>0</v>
      </c>
      <c r="L73" s="1785">
        <v>0</v>
      </c>
      <c r="M73" s="1785">
        <v>0</v>
      </c>
      <c r="N73" s="1785">
        <v>0</v>
      </c>
      <c r="O73" s="1787">
        <v>0</v>
      </c>
      <c r="P73" s="1784">
        <v>0</v>
      </c>
      <c r="Q73" s="1784">
        <v>0</v>
      </c>
      <c r="R73" s="1783">
        <v>0</v>
      </c>
      <c r="S73" s="1877" t="s">
        <v>6</v>
      </c>
      <c r="T73" s="1616"/>
      <c r="U73" s="1616"/>
      <c r="V73" s="1616"/>
      <c r="W73" s="1616"/>
      <c r="X73" s="1616"/>
      <c r="Y73" s="1623"/>
      <c r="Z73" s="1623"/>
      <c r="AA73" s="1630"/>
      <c r="AB73" s="1619"/>
      <c r="AC73" s="1619"/>
      <c r="AD73" s="1619"/>
      <c r="AE73" s="1619"/>
      <c r="AF73" s="1619"/>
      <c r="AG73" s="1616"/>
      <c r="AH73" s="1619"/>
      <c r="AI73" s="1619"/>
      <c r="AJ73" s="1619"/>
      <c r="AK73" s="1619"/>
      <c r="AL73" s="1619"/>
      <c r="AM73" s="1619"/>
      <c r="AN73" s="1619"/>
      <c r="AO73" s="1619"/>
      <c r="AP73" s="1619"/>
      <c r="AQ73" s="1619"/>
      <c r="AR73" s="1619"/>
      <c r="AS73" s="1619"/>
      <c r="AT73" s="1619"/>
      <c r="AU73" s="1619"/>
      <c r="AV73" s="1619"/>
      <c r="AW73" s="1619"/>
      <c r="AX73" s="1619"/>
      <c r="AY73" s="1619"/>
      <c r="AZ73" s="1619"/>
      <c r="BA73" s="1716" t="s">
        <v>3</v>
      </c>
      <c r="BB73" s="1716" t="s">
        <v>3</v>
      </c>
      <c r="BC73" s="1619"/>
      <c r="BD73" s="1880">
        <v>0</v>
      </c>
      <c r="BE73" s="1880">
        <v>0</v>
      </c>
    </row>
    <row r="74" spans="1:57" x14ac:dyDescent="0.25">
      <c r="A74" s="2872" t="s">
        <v>100</v>
      </c>
      <c r="B74" s="2873"/>
      <c r="C74" s="2874"/>
      <c r="D74" s="1869">
        <v>0</v>
      </c>
      <c r="E74" s="1818"/>
      <c r="F74" s="1835"/>
      <c r="G74" s="1835"/>
      <c r="H74" s="1819"/>
      <c r="I74" s="1819"/>
      <c r="J74" s="1819"/>
      <c r="K74" s="1819"/>
      <c r="L74" s="1819"/>
      <c r="M74" s="1819"/>
      <c r="N74" s="1802"/>
      <c r="O74" s="1790"/>
      <c r="P74" s="1798"/>
      <c r="Q74" s="1790"/>
      <c r="R74" s="1741"/>
      <c r="S74" s="1877" t="s">
        <v>6</v>
      </c>
      <c r="T74" s="1616"/>
      <c r="U74" s="1616"/>
      <c r="V74" s="1616"/>
      <c r="W74" s="1616"/>
      <c r="X74" s="1616"/>
      <c r="Y74" s="1623"/>
      <c r="Z74" s="1623"/>
      <c r="AA74" s="1630"/>
      <c r="AB74" s="1619"/>
      <c r="AC74" s="1619"/>
      <c r="AD74" s="1619"/>
      <c r="AE74" s="1619"/>
      <c r="AF74" s="1619"/>
      <c r="AG74" s="1616"/>
      <c r="AH74" s="1619"/>
      <c r="AI74" s="1619"/>
      <c r="AJ74" s="1619"/>
      <c r="AK74" s="1619"/>
      <c r="AL74" s="1619"/>
      <c r="AM74" s="1619"/>
      <c r="AN74" s="1619"/>
      <c r="AO74" s="1619"/>
      <c r="AP74" s="1619"/>
      <c r="AQ74" s="1619"/>
      <c r="AR74" s="1619"/>
      <c r="AS74" s="1619"/>
      <c r="AT74" s="1619"/>
      <c r="AU74" s="1619"/>
      <c r="AV74" s="1619"/>
      <c r="AW74" s="1619"/>
      <c r="AX74" s="1619"/>
      <c r="AY74" s="1619"/>
      <c r="AZ74" s="1619"/>
      <c r="BA74" s="1716" t="s">
        <v>3</v>
      </c>
      <c r="BB74" s="1716" t="s">
        <v>3</v>
      </c>
      <c r="BC74" s="1619"/>
      <c r="BD74" s="1880">
        <v>0</v>
      </c>
      <c r="BE74" s="1880">
        <v>0</v>
      </c>
    </row>
    <row r="75" spans="1:57" x14ac:dyDescent="0.25">
      <c r="A75" s="2820" t="s">
        <v>101</v>
      </c>
      <c r="B75" s="2875"/>
      <c r="C75" s="2821"/>
      <c r="D75" s="1832">
        <v>0</v>
      </c>
      <c r="E75" s="1751"/>
      <c r="F75" s="1801"/>
      <c r="G75" s="1801"/>
      <c r="H75" s="1752"/>
      <c r="I75" s="1752"/>
      <c r="J75" s="1752"/>
      <c r="K75" s="1752"/>
      <c r="L75" s="1752"/>
      <c r="M75" s="1752"/>
      <c r="N75" s="1753"/>
      <c r="O75" s="1753"/>
      <c r="P75" s="1751"/>
      <c r="Q75" s="1797"/>
      <c r="R75" s="1744"/>
      <c r="S75" s="1877" t="s">
        <v>6</v>
      </c>
      <c r="T75" s="1616"/>
      <c r="U75" s="1616"/>
      <c r="V75" s="1616"/>
      <c r="W75" s="1616"/>
      <c r="X75" s="1616"/>
      <c r="Y75" s="1623"/>
      <c r="Z75" s="1623"/>
      <c r="AA75" s="1630"/>
      <c r="AB75" s="1619"/>
      <c r="AC75" s="1619"/>
      <c r="AD75" s="1619"/>
      <c r="AE75" s="1619"/>
      <c r="AF75" s="1619"/>
      <c r="AG75" s="1616"/>
      <c r="AH75" s="1619"/>
      <c r="AI75" s="1619"/>
      <c r="AJ75" s="1619"/>
      <c r="AK75" s="1619"/>
      <c r="AL75" s="1619"/>
      <c r="AM75" s="1619"/>
      <c r="AN75" s="1619"/>
      <c r="AO75" s="1619"/>
      <c r="AP75" s="1619"/>
      <c r="AQ75" s="1619"/>
      <c r="AR75" s="1619"/>
      <c r="AS75" s="1619"/>
      <c r="AT75" s="1619"/>
      <c r="AU75" s="1619"/>
      <c r="AV75" s="1619"/>
      <c r="AW75" s="1619"/>
      <c r="AX75" s="1619"/>
      <c r="AY75" s="1619"/>
      <c r="AZ75" s="1619"/>
      <c r="BA75" s="1716" t="s">
        <v>3</v>
      </c>
      <c r="BB75" s="1716" t="s">
        <v>3</v>
      </c>
      <c r="BC75" s="1619"/>
      <c r="BD75" s="1880">
        <v>0</v>
      </c>
      <c r="BE75" s="1880">
        <v>0</v>
      </c>
    </row>
    <row r="76" spans="1:57" x14ac:dyDescent="0.25">
      <c r="A76" s="1619"/>
      <c r="B76" s="1620"/>
      <c r="C76" s="1620"/>
      <c r="D76" s="1844"/>
      <c r="E76" s="1844"/>
      <c r="F76" s="1844"/>
      <c r="G76" s="1844"/>
      <c r="H76" s="1844"/>
      <c r="I76" s="1844"/>
      <c r="J76" s="1844"/>
      <c r="K76" s="1844"/>
      <c r="L76" s="1845"/>
      <c r="M76" s="1844"/>
      <c r="N76" s="1844"/>
      <c r="O76" s="1844"/>
      <c r="P76" s="1844"/>
      <c r="Q76" s="1844"/>
      <c r="R76" s="1844"/>
      <c r="S76" s="1878"/>
      <c r="T76" s="1616"/>
      <c r="U76" s="1616"/>
      <c r="V76" s="1616"/>
      <c r="W76" s="1616"/>
      <c r="X76" s="1616"/>
      <c r="Y76" s="1623"/>
      <c r="Z76" s="1623"/>
      <c r="AA76" s="1630"/>
      <c r="AB76" s="1619"/>
      <c r="AC76" s="1619"/>
      <c r="AD76" s="1619"/>
      <c r="AE76" s="1619"/>
      <c r="AF76" s="1619"/>
      <c r="AG76" s="1616"/>
      <c r="AH76" s="1619"/>
      <c r="AI76" s="1619"/>
      <c r="AJ76" s="1619"/>
      <c r="AK76" s="1619"/>
      <c r="AL76" s="1619"/>
      <c r="AM76" s="1619"/>
      <c r="AN76" s="1619"/>
      <c r="AO76" s="1619"/>
      <c r="AP76" s="1619"/>
      <c r="AQ76" s="1619"/>
      <c r="AR76" s="1619"/>
      <c r="AS76" s="1619"/>
      <c r="AT76" s="1619"/>
      <c r="AU76" s="1619"/>
      <c r="AV76" s="1619"/>
      <c r="AW76" s="1619"/>
      <c r="AX76" s="1619"/>
      <c r="AY76" s="1619"/>
      <c r="AZ76" s="1619"/>
      <c r="BA76" s="1623"/>
      <c r="BB76" s="1623"/>
      <c r="BC76" s="1616"/>
      <c r="BD76" s="1616"/>
      <c r="BE76" s="1616"/>
    </row>
    <row r="77" spans="1:57" x14ac:dyDescent="0.25">
      <c r="A77" s="2876" t="s">
        <v>102</v>
      </c>
      <c r="B77" s="2806"/>
      <c r="C77" s="1717" t="s">
        <v>103</v>
      </c>
      <c r="D77" s="1846">
        <v>0</v>
      </c>
      <c r="E77" s="1761"/>
      <c r="F77" s="1798"/>
      <c r="G77" s="1798"/>
      <c r="H77" s="1762"/>
      <c r="I77" s="1762"/>
      <c r="J77" s="1762"/>
      <c r="K77" s="1763"/>
      <c r="L77" s="1762"/>
      <c r="M77" s="1762"/>
      <c r="N77" s="1777"/>
      <c r="O77" s="1777"/>
      <c r="P77" s="1761"/>
      <c r="Q77" s="1796"/>
      <c r="R77" s="1741"/>
      <c r="S77" s="1877" t="s">
        <v>6</v>
      </c>
      <c r="T77" s="1616"/>
      <c r="U77" s="1616"/>
      <c r="V77" s="1616"/>
      <c r="W77" s="1616"/>
      <c r="X77" s="1616"/>
      <c r="Y77" s="1623"/>
      <c r="Z77" s="1623"/>
      <c r="AA77" s="1630"/>
      <c r="AB77" s="1619"/>
      <c r="AC77" s="1619"/>
      <c r="AD77" s="1619"/>
      <c r="AE77" s="1619"/>
      <c r="AF77" s="1619"/>
      <c r="AG77" s="1616"/>
      <c r="AH77" s="1619"/>
      <c r="AI77" s="1619"/>
      <c r="AJ77" s="1619"/>
      <c r="AK77" s="1619"/>
      <c r="AL77" s="1619"/>
      <c r="AM77" s="1619"/>
      <c r="AN77" s="1619"/>
      <c r="AO77" s="1619"/>
      <c r="AP77" s="1619"/>
      <c r="AQ77" s="1619"/>
      <c r="AR77" s="1619"/>
      <c r="AS77" s="1619"/>
      <c r="AT77" s="1619"/>
      <c r="AU77" s="1619"/>
      <c r="AV77" s="1619"/>
      <c r="AW77" s="1619"/>
      <c r="AX77" s="1619"/>
      <c r="AY77" s="1619"/>
      <c r="AZ77" s="1619"/>
      <c r="BA77" s="1716" t="s">
        <v>3</v>
      </c>
      <c r="BB77" s="1716" t="s">
        <v>3</v>
      </c>
      <c r="BC77" s="1619"/>
      <c r="BD77" s="1880">
        <v>0</v>
      </c>
      <c r="BE77" s="1880">
        <v>0</v>
      </c>
    </row>
    <row r="78" spans="1:57" x14ac:dyDescent="0.25">
      <c r="A78" s="2877"/>
      <c r="B78" s="2878"/>
      <c r="C78" s="1718" t="s">
        <v>104</v>
      </c>
      <c r="D78" s="1756">
        <v>0</v>
      </c>
      <c r="E78" s="1748"/>
      <c r="F78" s="1799"/>
      <c r="G78" s="1799"/>
      <c r="H78" s="1749"/>
      <c r="I78" s="1749"/>
      <c r="J78" s="1749"/>
      <c r="K78" s="1759"/>
      <c r="L78" s="1749"/>
      <c r="M78" s="1749"/>
      <c r="N78" s="1750"/>
      <c r="O78" s="1750"/>
      <c r="P78" s="1748"/>
      <c r="Q78" s="1766"/>
      <c r="R78" s="1742"/>
      <c r="S78" s="1877" t="s">
        <v>6</v>
      </c>
      <c r="T78" s="1616"/>
      <c r="U78" s="1616"/>
      <c r="V78" s="1616"/>
      <c r="W78" s="1616"/>
      <c r="X78" s="1616"/>
      <c r="Y78" s="1623"/>
      <c r="Z78" s="1623"/>
      <c r="AA78" s="1630"/>
      <c r="AB78" s="1619"/>
      <c r="AC78" s="1619"/>
      <c r="AD78" s="1619"/>
      <c r="AE78" s="1619"/>
      <c r="AF78" s="1619"/>
      <c r="AG78" s="1616"/>
      <c r="AH78" s="1619"/>
      <c r="AI78" s="1619"/>
      <c r="AJ78" s="1619"/>
      <c r="AK78" s="1619"/>
      <c r="AL78" s="1619"/>
      <c r="AM78" s="1619"/>
      <c r="AN78" s="1619"/>
      <c r="AO78" s="1619"/>
      <c r="AP78" s="1619"/>
      <c r="AQ78" s="1619"/>
      <c r="AR78" s="1619"/>
      <c r="AS78" s="1619"/>
      <c r="AT78" s="1619"/>
      <c r="AU78" s="1619"/>
      <c r="AV78" s="1619"/>
      <c r="AW78" s="1619"/>
      <c r="AX78" s="1619"/>
      <c r="AY78" s="1619"/>
      <c r="AZ78" s="1619"/>
      <c r="BA78" s="1716" t="s">
        <v>3</v>
      </c>
      <c r="BB78" s="1716" t="s">
        <v>3</v>
      </c>
      <c r="BC78" s="1619"/>
      <c r="BD78" s="1880">
        <v>0</v>
      </c>
      <c r="BE78" s="1880">
        <v>0</v>
      </c>
    </row>
    <row r="79" spans="1:57" x14ac:dyDescent="0.25">
      <c r="A79" s="2877"/>
      <c r="B79" s="2878"/>
      <c r="C79" s="1718" t="s">
        <v>105</v>
      </c>
      <c r="D79" s="1756">
        <v>0</v>
      </c>
      <c r="E79" s="1748"/>
      <c r="F79" s="1799"/>
      <c r="G79" s="1799"/>
      <c r="H79" s="1749"/>
      <c r="I79" s="1749"/>
      <c r="J79" s="1749"/>
      <c r="K79" s="1759"/>
      <c r="L79" s="1749"/>
      <c r="M79" s="1749"/>
      <c r="N79" s="1750"/>
      <c r="O79" s="1750"/>
      <c r="P79" s="1748"/>
      <c r="Q79" s="1766"/>
      <c r="R79" s="1742"/>
      <c r="S79" s="1877" t="s">
        <v>6</v>
      </c>
      <c r="T79" s="1616"/>
      <c r="U79" s="1616"/>
      <c r="V79" s="1616"/>
      <c r="W79" s="1616"/>
      <c r="X79" s="1616"/>
      <c r="Y79" s="1623"/>
      <c r="Z79" s="1623"/>
      <c r="AA79" s="1630"/>
      <c r="AB79" s="1619"/>
      <c r="AC79" s="1619"/>
      <c r="AD79" s="1619"/>
      <c r="AE79" s="1619"/>
      <c r="AF79" s="1619"/>
      <c r="AG79" s="1616"/>
      <c r="AH79" s="1619"/>
      <c r="AI79" s="1619"/>
      <c r="AJ79" s="1619"/>
      <c r="AK79" s="1619"/>
      <c r="AL79" s="1619"/>
      <c r="AM79" s="1619"/>
      <c r="AN79" s="1619"/>
      <c r="AO79" s="1619"/>
      <c r="AP79" s="1619"/>
      <c r="AQ79" s="1619"/>
      <c r="AR79" s="1619"/>
      <c r="AS79" s="1619"/>
      <c r="AT79" s="1619"/>
      <c r="AU79" s="1619"/>
      <c r="AV79" s="1619"/>
      <c r="AW79" s="1619"/>
      <c r="AX79" s="1619"/>
      <c r="AY79" s="1619"/>
      <c r="AZ79" s="1619"/>
      <c r="BA79" s="1716" t="s">
        <v>3</v>
      </c>
      <c r="BB79" s="1716" t="s">
        <v>3</v>
      </c>
      <c r="BC79" s="1619"/>
      <c r="BD79" s="1880">
        <v>0</v>
      </c>
      <c r="BE79" s="1880">
        <v>0</v>
      </c>
    </row>
    <row r="80" spans="1:57" x14ac:dyDescent="0.25">
      <c r="A80" s="2877"/>
      <c r="B80" s="2878"/>
      <c r="C80" s="1719" t="s">
        <v>106</v>
      </c>
      <c r="D80" s="1771">
        <v>0</v>
      </c>
      <c r="E80" s="1772"/>
      <c r="F80" s="1817"/>
      <c r="G80" s="1817"/>
      <c r="H80" s="1773"/>
      <c r="I80" s="1773"/>
      <c r="J80" s="1773"/>
      <c r="K80" s="1816"/>
      <c r="L80" s="1773"/>
      <c r="M80" s="1773"/>
      <c r="N80" s="1774"/>
      <c r="O80" s="1774"/>
      <c r="P80" s="1772"/>
      <c r="Q80" s="1775"/>
      <c r="R80" s="1744"/>
      <c r="S80" s="1877" t="s">
        <v>6</v>
      </c>
      <c r="T80" s="1616"/>
      <c r="U80" s="1616"/>
      <c r="V80" s="1616"/>
      <c r="W80" s="1616"/>
      <c r="X80" s="1616"/>
      <c r="Y80" s="1623"/>
      <c r="Z80" s="1623"/>
      <c r="AA80" s="1630"/>
      <c r="AB80" s="1619"/>
      <c r="AC80" s="1619"/>
      <c r="AD80" s="1619"/>
      <c r="AE80" s="1619"/>
      <c r="AF80" s="1619"/>
      <c r="AG80" s="1616"/>
      <c r="AH80" s="1619"/>
      <c r="AI80" s="1619"/>
      <c r="AJ80" s="1619"/>
      <c r="AK80" s="1619"/>
      <c r="AL80" s="1619"/>
      <c r="AM80" s="1619"/>
      <c r="AN80" s="1619"/>
      <c r="AO80" s="1619"/>
      <c r="AP80" s="1619"/>
      <c r="AQ80" s="1619"/>
      <c r="AR80" s="1619"/>
      <c r="AS80" s="1619"/>
      <c r="AT80" s="1619"/>
      <c r="AU80" s="1619"/>
      <c r="AV80" s="1619"/>
      <c r="AW80" s="1619"/>
      <c r="AX80" s="1619"/>
      <c r="AY80" s="1619"/>
      <c r="AZ80" s="1619"/>
      <c r="BA80" s="1716" t="s">
        <v>3</v>
      </c>
      <c r="BB80" s="1716" t="s">
        <v>3</v>
      </c>
      <c r="BC80" s="1619"/>
      <c r="BD80" s="1880">
        <v>0</v>
      </c>
      <c r="BE80" s="1880">
        <v>0</v>
      </c>
    </row>
    <row r="81" spans="1:57" x14ac:dyDescent="0.25">
      <c r="A81" s="2807"/>
      <c r="B81" s="2809"/>
      <c r="C81" s="1674" t="s">
        <v>4</v>
      </c>
      <c r="D81" s="1788">
        <v>0</v>
      </c>
      <c r="E81" s="1784">
        <v>0</v>
      </c>
      <c r="F81" s="1847">
        <v>0</v>
      </c>
      <c r="G81" s="1847">
        <v>0</v>
      </c>
      <c r="H81" s="1785">
        <v>0</v>
      </c>
      <c r="I81" s="1785">
        <v>0</v>
      </c>
      <c r="J81" s="1785">
        <v>0</v>
      </c>
      <c r="K81" s="1785">
        <v>0</v>
      </c>
      <c r="L81" s="1785">
        <v>0</v>
      </c>
      <c r="M81" s="1785">
        <v>0</v>
      </c>
      <c r="N81" s="1785">
        <v>0</v>
      </c>
      <c r="O81" s="1786">
        <v>0</v>
      </c>
      <c r="P81" s="1784">
        <v>0</v>
      </c>
      <c r="Q81" s="1787">
        <v>0</v>
      </c>
      <c r="R81" s="1783">
        <v>0</v>
      </c>
      <c r="S81" s="1877" t="s">
        <v>6</v>
      </c>
      <c r="T81" s="1616"/>
      <c r="U81" s="1616"/>
      <c r="V81" s="1616"/>
      <c r="W81" s="1616"/>
      <c r="X81" s="1616"/>
      <c r="Y81" s="1623"/>
      <c r="Z81" s="1623"/>
      <c r="AA81" s="1630"/>
      <c r="AB81" s="1619"/>
      <c r="AC81" s="1619"/>
      <c r="AD81" s="1619"/>
      <c r="AE81" s="1619"/>
      <c r="AF81" s="1619"/>
      <c r="AG81" s="1616"/>
      <c r="AH81" s="1619"/>
      <c r="AI81" s="1619"/>
      <c r="AJ81" s="1619"/>
      <c r="AK81" s="1619"/>
      <c r="AL81" s="1619"/>
      <c r="AM81" s="1619"/>
      <c r="AN81" s="1619"/>
      <c r="AO81" s="1619"/>
      <c r="AP81" s="1619"/>
      <c r="AQ81" s="1619"/>
      <c r="AR81" s="1619"/>
      <c r="AS81" s="1619"/>
      <c r="AT81" s="1619"/>
      <c r="AU81" s="1619"/>
      <c r="AV81" s="1619"/>
      <c r="AW81" s="1619"/>
      <c r="AX81" s="1619"/>
      <c r="AY81" s="1619"/>
      <c r="AZ81" s="1619"/>
      <c r="BA81" s="1716" t="s">
        <v>3</v>
      </c>
      <c r="BB81" s="1716" t="s">
        <v>3</v>
      </c>
      <c r="BC81" s="1619"/>
      <c r="BD81" s="1880">
        <v>0</v>
      </c>
      <c r="BE81" s="1880">
        <v>0</v>
      </c>
    </row>
    <row r="82" spans="1:57" ht="15.75" x14ac:dyDescent="0.25">
      <c r="A82" s="1673" t="s">
        <v>107</v>
      </c>
      <c r="B82" s="1699"/>
      <c r="C82" s="1699"/>
      <c r="D82" s="1700"/>
      <c r="E82" s="1647"/>
      <c r="F82" s="1647"/>
      <c r="G82" s="1647"/>
      <c r="H82" s="1647"/>
      <c r="I82" s="1647"/>
      <c r="J82" s="1647"/>
      <c r="K82" s="1647"/>
      <c r="L82" s="1647"/>
      <c r="M82" s="1647"/>
      <c r="N82" s="1647"/>
      <c r="O82" s="1700"/>
      <c r="P82" s="1700"/>
      <c r="Q82" s="1700"/>
      <c r="R82" s="1701"/>
      <c r="S82" s="1656"/>
      <c r="T82" s="1616"/>
      <c r="U82" s="1616"/>
      <c r="V82" s="1616"/>
      <c r="W82" s="1616"/>
      <c r="X82" s="1616"/>
      <c r="Y82" s="1616"/>
      <c r="Z82" s="1616"/>
      <c r="AA82" s="1616"/>
      <c r="AB82" s="1616"/>
      <c r="AC82" s="1616"/>
      <c r="AD82" s="1616"/>
      <c r="AE82" s="1616"/>
      <c r="AF82" s="1616"/>
      <c r="AG82" s="1616"/>
      <c r="AH82" s="1616"/>
      <c r="AI82" s="1616"/>
      <c r="AJ82" s="1616"/>
      <c r="AK82" s="1616"/>
      <c r="AL82" s="1616"/>
      <c r="AM82" s="1616"/>
      <c r="AN82" s="1616"/>
      <c r="AO82" s="1616"/>
      <c r="AP82" s="1616"/>
      <c r="AQ82" s="1616"/>
      <c r="AR82" s="1616"/>
      <c r="AS82" s="1616"/>
      <c r="AT82" s="1616"/>
      <c r="AU82" s="1616"/>
      <c r="AV82" s="1616"/>
      <c r="AW82" s="1616"/>
      <c r="AX82" s="1616"/>
      <c r="AY82" s="1616"/>
      <c r="AZ82" s="1616"/>
      <c r="BA82" s="1616"/>
      <c r="BB82" s="1616"/>
      <c r="BC82" s="1616"/>
      <c r="BD82" s="1616"/>
      <c r="BE82" s="1616"/>
    </row>
    <row r="83" spans="1:57" ht="42" x14ac:dyDescent="0.25">
      <c r="A83" s="2858" t="s">
        <v>108</v>
      </c>
      <c r="B83" s="2859"/>
      <c r="C83" s="2860"/>
      <c r="D83" s="1702" t="s">
        <v>109</v>
      </c>
      <c r="E83" s="1720" t="s">
        <v>110</v>
      </c>
      <c r="F83" s="1703" t="s">
        <v>111</v>
      </c>
      <c r="G83" s="1655"/>
      <c r="H83" s="1655"/>
      <c r="I83" s="1655"/>
      <c r="J83" s="1655"/>
      <c r="K83" s="1655"/>
      <c r="L83" s="1655"/>
      <c r="M83" s="1655"/>
      <c r="N83" s="1655"/>
      <c r="O83" s="1655"/>
      <c r="P83" s="1656"/>
      <c r="Q83" s="1656"/>
      <c r="R83" s="1656"/>
      <c r="S83" s="1704"/>
      <c r="T83" s="1616"/>
      <c r="U83" s="1616"/>
      <c r="V83" s="1616"/>
      <c r="W83" s="1616"/>
      <c r="X83" s="1616"/>
      <c r="Y83" s="1616"/>
      <c r="Z83" s="1616"/>
      <c r="AA83" s="1616"/>
      <c r="AB83" s="1619"/>
      <c r="AC83" s="1619"/>
      <c r="AD83" s="1619"/>
      <c r="AE83" s="1619"/>
      <c r="AF83" s="1619"/>
      <c r="AG83" s="1619"/>
      <c r="AH83" s="1619"/>
      <c r="AI83" s="1619"/>
      <c r="AJ83" s="1619"/>
      <c r="AK83" s="1619"/>
      <c r="AL83" s="1619"/>
      <c r="AM83" s="1619"/>
      <c r="AN83" s="1619"/>
      <c r="AO83" s="1619"/>
      <c r="AP83" s="1619"/>
      <c r="AQ83" s="1619"/>
      <c r="AR83" s="1619"/>
      <c r="AS83" s="1619"/>
      <c r="AT83" s="1619"/>
      <c r="AU83" s="1619"/>
      <c r="AV83" s="1619"/>
      <c r="AW83" s="1619"/>
      <c r="AX83" s="1619"/>
      <c r="AY83" s="1619"/>
      <c r="AZ83" s="1619"/>
      <c r="BA83" s="1616"/>
      <c r="BB83" s="1616"/>
      <c r="BC83" s="1616"/>
      <c r="BD83" s="1616"/>
      <c r="BE83" s="1619"/>
    </row>
    <row r="84" spans="1:57" x14ac:dyDescent="0.25">
      <c r="A84" s="2810" t="s">
        <v>112</v>
      </c>
      <c r="B84" s="2811"/>
      <c r="C84" s="2812"/>
      <c r="D84" s="1805"/>
      <c r="E84" s="1805"/>
      <c r="F84" s="1805"/>
      <c r="G84" s="1655"/>
      <c r="H84" s="1655"/>
      <c r="I84" s="1655"/>
      <c r="J84" s="1655"/>
      <c r="K84" s="1655"/>
      <c r="L84" s="1655"/>
      <c r="M84" s="1655"/>
      <c r="N84" s="1655"/>
      <c r="O84" s="1655"/>
      <c r="P84" s="1656"/>
      <c r="Q84" s="1656"/>
      <c r="R84" s="1656"/>
      <c r="S84" s="1704"/>
      <c r="T84" s="1616"/>
      <c r="U84" s="1616"/>
      <c r="V84" s="1616"/>
      <c r="W84" s="1616"/>
      <c r="X84" s="1616"/>
      <c r="Y84" s="1616"/>
      <c r="Z84" s="1616"/>
      <c r="AA84" s="1616"/>
      <c r="AB84" s="1619"/>
      <c r="AC84" s="1619"/>
      <c r="AD84" s="1619"/>
      <c r="AE84" s="1619"/>
      <c r="AF84" s="1619"/>
      <c r="AG84" s="1619"/>
      <c r="AH84" s="1619"/>
      <c r="AI84" s="1619"/>
      <c r="AJ84" s="1619"/>
      <c r="AK84" s="1619"/>
      <c r="AL84" s="1619"/>
      <c r="AM84" s="1619"/>
      <c r="AN84" s="1619"/>
      <c r="AO84" s="1619"/>
      <c r="AP84" s="1619"/>
      <c r="AQ84" s="1619"/>
      <c r="AR84" s="1619"/>
      <c r="AS84" s="1619"/>
      <c r="AT84" s="1619"/>
      <c r="AU84" s="1619"/>
      <c r="AV84" s="1619"/>
      <c r="AW84" s="1619"/>
      <c r="AX84" s="1619"/>
      <c r="AY84" s="1619"/>
      <c r="AZ84" s="1619"/>
      <c r="BA84" s="1616"/>
      <c r="BB84" s="1616"/>
      <c r="BC84" s="1616"/>
      <c r="BD84" s="1616"/>
      <c r="BE84" s="1619"/>
    </row>
    <row r="85" spans="1:57" x14ac:dyDescent="0.25">
      <c r="A85" s="2879" t="s">
        <v>113</v>
      </c>
      <c r="B85" s="2814" t="s">
        <v>114</v>
      </c>
      <c r="C85" s="2815"/>
      <c r="D85" s="1870"/>
      <c r="E85" s="1870"/>
      <c r="F85" s="1870"/>
      <c r="G85" s="1655"/>
      <c r="H85" s="1655"/>
      <c r="I85" s="1655"/>
      <c r="J85" s="1655"/>
      <c r="K85" s="1655"/>
      <c r="L85" s="1655"/>
      <c r="M85" s="1655"/>
      <c r="N85" s="1655"/>
      <c r="O85" s="1655"/>
      <c r="P85" s="1656"/>
      <c r="Q85" s="1656"/>
      <c r="R85" s="1656"/>
      <c r="S85" s="1704"/>
      <c r="T85" s="1616"/>
      <c r="U85" s="1616"/>
      <c r="V85" s="1616"/>
      <c r="W85" s="1616"/>
      <c r="X85" s="1616"/>
      <c r="Y85" s="1616"/>
      <c r="Z85" s="1616"/>
      <c r="AA85" s="1616"/>
      <c r="AB85" s="1619"/>
      <c r="AC85" s="1619"/>
      <c r="AD85" s="1619"/>
      <c r="AE85" s="1619"/>
      <c r="AF85" s="1619"/>
      <c r="AG85" s="1619"/>
      <c r="AH85" s="1619"/>
      <c r="AI85" s="1619"/>
      <c r="AJ85" s="1619"/>
      <c r="AK85" s="1619"/>
      <c r="AL85" s="1619"/>
      <c r="AM85" s="1619"/>
      <c r="AN85" s="1619"/>
      <c r="AO85" s="1619"/>
      <c r="AP85" s="1619"/>
      <c r="AQ85" s="1619"/>
      <c r="AR85" s="1619"/>
      <c r="AS85" s="1619"/>
      <c r="AT85" s="1619"/>
      <c r="AU85" s="1619"/>
      <c r="AV85" s="1619"/>
      <c r="AW85" s="1619"/>
      <c r="AX85" s="1619"/>
      <c r="AY85" s="1619"/>
      <c r="AZ85" s="1619"/>
      <c r="BA85" s="1616"/>
      <c r="BB85" s="1616"/>
      <c r="BC85" s="1616"/>
      <c r="BD85" s="1616"/>
      <c r="BE85" s="1619"/>
    </row>
    <row r="86" spans="1:57" x14ac:dyDescent="0.25">
      <c r="A86" s="2880"/>
      <c r="B86" s="2814" t="s">
        <v>115</v>
      </c>
      <c r="C86" s="2815"/>
      <c r="D86" s="1870"/>
      <c r="E86" s="1870"/>
      <c r="F86" s="1870"/>
      <c r="G86" s="1655"/>
      <c r="H86" s="1655"/>
      <c r="I86" s="1655"/>
      <c r="J86" s="1655"/>
      <c r="K86" s="1655"/>
      <c r="L86" s="1655"/>
      <c r="M86" s="1655"/>
      <c r="N86" s="1655"/>
      <c r="O86" s="1655"/>
      <c r="P86" s="1656"/>
      <c r="Q86" s="1656"/>
      <c r="R86" s="1656"/>
      <c r="S86" s="1704"/>
      <c r="T86" s="1616"/>
      <c r="U86" s="1616"/>
      <c r="V86" s="1616"/>
      <c r="W86" s="1616"/>
      <c r="X86" s="1616"/>
      <c r="Y86" s="1616"/>
      <c r="Z86" s="1616"/>
      <c r="AA86" s="1616"/>
      <c r="AB86" s="1619"/>
      <c r="AC86" s="1619"/>
      <c r="AD86" s="1619"/>
      <c r="AE86" s="1619"/>
      <c r="AF86" s="1619"/>
      <c r="AG86" s="1619"/>
      <c r="AH86" s="1619"/>
      <c r="AI86" s="1619"/>
      <c r="AJ86" s="1619"/>
      <c r="AK86" s="1619"/>
      <c r="AL86" s="1619"/>
      <c r="AM86" s="1619"/>
      <c r="AN86" s="1619"/>
      <c r="AO86" s="1619"/>
      <c r="AP86" s="1619"/>
      <c r="AQ86" s="1619"/>
      <c r="AR86" s="1619"/>
      <c r="AS86" s="1619"/>
      <c r="AT86" s="1619"/>
      <c r="AU86" s="1619"/>
      <c r="AV86" s="1619"/>
      <c r="AW86" s="1619"/>
      <c r="AX86" s="1619"/>
      <c r="AY86" s="1619"/>
      <c r="AZ86" s="1619"/>
      <c r="BA86" s="1616"/>
      <c r="BB86" s="1616"/>
      <c r="BC86" s="1616"/>
      <c r="BD86" s="1616"/>
      <c r="BE86" s="1619"/>
    </row>
    <row r="87" spans="1:57" x14ac:dyDescent="0.25">
      <c r="A87" s="2813" t="s">
        <v>116</v>
      </c>
      <c r="B87" s="2814"/>
      <c r="C87" s="2815"/>
      <c r="D87" s="1739"/>
      <c r="E87" s="1871"/>
      <c r="F87" s="1739"/>
      <c r="G87" s="1655"/>
      <c r="H87" s="1655"/>
      <c r="I87" s="1655"/>
      <c r="J87" s="1655"/>
      <c r="K87" s="1655"/>
      <c r="L87" s="1655"/>
      <c r="M87" s="1655"/>
      <c r="N87" s="1655"/>
      <c r="O87" s="1655"/>
      <c r="P87" s="1656"/>
      <c r="Q87" s="1656"/>
      <c r="R87" s="1656"/>
      <c r="S87" s="1704"/>
      <c r="T87" s="1616"/>
      <c r="U87" s="1616"/>
      <c r="V87" s="1616"/>
      <c r="W87" s="1616"/>
      <c r="X87" s="1616"/>
      <c r="Y87" s="1616"/>
      <c r="Z87" s="1616"/>
      <c r="AA87" s="1616"/>
      <c r="AB87" s="1619"/>
      <c r="AC87" s="1619"/>
      <c r="AD87" s="1619"/>
      <c r="AE87" s="1619"/>
      <c r="AF87" s="1619"/>
      <c r="AG87" s="1619"/>
      <c r="AH87" s="1619"/>
      <c r="AI87" s="1619"/>
      <c r="AJ87" s="1619"/>
      <c r="AK87" s="1619"/>
      <c r="AL87" s="1619"/>
      <c r="AM87" s="1619"/>
      <c r="AN87" s="1619"/>
      <c r="AO87" s="1619"/>
      <c r="AP87" s="1619"/>
      <c r="AQ87" s="1619"/>
      <c r="AR87" s="1619"/>
      <c r="AS87" s="1619"/>
      <c r="AT87" s="1619"/>
      <c r="AU87" s="1619"/>
      <c r="AV87" s="1619"/>
      <c r="AW87" s="1619"/>
      <c r="AX87" s="1619"/>
      <c r="AY87" s="1619"/>
      <c r="AZ87" s="1619"/>
      <c r="BA87" s="1616"/>
      <c r="BB87" s="1616"/>
      <c r="BC87" s="1616"/>
      <c r="BD87" s="1616"/>
      <c r="BE87" s="1619"/>
    </row>
    <row r="88" spans="1:57" x14ac:dyDescent="0.25">
      <c r="A88" s="2813" t="s">
        <v>117</v>
      </c>
      <c r="B88" s="2814"/>
      <c r="C88" s="2815"/>
      <c r="D88" s="1739"/>
      <c r="E88" s="1871"/>
      <c r="F88" s="1739"/>
      <c r="G88" s="1655"/>
      <c r="H88" s="1655"/>
      <c r="I88" s="1655"/>
      <c r="J88" s="1655"/>
      <c r="K88" s="1655"/>
      <c r="L88" s="1655"/>
      <c r="M88" s="1655"/>
      <c r="N88" s="1655"/>
      <c r="O88" s="1655"/>
      <c r="P88" s="1656"/>
      <c r="Q88" s="1656"/>
      <c r="R88" s="1656"/>
      <c r="S88" s="1704"/>
      <c r="T88" s="1616"/>
      <c r="U88" s="1616"/>
      <c r="V88" s="1616"/>
      <c r="W88" s="1616"/>
      <c r="X88" s="1616"/>
      <c r="Y88" s="1616"/>
      <c r="Z88" s="1616"/>
      <c r="AA88" s="1616"/>
      <c r="AB88" s="1619"/>
      <c r="AC88" s="1619"/>
      <c r="AD88" s="1619"/>
      <c r="AE88" s="1619"/>
      <c r="AF88" s="1619"/>
      <c r="AG88" s="1619"/>
      <c r="AH88" s="1619"/>
      <c r="AI88" s="1619"/>
      <c r="AJ88" s="1619"/>
      <c r="AK88" s="1619"/>
      <c r="AL88" s="1619"/>
      <c r="AM88" s="1619"/>
      <c r="AN88" s="1619"/>
      <c r="AO88" s="1619"/>
      <c r="AP88" s="1619"/>
      <c r="AQ88" s="1619"/>
      <c r="AR88" s="1619"/>
      <c r="AS88" s="1619"/>
      <c r="AT88" s="1619"/>
      <c r="AU88" s="1619"/>
      <c r="AV88" s="1619"/>
      <c r="AW88" s="1619"/>
      <c r="AX88" s="1619"/>
      <c r="AY88" s="1619"/>
      <c r="AZ88" s="1619"/>
      <c r="BA88" s="1616"/>
      <c r="BB88" s="1616"/>
      <c r="BC88" s="1616"/>
      <c r="BD88" s="1616"/>
      <c r="BE88" s="1619"/>
    </row>
    <row r="89" spans="1:57" x14ac:dyDescent="0.25">
      <c r="A89" s="2813" t="s">
        <v>118</v>
      </c>
      <c r="B89" s="2814"/>
      <c r="C89" s="2815"/>
      <c r="D89" s="1739"/>
      <c r="E89" s="1871"/>
      <c r="F89" s="1739"/>
      <c r="G89" s="1655"/>
      <c r="H89" s="1655"/>
      <c r="I89" s="1655"/>
      <c r="J89" s="1655"/>
      <c r="K89" s="1655"/>
      <c r="L89" s="1655"/>
      <c r="M89" s="1655"/>
      <c r="N89" s="1655"/>
      <c r="O89" s="1655"/>
      <c r="P89" s="1656"/>
      <c r="Q89" s="1656"/>
      <c r="R89" s="1656"/>
      <c r="S89" s="1704"/>
      <c r="T89" s="1616"/>
      <c r="U89" s="1616"/>
      <c r="V89" s="1616"/>
      <c r="W89" s="1616"/>
      <c r="X89" s="1616"/>
      <c r="Y89" s="1616"/>
      <c r="Z89" s="1616"/>
      <c r="AA89" s="1616"/>
      <c r="AB89" s="1619"/>
      <c r="AC89" s="1619"/>
      <c r="AD89" s="1619"/>
      <c r="AE89" s="1619"/>
      <c r="AF89" s="1619"/>
      <c r="AG89" s="1619"/>
      <c r="AH89" s="1619"/>
      <c r="AI89" s="1619"/>
      <c r="AJ89" s="1619"/>
      <c r="AK89" s="1619"/>
      <c r="AL89" s="1619"/>
      <c r="AM89" s="1619"/>
      <c r="AN89" s="1619"/>
      <c r="AO89" s="1619"/>
      <c r="AP89" s="1619"/>
      <c r="AQ89" s="1619"/>
      <c r="AR89" s="1619"/>
      <c r="AS89" s="1619"/>
      <c r="AT89" s="1619"/>
      <c r="AU89" s="1619"/>
      <c r="AV89" s="1619"/>
      <c r="AW89" s="1619"/>
      <c r="AX89" s="1619"/>
      <c r="AY89" s="1619"/>
      <c r="AZ89" s="1619"/>
      <c r="BA89" s="1616"/>
      <c r="BB89" s="1616"/>
      <c r="BC89" s="1616"/>
      <c r="BD89" s="1616"/>
      <c r="BE89" s="1619"/>
    </row>
    <row r="90" spans="1:57" x14ac:dyDescent="0.25">
      <c r="A90" s="2824" t="s">
        <v>119</v>
      </c>
      <c r="B90" s="2825"/>
      <c r="C90" s="2826"/>
      <c r="D90" s="1872"/>
      <c r="E90" s="1873"/>
      <c r="F90" s="1872"/>
      <c r="G90" s="1655"/>
      <c r="H90" s="1655"/>
      <c r="I90" s="1655"/>
      <c r="J90" s="1655"/>
      <c r="K90" s="1655"/>
      <c r="L90" s="1655"/>
      <c r="M90" s="1655"/>
      <c r="N90" s="1655"/>
      <c r="O90" s="1655"/>
      <c r="P90" s="1656"/>
      <c r="Q90" s="1656"/>
      <c r="R90" s="1656"/>
      <c r="S90" s="1704"/>
      <c r="T90" s="1616"/>
      <c r="U90" s="1616"/>
      <c r="V90" s="1616"/>
      <c r="W90" s="1616"/>
      <c r="X90" s="1616"/>
      <c r="Y90" s="1616"/>
      <c r="Z90" s="1616"/>
      <c r="AA90" s="1616"/>
      <c r="AB90" s="1619"/>
      <c r="AC90" s="1619"/>
      <c r="AD90" s="1619"/>
      <c r="AE90" s="1619"/>
      <c r="AF90" s="1619"/>
      <c r="AG90" s="1619"/>
      <c r="AH90" s="1619"/>
      <c r="AI90" s="1619"/>
      <c r="AJ90" s="1619"/>
      <c r="AK90" s="1619"/>
      <c r="AL90" s="1619"/>
      <c r="AM90" s="1619"/>
      <c r="AN90" s="1619"/>
      <c r="AO90" s="1619"/>
      <c r="AP90" s="1619"/>
      <c r="AQ90" s="1619"/>
      <c r="AR90" s="1619"/>
      <c r="AS90" s="1619"/>
      <c r="AT90" s="1619"/>
      <c r="AU90" s="1619"/>
      <c r="AV90" s="1619"/>
      <c r="AW90" s="1619"/>
      <c r="AX90" s="1619"/>
      <c r="AY90" s="1619"/>
      <c r="AZ90" s="1619"/>
      <c r="BA90" s="1616"/>
      <c r="BB90" s="1616"/>
      <c r="BC90" s="1616"/>
      <c r="BD90" s="1616"/>
      <c r="BE90" s="1619"/>
    </row>
    <row r="91" spans="1:57" x14ac:dyDescent="0.25">
      <c r="A91" s="2813" t="s">
        <v>120</v>
      </c>
      <c r="B91" s="2814"/>
      <c r="C91" s="2815"/>
      <c r="D91" s="1739"/>
      <c r="E91" s="1871"/>
      <c r="F91" s="1739"/>
      <c r="G91" s="1655"/>
      <c r="H91" s="1655"/>
      <c r="I91" s="1655"/>
      <c r="J91" s="1655"/>
      <c r="K91" s="1655"/>
      <c r="L91" s="1655"/>
      <c r="M91" s="1655"/>
      <c r="N91" s="1655"/>
      <c r="O91" s="1655"/>
      <c r="P91" s="1656"/>
      <c r="Q91" s="1656"/>
      <c r="R91" s="1656"/>
      <c r="S91" s="1704"/>
      <c r="T91" s="1616"/>
      <c r="U91" s="1616"/>
      <c r="V91" s="1616"/>
      <c r="W91" s="1616"/>
      <c r="X91" s="1616"/>
      <c r="Y91" s="1616"/>
      <c r="Z91" s="1616"/>
      <c r="AA91" s="1616"/>
      <c r="AB91" s="1619"/>
      <c r="AC91" s="1619"/>
      <c r="AD91" s="1619"/>
      <c r="AE91" s="1619"/>
      <c r="AF91" s="1619"/>
      <c r="AG91" s="1619"/>
      <c r="AH91" s="1619"/>
      <c r="AI91" s="1619"/>
      <c r="AJ91" s="1619"/>
      <c r="AK91" s="1619"/>
      <c r="AL91" s="1619"/>
      <c r="AM91" s="1619"/>
      <c r="AN91" s="1619"/>
      <c r="AO91" s="1619"/>
      <c r="AP91" s="1619"/>
      <c r="AQ91" s="1619"/>
      <c r="AR91" s="1619"/>
      <c r="AS91" s="1619"/>
      <c r="AT91" s="1619"/>
      <c r="AU91" s="1619"/>
      <c r="AV91" s="1619"/>
      <c r="AW91" s="1619"/>
      <c r="AX91" s="1619"/>
      <c r="AY91" s="1619"/>
      <c r="AZ91" s="1619"/>
      <c r="BA91" s="1616"/>
      <c r="BB91" s="1616"/>
      <c r="BC91" s="1616"/>
      <c r="BD91" s="1616"/>
      <c r="BE91" s="1619"/>
    </row>
    <row r="92" spans="1:57" x14ac:dyDescent="0.25">
      <c r="A92" s="2820" t="s">
        <v>121</v>
      </c>
      <c r="B92" s="2875"/>
      <c r="C92" s="2821"/>
      <c r="D92" s="1740"/>
      <c r="E92" s="1874"/>
      <c r="F92" s="1740"/>
      <c r="G92" s="1655"/>
      <c r="H92" s="1655"/>
      <c r="I92" s="1655"/>
      <c r="J92" s="1655"/>
      <c r="K92" s="1655"/>
      <c r="L92" s="1655"/>
      <c r="M92" s="1655"/>
      <c r="N92" s="1655"/>
      <c r="O92" s="1655"/>
      <c r="P92" s="1656"/>
      <c r="Q92" s="1656"/>
      <c r="R92" s="1656"/>
      <c r="S92" s="1704"/>
      <c r="T92" s="1616"/>
      <c r="U92" s="1616"/>
      <c r="V92" s="1616"/>
      <c r="W92" s="1616"/>
      <c r="X92" s="1616"/>
      <c r="Y92" s="1616"/>
      <c r="Z92" s="1616"/>
      <c r="AA92" s="1616"/>
      <c r="AB92" s="1619"/>
      <c r="AC92" s="1619"/>
      <c r="AD92" s="1619"/>
      <c r="AE92" s="1619"/>
      <c r="AF92" s="1619"/>
      <c r="AG92" s="1619"/>
      <c r="AH92" s="1619"/>
      <c r="AI92" s="1619"/>
      <c r="AJ92" s="1619"/>
      <c r="AK92" s="1619"/>
      <c r="AL92" s="1619"/>
      <c r="AM92" s="1619"/>
      <c r="AN92" s="1619"/>
      <c r="AO92" s="1619"/>
      <c r="AP92" s="1619"/>
      <c r="AQ92" s="1619"/>
      <c r="AR92" s="1619"/>
      <c r="AS92" s="1619"/>
      <c r="AT92" s="1619"/>
      <c r="AU92" s="1619"/>
      <c r="AV92" s="1619"/>
      <c r="AW92" s="1619"/>
      <c r="AX92" s="1619"/>
      <c r="AY92" s="1619"/>
      <c r="AZ92" s="1619"/>
      <c r="BA92" s="1616"/>
      <c r="BB92" s="1616"/>
      <c r="BC92" s="1616"/>
      <c r="BD92" s="1616"/>
      <c r="BE92" s="1619"/>
    </row>
    <row r="93" spans="1:57" ht="15.75" x14ac:dyDescent="0.25">
      <c r="A93" s="1634" t="s">
        <v>122</v>
      </c>
      <c r="B93" s="1627"/>
      <c r="C93" s="1635"/>
      <c r="D93" s="1627"/>
      <c r="E93" s="1626"/>
      <c r="F93" s="1626"/>
      <c r="G93" s="1626"/>
      <c r="H93" s="1626"/>
      <c r="I93" s="1626"/>
      <c r="J93" s="1626"/>
      <c r="K93" s="1626"/>
      <c r="L93" s="1626"/>
      <c r="M93" s="1626"/>
      <c r="N93" s="1626"/>
      <c r="O93" s="1626"/>
      <c r="P93" s="1626"/>
      <c r="Q93" s="1626"/>
      <c r="R93" s="1625"/>
      <c r="S93" s="1623"/>
      <c r="T93" s="1616"/>
      <c r="U93" s="1616"/>
      <c r="V93" s="1616"/>
      <c r="W93" s="1616"/>
      <c r="X93" s="1616"/>
      <c r="Y93" s="1616"/>
      <c r="Z93" s="1616"/>
      <c r="AA93" s="1616"/>
      <c r="AB93" s="1616"/>
      <c r="AC93" s="1616"/>
      <c r="AD93" s="1616"/>
      <c r="AE93" s="1616"/>
      <c r="AF93" s="1616"/>
      <c r="AG93" s="1616"/>
      <c r="AH93" s="1616"/>
      <c r="AI93" s="1616"/>
      <c r="AJ93" s="1616"/>
      <c r="AK93" s="1616"/>
      <c r="AL93" s="1616"/>
      <c r="AM93" s="1616"/>
      <c r="AN93" s="1616"/>
      <c r="AO93" s="1616"/>
      <c r="AP93" s="1616"/>
      <c r="AQ93" s="1616"/>
      <c r="AR93" s="1616"/>
      <c r="AS93" s="1616"/>
      <c r="AT93" s="1616"/>
      <c r="AU93" s="1616"/>
      <c r="AV93" s="1616"/>
      <c r="AW93" s="1616"/>
      <c r="AX93" s="1616"/>
      <c r="AY93" s="1616"/>
      <c r="AZ93" s="1616"/>
      <c r="BA93" s="1616"/>
      <c r="BB93" s="1616"/>
      <c r="BC93" s="1616"/>
      <c r="BD93" s="1616"/>
      <c r="BE93" s="1616"/>
    </row>
    <row r="94" spans="1:57" x14ac:dyDescent="0.2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1623"/>
      <c r="I94" s="1623"/>
      <c r="J94" s="1623"/>
      <c r="K94" s="1623"/>
      <c r="L94" s="1623"/>
      <c r="M94" s="1623"/>
      <c r="N94" s="1623"/>
      <c r="O94" s="1623"/>
      <c r="P94" s="1705"/>
      <c r="Q94" s="1623"/>
      <c r="R94" s="1623"/>
      <c r="S94" s="1623"/>
      <c r="T94" s="1616"/>
      <c r="U94" s="1616"/>
      <c r="V94" s="1616"/>
      <c r="W94" s="1616"/>
      <c r="X94" s="1616"/>
      <c r="Y94" s="1616"/>
      <c r="Z94" s="1616"/>
      <c r="AA94" s="1616"/>
      <c r="AB94" s="1619"/>
      <c r="AC94" s="1619"/>
      <c r="AD94" s="1619"/>
      <c r="AE94" s="1619"/>
      <c r="AF94" s="1619"/>
      <c r="AG94" s="1619"/>
      <c r="AH94" s="1619"/>
      <c r="AI94" s="1619"/>
      <c r="AJ94" s="1619"/>
      <c r="AK94" s="1619"/>
      <c r="AL94" s="1619"/>
      <c r="AM94" s="1619"/>
      <c r="AN94" s="1619"/>
      <c r="AO94" s="1619"/>
      <c r="AP94" s="1619"/>
      <c r="AQ94" s="1619"/>
      <c r="AR94" s="1619"/>
      <c r="AS94" s="1619"/>
      <c r="AT94" s="1619"/>
      <c r="AU94" s="1619"/>
      <c r="AV94" s="1619"/>
      <c r="AW94" s="1619"/>
      <c r="AX94" s="1619"/>
      <c r="AY94" s="1619"/>
      <c r="AZ94" s="1619"/>
      <c r="BA94" s="1616"/>
      <c r="BB94" s="1616"/>
      <c r="BC94" s="1616"/>
      <c r="BD94" s="1616"/>
      <c r="BE94" s="1619"/>
    </row>
    <row r="95" spans="1:57" x14ac:dyDescent="0.25">
      <c r="A95" s="2884"/>
      <c r="B95" s="2885"/>
      <c r="C95" s="2886"/>
      <c r="D95" s="1637" t="s">
        <v>4</v>
      </c>
      <c r="E95" s="1661" t="s">
        <v>1</v>
      </c>
      <c r="F95" s="1662" t="s">
        <v>2</v>
      </c>
      <c r="G95" s="2831"/>
      <c r="H95" s="1623"/>
      <c r="I95" s="1623"/>
      <c r="J95" s="1623"/>
      <c r="K95" s="1623"/>
      <c r="L95" s="1623"/>
      <c r="M95" s="1623"/>
      <c r="N95" s="1623"/>
      <c r="O95" s="1623"/>
      <c r="P95" s="1705"/>
      <c r="Q95" s="1623"/>
      <c r="R95" s="1623"/>
      <c r="S95" s="1623"/>
      <c r="T95" s="1616"/>
      <c r="U95" s="1616"/>
      <c r="V95" s="1616"/>
      <c r="W95" s="1616"/>
      <c r="X95" s="1616"/>
      <c r="Y95" s="1616"/>
      <c r="Z95" s="1616"/>
      <c r="AA95" s="1616"/>
      <c r="AB95" s="1619"/>
      <c r="AC95" s="1619"/>
      <c r="AD95" s="1619"/>
      <c r="AE95" s="1619"/>
      <c r="AF95" s="1619"/>
      <c r="AG95" s="1619"/>
      <c r="AH95" s="1619"/>
      <c r="AI95" s="1619"/>
      <c r="AJ95" s="1619"/>
      <c r="AK95" s="1619"/>
      <c r="AL95" s="1619"/>
      <c r="AM95" s="1619"/>
      <c r="AN95" s="1619"/>
      <c r="AO95" s="1619"/>
      <c r="AP95" s="1619"/>
      <c r="AQ95" s="1619"/>
      <c r="AR95" s="1619"/>
      <c r="AS95" s="1619"/>
      <c r="AT95" s="1619"/>
      <c r="AU95" s="1619"/>
      <c r="AV95" s="1619"/>
      <c r="AW95" s="1619"/>
      <c r="AX95" s="1619"/>
      <c r="AY95" s="1619"/>
      <c r="AZ95" s="1619"/>
      <c r="BA95" s="1616"/>
      <c r="BB95" s="1616"/>
      <c r="BC95" s="1616"/>
      <c r="BD95" s="1616"/>
      <c r="BE95" s="1619"/>
    </row>
    <row r="96" spans="1:57" x14ac:dyDescent="0.25">
      <c r="A96" s="2852" t="s">
        <v>126</v>
      </c>
      <c r="B96" s="2854" t="s">
        <v>127</v>
      </c>
      <c r="C96" s="2855"/>
      <c r="D96" s="1791">
        <v>0</v>
      </c>
      <c r="E96" s="1792"/>
      <c r="F96" s="1794"/>
      <c r="G96" s="1742"/>
      <c r="H96" s="1879" t="s">
        <v>3</v>
      </c>
      <c r="I96" s="1623"/>
      <c r="J96" s="1623"/>
      <c r="K96" s="1623"/>
      <c r="L96" s="1623"/>
      <c r="M96" s="1623"/>
      <c r="N96" s="1623"/>
      <c r="O96" s="1623"/>
      <c r="P96" s="1705"/>
      <c r="Q96" s="1623"/>
      <c r="R96" s="1623"/>
      <c r="S96" s="1623"/>
      <c r="T96" s="1616"/>
      <c r="U96" s="1616"/>
      <c r="V96" s="1616"/>
      <c r="W96" s="1616"/>
      <c r="X96" s="1616"/>
      <c r="Y96" s="1616"/>
      <c r="Z96" s="1616"/>
      <c r="AA96" s="1616"/>
      <c r="AB96" s="1619"/>
      <c r="AC96" s="1619"/>
      <c r="AD96" s="1619"/>
      <c r="AE96" s="1619"/>
      <c r="AF96" s="1619"/>
      <c r="AG96" s="1619"/>
      <c r="AH96" s="1619"/>
      <c r="AI96" s="1619"/>
      <c r="AJ96" s="1619"/>
      <c r="AK96" s="1619"/>
      <c r="AL96" s="1619"/>
      <c r="AM96" s="1619"/>
      <c r="AN96" s="1619"/>
      <c r="AO96" s="1619"/>
      <c r="AP96" s="1619"/>
      <c r="AQ96" s="1619"/>
      <c r="AR96" s="1619"/>
      <c r="AS96" s="1619"/>
      <c r="AT96" s="1619"/>
      <c r="AU96" s="1619"/>
      <c r="AV96" s="1619"/>
      <c r="AW96" s="1619"/>
      <c r="AX96" s="1619"/>
      <c r="AY96" s="1619"/>
      <c r="AZ96" s="1619"/>
      <c r="BA96" s="1653" t="s">
        <v>3</v>
      </c>
      <c r="BB96" s="1653" t="s">
        <v>3</v>
      </c>
      <c r="BC96" s="1616"/>
      <c r="BD96" s="1885">
        <v>0</v>
      </c>
      <c r="BE96" s="1885">
        <v>0</v>
      </c>
    </row>
    <row r="97" spans="1:58" x14ac:dyDescent="0.25">
      <c r="A97" s="2853"/>
      <c r="B97" s="2856" t="s">
        <v>128</v>
      </c>
      <c r="C97" s="2857"/>
      <c r="D97" s="1757">
        <v>0</v>
      </c>
      <c r="E97" s="1751"/>
      <c r="F97" s="1754"/>
      <c r="G97" s="1744"/>
      <c r="H97" s="1879"/>
      <c r="I97" s="1623"/>
      <c r="J97" s="1623"/>
      <c r="K97" s="1623"/>
      <c r="L97" s="1623"/>
      <c r="M97" s="1623"/>
      <c r="N97" s="1623"/>
      <c r="O97" s="1623"/>
      <c r="P97" s="1705"/>
      <c r="Q97" s="1623"/>
      <c r="R97" s="1623"/>
      <c r="S97" s="1623"/>
      <c r="T97" s="1616"/>
      <c r="U97" s="1616"/>
      <c r="V97" s="1616"/>
      <c r="W97" s="1616"/>
      <c r="X97" s="1616"/>
      <c r="Y97" s="1616"/>
      <c r="Z97" s="1616"/>
      <c r="AA97" s="1616"/>
      <c r="AB97" s="1619"/>
      <c r="AC97" s="1619"/>
      <c r="AD97" s="1619"/>
      <c r="AE97" s="1619"/>
      <c r="AF97" s="1619"/>
      <c r="AG97" s="1619"/>
      <c r="AH97" s="1619"/>
      <c r="AI97" s="1619"/>
      <c r="AJ97" s="1619"/>
      <c r="AK97" s="1619"/>
      <c r="AL97" s="1619"/>
      <c r="AM97" s="1619"/>
      <c r="AN97" s="1619"/>
      <c r="AO97" s="1619"/>
      <c r="AP97" s="1619"/>
      <c r="AQ97" s="1619"/>
      <c r="AR97" s="1619"/>
      <c r="AS97" s="1619"/>
      <c r="AT97" s="1619"/>
      <c r="AU97" s="1619"/>
      <c r="AV97" s="1619"/>
      <c r="AW97" s="1619"/>
      <c r="AX97" s="1619"/>
      <c r="AY97" s="1619"/>
      <c r="AZ97" s="1619"/>
      <c r="BA97" s="1616"/>
      <c r="BB97" s="1616"/>
      <c r="BC97" s="1616"/>
      <c r="BD97" s="1616"/>
      <c r="BE97" s="1619"/>
      <c r="BF97" s="1619"/>
    </row>
    <row r="98" spans="1:58" ht="15.75" x14ac:dyDescent="0.25">
      <c r="A98" s="1672" t="s">
        <v>129</v>
      </c>
      <c r="B98" s="1685"/>
      <c r="C98" s="1685"/>
      <c r="D98" s="1685"/>
      <c r="E98" s="1633"/>
      <c r="F98" s="1633"/>
      <c r="G98" s="1633"/>
      <c r="H98" s="1633"/>
      <c r="I98" s="1633"/>
      <c r="J98" s="1633"/>
      <c r="K98" s="1633"/>
      <c r="L98" s="1633"/>
      <c r="M98" s="1633"/>
      <c r="N98" s="1633"/>
      <c r="O98" s="1633"/>
      <c r="P98" s="1633"/>
      <c r="Q98" s="1633"/>
      <c r="R98" s="1663"/>
      <c r="S98" s="1629"/>
      <c r="T98" s="1616"/>
      <c r="U98" s="1616"/>
      <c r="V98" s="1616"/>
      <c r="W98" s="1616"/>
      <c r="X98" s="1616"/>
      <c r="Y98" s="1616"/>
      <c r="Z98" s="1616"/>
      <c r="AA98" s="1616"/>
      <c r="AB98" s="1616"/>
      <c r="AC98" s="1616"/>
      <c r="AD98" s="1616"/>
      <c r="AE98" s="1616"/>
      <c r="AF98" s="1616"/>
      <c r="AG98" s="1616"/>
      <c r="AH98" s="1616"/>
      <c r="AI98" s="1616"/>
      <c r="AJ98" s="1616"/>
      <c r="AK98" s="1616"/>
      <c r="AL98" s="1616"/>
      <c r="AM98" s="1616"/>
      <c r="AN98" s="1616"/>
      <c r="AO98" s="1616"/>
      <c r="AP98" s="1616"/>
      <c r="AQ98" s="1616"/>
      <c r="AR98" s="1616"/>
      <c r="AS98" s="1616"/>
      <c r="AT98" s="1616"/>
      <c r="AU98" s="1616"/>
      <c r="AV98" s="1616"/>
      <c r="AW98" s="1616"/>
      <c r="AX98" s="1616"/>
      <c r="AY98" s="1616"/>
      <c r="AZ98" s="1616"/>
      <c r="BA98" s="1616"/>
      <c r="BB98" s="1616"/>
      <c r="BC98" s="1616"/>
      <c r="BD98" s="1616"/>
      <c r="BE98" s="1616"/>
      <c r="BF98" s="1616"/>
    </row>
    <row r="99" spans="1:58" x14ac:dyDescent="0.2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1629"/>
      <c r="R99" s="1659"/>
      <c r="S99" s="1616"/>
      <c r="T99" s="1616"/>
      <c r="U99" s="1616"/>
      <c r="V99" s="1616"/>
      <c r="W99" s="1616"/>
      <c r="X99" s="1616"/>
      <c r="Y99" s="1616"/>
      <c r="Z99" s="1616"/>
      <c r="AA99" s="1616"/>
      <c r="AB99" s="1619"/>
      <c r="AC99" s="1619"/>
      <c r="AD99" s="1619"/>
      <c r="AE99" s="1619"/>
      <c r="AF99" s="1619"/>
      <c r="AG99" s="1619"/>
      <c r="AH99" s="1619"/>
      <c r="AI99" s="1619"/>
      <c r="AJ99" s="1619"/>
      <c r="AK99" s="1619"/>
      <c r="AL99" s="1619"/>
      <c r="AM99" s="1619"/>
      <c r="AN99" s="1619"/>
      <c r="AO99" s="1619"/>
      <c r="AP99" s="1619"/>
      <c r="AQ99" s="1619"/>
      <c r="AR99" s="1619"/>
      <c r="AS99" s="1619"/>
      <c r="AT99" s="1619"/>
      <c r="AU99" s="1619"/>
      <c r="AV99" s="1619"/>
      <c r="AW99" s="1619"/>
      <c r="AX99" s="1619"/>
      <c r="AY99" s="1619"/>
      <c r="AZ99" s="1619"/>
      <c r="BA99" s="1616"/>
      <c r="BB99" s="1616"/>
      <c r="BC99" s="1616"/>
      <c r="BD99" s="1616"/>
      <c r="BE99" s="1619"/>
      <c r="BF99" s="1619"/>
    </row>
    <row r="100" spans="1:58" ht="21" x14ac:dyDescent="0.25">
      <c r="A100" s="2807"/>
      <c r="B100" s="2808"/>
      <c r="C100" s="2809"/>
      <c r="D100" s="2831"/>
      <c r="E100" s="1628" t="s">
        <v>33</v>
      </c>
      <c r="F100" s="1631" t="s">
        <v>34</v>
      </c>
      <c r="G100" s="1631" t="s">
        <v>35</v>
      </c>
      <c r="H100" s="1631" t="s">
        <v>22</v>
      </c>
      <c r="I100" s="1631" t="s">
        <v>23</v>
      </c>
      <c r="J100" s="1631" t="s">
        <v>24</v>
      </c>
      <c r="K100" s="1631" t="s">
        <v>25</v>
      </c>
      <c r="L100" s="1631" t="s">
        <v>26</v>
      </c>
      <c r="M100" s="1650" t="s">
        <v>27</v>
      </c>
      <c r="N100" s="2831"/>
      <c r="O100" s="2800"/>
      <c r="P100" s="2800"/>
      <c r="Q100" s="1706"/>
      <c r="R100" s="1690"/>
      <c r="S100" s="1616"/>
      <c r="T100" s="1616"/>
      <c r="U100" s="1616"/>
      <c r="V100" s="1616"/>
      <c r="W100" s="1616"/>
      <c r="X100" s="1616"/>
      <c r="Y100" s="1616"/>
      <c r="Z100" s="1616"/>
      <c r="AA100" s="1616"/>
      <c r="AB100" s="1619"/>
      <c r="AC100" s="1619"/>
      <c r="AD100" s="1619"/>
      <c r="AE100" s="1619"/>
      <c r="AF100" s="1619"/>
      <c r="AG100" s="1619"/>
      <c r="AH100" s="1619"/>
      <c r="AI100" s="1619"/>
      <c r="AJ100" s="1619"/>
      <c r="AK100" s="1619"/>
      <c r="AL100" s="1619"/>
      <c r="AM100" s="1619"/>
      <c r="AN100" s="1619"/>
      <c r="AO100" s="1619"/>
      <c r="AP100" s="1619"/>
      <c r="AQ100" s="1619"/>
      <c r="AR100" s="1619"/>
      <c r="AS100" s="1619"/>
      <c r="AT100" s="1619"/>
      <c r="AU100" s="1619"/>
      <c r="AV100" s="1619"/>
      <c r="AW100" s="1619"/>
      <c r="AX100" s="1619"/>
      <c r="AY100" s="1619"/>
      <c r="AZ100" s="1619"/>
      <c r="BA100" s="1616"/>
      <c r="BB100" s="1616"/>
      <c r="BC100" s="1616"/>
      <c r="BD100" s="1616"/>
      <c r="BE100" s="1619"/>
      <c r="BF100" s="1619"/>
    </row>
    <row r="101" spans="1:58" x14ac:dyDescent="0.25">
      <c r="A101" s="2861" t="s">
        <v>131</v>
      </c>
      <c r="B101" s="2862"/>
      <c r="C101" s="2862"/>
      <c r="D101" s="1755">
        <v>0</v>
      </c>
      <c r="E101" s="1761"/>
      <c r="F101" s="1762"/>
      <c r="G101" s="1762"/>
      <c r="H101" s="1762"/>
      <c r="I101" s="1762"/>
      <c r="J101" s="1762"/>
      <c r="K101" s="1762"/>
      <c r="L101" s="1762"/>
      <c r="M101" s="1790"/>
      <c r="N101" s="1741"/>
      <c r="O101" s="1741"/>
      <c r="P101" s="1837"/>
      <c r="Q101" s="1877" t="s">
        <v>132</v>
      </c>
      <c r="R101" s="1667"/>
      <c r="S101" s="1616"/>
      <c r="T101" s="1616"/>
      <c r="U101" s="1616"/>
      <c r="V101" s="1616"/>
      <c r="W101" s="1630"/>
      <c r="X101" s="1630"/>
      <c r="Y101" s="1623"/>
      <c r="Z101" s="1623"/>
      <c r="AA101" s="1623"/>
      <c r="AB101" s="1619"/>
      <c r="AC101" s="1619"/>
      <c r="AD101" s="1619"/>
      <c r="AE101" s="1619"/>
      <c r="AF101" s="1619"/>
      <c r="AG101" s="1619"/>
      <c r="AH101" s="1619"/>
      <c r="AI101" s="1619"/>
      <c r="AJ101" s="1619"/>
      <c r="AK101" s="1619"/>
      <c r="AL101" s="1619"/>
      <c r="AM101" s="1619"/>
      <c r="AN101" s="1619"/>
      <c r="AO101" s="1619"/>
      <c r="AP101" s="1619"/>
      <c r="AQ101" s="1619"/>
      <c r="AR101" s="1619"/>
      <c r="AS101" s="1619"/>
      <c r="AT101" s="1619"/>
      <c r="AU101" s="1619"/>
      <c r="AV101" s="1619"/>
      <c r="AW101" s="1619"/>
      <c r="AX101" s="1619"/>
      <c r="AY101" s="1619"/>
      <c r="AZ101" s="1619"/>
      <c r="BA101" s="1653" t="s">
        <v>3</v>
      </c>
      <c r="BB101" s="1653" t="s">
        <v>3</v>
      </c>
      <c r="BC101" s="1716" t="s">
        <v>3</v>
      </c>
      <c r="BD101" s="1885">
        <v>0</v>
      </c>
      <c r="BE101" s="1885">
        <v>0</v>
      </c>
      <c r="BF101" s="1885" t="s">
        <v>3</v>
      </c>
    </row>
    <row r="102" spans="1:58" x14ac:dyDescent="0.25">
      <c r="A102" s="2844" t="s">
        <v>133</v>
      </c>
      <c r="B102" s="2844"/>
      <c r="C102" s="2844"/>
      <c r="D102" s="1756">
        <v>0</v>
      </c>
      <c r="E102" s="1748"/>
      <c r="F102" s="1749"/>
      <c r="G102" s="1773"/>
      <c r="H102" s="1749"/>
      <c r="I102" s="1749"/>
      <c r="J102" s="1773"/>
      <c r="K102" s="1749"/>
      <c r="L102" s="1749"/>
      <c r="M102" s="1745"/>
      <c r="N102" s="1743"/>
      <c r="O102" s="1743"/>
      <c r="P102" s="1839"/>
      <c r="Q102" s="1877" t="s">
        <v>132</v>
      </c>
      <c r="R102" s="1667"/>
      <c r="S102" s="1616"/>
      <c r="T102" s="1616"/>
      <c r="U102" s="1616"/>
      <c r="V102" s="1616"/>
      <c r="W102" s="1630"/>
      <c r="X102" s="1630"/>
      <c r="Y102" s="1623"/>
      <c r="Z102" s="1623"/>
      <c r="AA102" s="1623"/>
      <c r="AB102" s="1619"/>
      <c r="AC102" s="1619"/>
      <c r="AD102" s="1619"/>
      <c r="AE102" s="1619"/>
      <c r="AF102" s="1619"/>
      <c r="AG102" s="1619"/>
      <c r="AH102" s="1619"/>
      <c r="AI102" s="1619"/>
      <c r="AJ102" s="1619"/>
      <c r="AK102" s="1619"/>
      <c r="AL102" s="1619"/>
      <c r="AM102" s="1619"/>
      <c r="AN102" s="1619"/>
      <c r="AO102" s="1619"/>
      <c r="AP102" s="1619"/>
      <c r="AQ102" s="1619"/>
      <c r="AR102" s="1619"/>
      <c r="AS102" s="1619"/>
      <c r="AT102" s="1619"/>
      <c r="AU102" s="1619"/>
      <c r="AV102" s="1619"/>
      <c r="AW102" s="1619"/>
      <c r="AX102" s="1619"/>
      <c r="AY102" s="1619"/>
      <c r="AZ102" s="1619"/>
      <c r="BA102" s="1653" t="s">
        <v>3</v>
      </c>
      <c r="BB102" s="1653" t="s">
        <v>3</v>
      </c>
      <c r="BC102" s="1716" t="s">
        <v>3</v>
      </c>
      <c r="BD102" s="1885">
        <v>0</v>
      </c>
      <c r="BE102" s="1885">
        <v>0</v>
      </c>
      <c r="BF102" s="1885" t="s">
        <v>3</v>
      </c>
    </row>
    <row r="103" spans="1:58" x14ac:dyDescent="0.25">
      <c r="A103" s="2844" t="s">
        <v>134</v>
      </c>
      <c r="B103" s="2844"/>
      <c r="C103" s="2844"/>
      <c r="D103" s="1875"/>
      <c r="E103" s="1758"/>
      <c r="F103" s="1834"/>
      <c r="G103" s="1834"/>
      <c r="H103" s="1834"/>
      <c r="I103" s="1834"/>
      <c r="J103" s="1759"/>
      <c r="K103" s="1836"/>
      <c r="L103" s="1759"/>
      <c r="M103" s="1834"/>
      <c r="N103" s="1875"/>
      <c r="O103" s="1778"/>
      <c r="P103" s="1778"/>
      <c r="Q103" s="1877" t="s">
        <v>132</v>
      </c>
      <c r="R103" s="1667"/>
      <c r="S103" s="1616"/>
      <c r="T103" s="1616"/>
      <c r="U103" s="1616"/>
      <c r="V103" s="1616"/>
      <c r="W103" s="1630"/>
      <c r="X103" s="1630"/>
      <c r="Y103" s="1623"/>
      <c r="Z103" s="1623"/>
      <c r="AA103" s="1623"/>
      <c r="AB103" s="1619"/>
      <c r="AC103" s="1619"/>
      <c r="AD103" s="1619"/>
      <c r="AE103" s="1619"/>
      <c r="AF103" s="1619"/>
      <c r="AG103" s="1619"/>
      <c r="AH103" s="1619"/>
      <c r="AI103" s="1619"/>
      <c r="AJ103" s="1619"/>
      <c r="AK103" s="1619"/>
      <c r="AL103" s="1619"/>
      <c r="AM103" s="1619"/>
      <c r="AN103" s="1619"/>
      <c r="AO103" s="1619"/>
      <c r="AP103" s="1619"/>
      <c r="AQ103" s="1619"/>
      <c r="AR103" s="1619"/>
      <c r="AS103" s="1619"/>
      <c r="AT103" s="1619"/>
      <c r="AU103" s="1619"/>
      <c r="AV103" s="1619"/>
      <c r="AW103" s="1619"/>
      <c r="AX103" s="1619"/>
      <c r="AY103" s="1619"/>
      <c r="AZ103" s="1619"/>
      <c r="BA103" s="1648"/>
      <c r="BB103" s="1648"/>
      <c r="BC103" s="1639"/>
      <c r="BD103" s="1639"/>
      <c r="BE103" s="1639"/>
      <c r="BF103" s="1639"/>
    </row>
    <row r="104" spans="1:58" x14ac:dyDescent="0.25">
      <c r="A104" s="2844" t="s">
        <v>135</v>
      </c>
      <c r="B104" s="2844"/>
      <c r="C104" s="2844"/>
      <c r="D104" s="1875"/>
      <c r="E104" s="1758"/>
      <c r="F104" s="1834"/>
      <c r="G104" s="1834"/>
      <c r="H104" s="1834"/>
      <c r="I104" s="1834"/>
      <c r="J104" s="1759"/>
      <c r="K104" s="1836"/>
      <c r="L104" s="1759"/>
      <c r="M104" s="1834"/>
      <c r="N104" s="1875"/>
      <c r="O104" s="1778"/>
      <c r="P104" s="1778"/>
      <c r="Q104" s="1877" t="s">
        <v>132</v>
      </c>
      <c r="R104" s="1667"/>
      <c r="S104" s="1616"/>
      <c r="T104" s="1616"/>
      <c r="U104" s="1616"/>
      <c r="V104" s="1616"/>
      <c r="W104" s="1630"/>
      <c r="X104" s="1630"/>
      <c r="Y104" s="1623"/>
      <c r="Z104" s="1623"/>
      <c r="AA104" s="1623"/>
      <c r="AB104" s="1619"/>
      <c r="AC104" s="1619"/>
      <c r="AD104" s="1619"/>
      <c r="AE104" s="1619"/>
      <c r="AF104" s="1619"/>
      <c r="AG104" s="1619"/>
      <c r="AH104" s="1619"/>
      <c r="AI104" s="1619"/>
      <c r="AJ104" s="1619"/>
      <c r="AK104" s="1619"/>
      <c r="AL104" s="1619"/>
      <c r="AM104" s="1619"/>
      <c r="AN104" s="1619"/>
      <c r="AO104" s="1619"/>
      <c r="AP104" s="1619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48"/>
      <c r="BB104" s="1648"/>
      <c r="BC104" s="1639"/>
      <c r="BD104" s="1639"/>
      <c r="BE104" s="1639"/>
      <c r="BF104" s="1639"/>
    </row>
    <row r="105" spans="1:58" x14ac:dyDescent="0.25">
      <c r="A105" s="2813" t="s">
        <v>136</v>
      </c>
      <c r="B105" s="2814"/>
      <c r="C105" s="2815"/>
      <c r="D105" s="1756">
        <v>0</v>
      </c>
      <c r="E105" s="1748"/>
      <c r="F105" s="1749"/>
      <c r="G105" s="1793"/>
      <c r="H105" s="1749"/>
      <c r="I105" s="1749"/>
      <c r="J105" s="1793"/>
      <c r="K105" s="1749"/>
      <c r="L105" s="1749"/>
      <c r="M105" s="1745"/>
      <c r="N105" s="1747"/>
      <c r="O105" s="1747"/>
      <c r="P105" s="1854"/>
      <c r="Q105" s="1877" t="s">
        <v>132</v>
      </c>
      <c r="R105" s="1667"/>
      <c r="S105" s="1616"/>
      <c r="T105" s="1616"/>
      <c r="U105" s="1616"/>
      <c r="V105" s="1616"/>
      <c r="W105" s="1630"/>
      <c r="X105" s="1630"/>
      <c r="Y105" s="1623"/>
      <c r="Z105" s="1623"/>
      <c r="AA105" s="1623"/>
      <c r="AB105" s="1619"/>
      <c r="AC105" s="1619"/>
      <c r="AD105" s="1619"/>
      <c r="AE105" s="1619"/>
      <c r="AF105" s="1619"/>
      <c r="AG105" s="1619"/>
      <c r="AH105" s="1619"/>
      <c r="AI105" s="1619"/>
      <c r="AJ105" s="1619"/>
      <c r="AK105" s="1619"/>
      <c r="AL105" s="1619"/>
      <c r="AM105" s="1619"/>
      <c r="AN105" s="1619"/>
      <c r="AO105" s="1619"/>
      <c r="AP105" s="1619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653" t="s">
        <v>3</v>
      </c>
      <c r="BB105" s="1653" t="s">
        <v>3</v>
      </c>
      <c r="BC105" s="1716" t="s">
        <v>3</v>
      </c>
      <c r="BD105" s="1885">
        <v>0</v>
      </c>
      <c r="BE105" s="1885">
        <v>0</v>
      </c>
      <c r="BF105" s="1885" t="s">
        <v>3</v>
      </c>
    </row>
    <row r="106" spans="1:58" x14ac:dyDescent="0.25">
      <c r="A106" s="2844" t="s">
        <v>137</v>
      </c>
      <c r="B106" s="2844"/>
      <c r="C106" s="2844"/>
      <c r="D106" s="1756">
        <v>0</v>
      </c>
      <c r="E106" s="1748"/>
      <c r="F106" s="1749"/>
      <c r="G106" s="1749"/>
      <c r="H106" s="1749"/>
      <c r="I106" s="1749"/>
      <c r="J106" s="1749"/>
      <c r="K106" s="1749"/>
      <c r="L106" s="1749"/>
      <c r="M106" s="1745"/>
      <c r="N106" s="1742"/>
      <c r="O106" s="1742"/>
      <c r="P106" s="1838"/>
      <c r="Q106" s="1877" t="s">
        <v>132</v>
      </c>
      <c r="R106" s="1667"/>
      <c r="S106" s="1616"/>
      <c r="T106" s="1616"/>
      <c r="U106" s="1616"/>
      <c r="V106" s="1616"/>
      <c r="W106" s="1630"/>
      <c r="X106" s="1630"/>
      <c r="Y106" s="1623"/>
      <c r="Z106" s="1623"/>
      <c r="AA106" s="1623"/>
      <c r="AB106" s="1619"/>
      <c r="AC106" s="1619"/>
      <c r="AD106" s="1619"/>
      <c r="AE106" s="1619"/>
      <c r="AF106" s="1619"/>
      <c r="AG106" s="1619"/>
      <c r="AH106" s="1619"/>
      <c r="AI106" s="1619"/>
      <c r="AJ106" s="1619"/>
      <c r="AK106" s="1619"/>
      <c r="AL106" s="1619"/>
      <c r="AM106" s="1619"/>
      <c r="AN106" s="1619"/>
      <c r="AO106" s="1619"/>
      <c r="AP106" s="1619"/>
      <c r="AQ106" s="1619"/>
      <c r="AR106" s="1619"/>
      <c r="AS106" s="1619"/>
      <c r="AT106" s="1619"/>
      <c r="AU106" s="1619"/>
      <c r="AV106" s="1619"/>
      <c r="AW106" s="1619"/>
      <c r="AX106" s="1619"/>
      <c r="AY106" s="1619"/>
      <c r="AZ106" s="1619"/>
      <c r="BA106" s="1653" t="s">
        <v>3</v>
      </c>
      <c r="BB106" s="1653" t="s">
        <v>3</v>
      </c>
      <c r="BC106" s="1716" t="s">
        <v>3</v>
      </c>
      <c r="BD106" s="1885">
        <v>0</v>
      </c>
      <c r="BE106" s="1885">
        <v>0</v>
      </c>
      <c r="BF106" s="1885" t="s">
        <v>3</v>
      </c>
    </row>
    <row r="107" spans="1:58" x14ac:dyDescent="0.25">
      <c r="A107" s="2844" t="s">
        <v>138</v>
      </c>
      <c r="B107" s="2844"/>
      <c r="C107" s="2844"/>
      <c r="D107" s="1756">
        <v>0</v>
      </c>
      <c r="E107" s="1748"/>
      <c r="F107" s="1749"/>
      <c r="G107" s="1749"/>
      <c r="H107" s="1749"/>
      <c r="I107" s="1749"/>
      <c r="J107" s="1749"/>
      <c r="K107" s="1749"/>
      <c r="L107" s="1749"/>
      <c r="M107" s="1745"/>
      <c r="N107" s="1742"/>
      <c r="O107" s="1778"/>
      <c r="P107" s="1838"/>
      <c r="Q107" s="1877" t="s">
        <v>132</v>
      </c>
      <c r="R107" s="1667"/>
      <c r="S107" s="1616"/>
      <c r="T107" s="1616"/>
      <c r="U107" s="1616"/>
      <c r="V107" s="1616"/>
      <c r="W107" s="1630"/>
      <c r="X107" s="1630"/>
      <c r="Y107" s="1623"/>
      <c r="Z107" s="1623"/>
      <c r="AA107" s="1623"/>
      <c r="AB107" s="1619"/>
      <c r="AC107" s="1619"/>
      <c r="AD107" s="1619"/>
      <c r="AE107" s="1619"/>
      <c r="AF107" s="1619"/>
      <c r="AG107" s="1619"/>
      <c r="AH107" s="1619"/>
      <c r="AI107" s="1619"/>
      <c r="AJ107" s="1619"/>
      <c r="AK107" s="1619"/>
      <c r="AL107" s="1619"/>
      <c r="AM107" s="1619"/>
      <c r="AN107" s="1619"/>
      <c r="AO107" s="1619"/>
      <c r="AP107" s="1619"/>
      <c r="AQ107" s="1619"/>
      <c r="AR107" s="1619"/>
      <c r="AS107" s="1619"/>
      <c r="AT107" s="1619"/>
      <c r="AU107" s="1619"/>
      <c r="AV107" s="1619"/>
      <c r="AW107" s="1619"/>
      <c r="AX107" s="1619"/>
      <c r="AY107" s="1619"/>
      <c r="AZ107" s="1619"/>
      <c r="BA107" s="1653" t="s">
        <v>3</v>
      </c>
      <c r="BB107" s="1653" t="s">
        <v>3</v>
      </c>
      <c r="BC107" s="1639"/>
      <c r="BD107" s="1639"/>
      <c r="BE107" s="1885">
        <v>0</v>
      </c>
      <c r="BF107" s="1885" t="s">
        <v>3</v>
      </c>
    </row>
    <row r="108" spans="1:58" x14ac:dyDescent="0.25">
      <c r="A108" s="2844" t="s">
        <v>139</v>
      </c>
      <c r="B108" s="2844"/>
      <c r="C108" s="2844"/>
      <c r="D108" s="1756">
        <v>0</v>
      </c>
      <c r="E108" s="1758"/>
      <c r="F108" s="1759"/>
      <c r="G108" s="1759"/>
      <c r="H108" s="1749"/>
      <c r="I108" s="1749"/>
      <c r="J108" s="1749"/>
      <c r="K108" s="1749"/>
      <c r="L108" s="1749"/>
      <c r="M108" s="1745"/>
      <c r="N108" s="1742"/>
      <c r="O108" s="1742"/>
      <c r="P108" s="1838"/>
      <c r="Q108" s="1877" t="s">
        <v>132</v>
      </c>
      <c r="R108" s="1667"/>
      <c r="S108" s="1616"/>
      <c r="T108" s="1616"/>
      <c r="U108" s="1616"/>
      <c r="V108" s="1616"/>
      <c r="W108" s="1630"/>
      <c r="X108" s="1630"/>
      <c r="Y108" s="1623"/>
      <c r="Z108" s="1623"/>
      <c r="AA108" s="1623"/>
      <c r="AB108" s="1619"/>
      <c r="AC108" s="1619"/>
      <c r="AD108" s="1619"/>
      <c r="AE108" s="1619"/>
      <c r="AF108" s="1619"/>
      <c r="AG108" s="1619"/>
      <c r="AH108" s="1619"/>
      <c r="AI108" s="1619"/>
      <c r="AJ108" s="1619"/>
      <c r="AK108" s="1619"/>
      <c r="AL108" s="1619"/>
      <c r="AM108" s="1619"/>
      <c r="AN108" s="1619"/>
      <c r="AO108" s="1619"/>
      <c r="AP108" s="1619"/>
      <c r="AQ108" s="1619"/>
      <c r="AR108" s="1619"/>
      <c r="AS108" s="1619"/>
      <c r="AT108" s="1619"/>
      <c r="AU108" s="1619"/>
      <c r="AV108" s="1619"/>
      <c r="AW108" s="1619"/>
      <c r="AX108" s="1619"/>
      <c r="AY108" s="1619"/>
      <c r="AZ108" s="1619"/>
      <c r="BA108" s="1653" t="s">
        <v>3</v>
      </c>
      <c r="BB108" s="1653" t="s">
        <v>3</v>
      </c>
      <c r="BC108" s="1716" t="s">
        <v>3</v>
      </c>
      <c r="BD108" s="1885">
        <v>0</v>
      </c>
      <c r="BE108" s="1885">
        <v>0</v>
      </c>
      <c r="BF108" s="1885" t="s">
        <v>3</v>
      </c>
    </row>
    <row r="109" spans="1:58" x14ac:dyDescent="0.25">
      <c r="A109" s="2844" t="s">
        <v>140</v>
      </c>
      <c r="B109" s="2844"/>
      <c r="C109" s="2844"/>
      <c r="D109" s="1756">
        <v>0</v>
      </c>
      <c r="E109" s="1758"/>
      <c r="F109" s="1759"/>
      <c r="G109" s="1759"/>
      <c r="H109" s="1749"/>
      <c r="I109" s="1749"/>
      <c r="J109" s="1749"/>
      <c r="K109" s="1749"/>
      <c r="L109" s="1749"/>
      <c r="M109" s="1745"/>
      <c r="N109" s="1742"/>
      <c r="O109" s="1742"/>
      <c r="P109" s="1838"/>
      <c r="Q109" s="1877" t="s">
        <v>132</v>
      </c>
      <c r="R109" s="1667"/>
      <c r="S109" s="1616"/>
      <c r="T109" s="1616"/>
      <c r="U109" s="1616"/>
      <c r="V109" s="1616"/>
      <c r="W109" s="1630"/>
      <c r="X109" s="1630"/>
      <c r="Y109" s="1623"/>
      <c r="Z109" s="1623"/>
      <c r="AA109" s="1623"/>
      <c r="AB109" s="1619"/>
      <c r="AC109" s="1619"/>
      <c r="AD109" s="1619"/>
      <c r="AE109" s="1619"/>
      <c r="AF109" s="1619"/>
      <c r="AG109" s="1619"/>
      <c r="AH109" s="1619"/>
      <c r="AI109" s="1619"/>
      <c r="AJ109" s="1619"/>
      <c r="AK109" s="1619"/>
      <c r="AL109" s="1619"/>
      <c r="AM109" s="1619"/>
      <c r="AN109" s="1619"/>
      <c r="AO109" s="1619"/>
      <c r="AP109" s="1619"/>
      <c r="AQ109" s="1619"/>
      <c r="AR109" s="1619"/>
      <c r="AS109" s="1619"/>
      <c r="AT109" s="1619"/>
      <c r="AU109" s="1619"/>
      <c r="AV109" s="1619"/>
      <c r="AW109" s="1619"/>
      <c r="AX109" s="1619"/>
      <c r="AY109" s="1619"/>
      <c r="AZ109" s="1619"/>
      <c r="BA109" s="1653" t="s">
        <v>3</v>
      </c>
      <c r="BB109" s="1653" t="s">
        <v>3</v>
      </c>
      <c r="BC109" s="1716" t="s">
        <v>3</v>
      </c>
      <c r="BD109" s="1885">
        <v>0</v>
      </c>
      <c r="BE109" s="1885">
        <v>0</v>
      </c>
      <c r="BF109" s="1885" t="s">
        <v>3</v>
      </c>
    </row>
    <row r="110" spans="1:58" x14ac:dyDescent="0.25">
      <c r="A110" s="2844" t="s">
        <v>141</v>
      </c>
      <c r="B110" s="2844"/>
      <c r="C110" s="2844"/>
      <c r="D110" s="1756">
        <v>0</v>
      </c>
      <c r="E110" s="1758"/>
      <c r="F110" s="1759"/>
      <c r="G110" s="1759"/>
      <c r="H110" s="1759"/>
      <c r="I110" s="1759"/>
      <c r="J110" s="1749"/>
      <c r="K110" s="1749"/>
      <c r="L110" s="1749"/>
      <c r="M110" s="1745"/>
      <c r="N110" s="1742"/>
      <c r="O110" s="1742"/>
      <c r="P110" s="1838"/>
      <c r="Q110" s="1877" t="s">
        <v>132</v>
      </c>
      <c r="R110" s="1667"/>
      <c r="S110" s="1616"/>
      <c r="T110" s="1616"/>
      <c r="U110" s="1616"/>
      <c r="V110" s="1616"/>
      <c r="W110" s="1630"/>
      <c r="X110" s="1630"/>
      <c r="Y110" s="1623"/>
      <c r="Z110" s="1623"/>
      <c r="AA110" s="1623"/>
      <c r="AB110" s="1619"/>
      <c r="AC110" s="1619"/>
      <c r="AD110" s="1619"/>
      <c r="AE110" s="1619"/>
      <c r="AF110" s="1619"/>
      <c r="AG110" s="1619"/>
      <c r="AH110" s="1619"/>
      <c r="AI110" s="1619"/>
      <c r="AJ110" s="1619"/>
      <c r="AK110" s="1619"/>
      <c r="AL110" s="1619"/>
      <c r="AM110" s="1619"/>
      <c r="AN110" s="1619"/>
      <c r="AO110" s="1619"/>
      <c r="AP110" s="1619"/>
      <c r="AQ110" s="1619"/>
      <c r="AR110" s="1619"/>
      <c r="AS110" s="1619"/>
      <c r="AT110" s="1619"/>
      <c r="AU110" s="1619"/>
      <c r="AV110" s="1619"/>
      <c r="AW110" s="1619"/>
      <c r="AX110" s="1619"/>
      <c r="AY110" s="1619"/>
      <c r="AZ110" s="1619"/>
      <c r="BA110" s="1653" t="s">
        <v>3</v>
      </c>
      <c r="BB110" s="1653" t="s">
        <v>3</v>
      </c>
      <c r="BC110" s="1716" t="s">
        <v>3</v>
      </c>
      <c r="BD110" s="1885">
        <v>0</v>
      </c>
      <c r="BE110" s="1885">
        <v>0</v>
      </c>
      <c r="BF110" s="1885" t="s">
        <v>3</v>
      </c>
    </row>
    <row r="111" spans="1:58" x14ac:dyDescent="0.25">
      <c r="A111" s="2844" t="s">
        <v>142</v>
      </c>
      <c r="B111" s="2844"/>
      <c r="C111" s="2844"/>
      <c r="D111" s="1756">
        <v>0</v>
      </c>
      <c r="E111" s="1758"/>
      <c r="F111" s="1759"/>
      <c r="G111" s="1749"/>
      <c r="H111" s="1749"/>
      <c r="I111" s="1749"/>
      <c r="J111" s="1749"/>
      <c r="K111" s="1749"/>
      <c r="L111" s="1749"/>
      <c r="M111" s="1745"/>
      <c r="N111" s="1742"/>
      <c r="O111" s="1742"/>
      <c r="P111" s="1838"/>
      <c r="Q111" s="1877" t="s">
        <v>132</v>
      </c>
      <c r="R111" s="1667"/>
      <c r="S111" s="1616"/>
      <c r="T111" s="1616"/>
      <c r="U111" s="1616"/>
      <c r="V111" s="1616"/>
      <c r="W111" s="1630"/>
      <c r="X111" s="1630"/>
      <c r="Y111" s="1623"/>
      <c r="Z111" s="1623"/>
      <c r="AA111" s="1623"/>
      <c r="AB111" s="1619"/>
      <c r="AC111" s="1619"/>
      <c r="AD111" s="1619"/>
      <c r="AE111" s="1619"/>
      <c r="AF111" s="1619"/>
      <c r="AG111" s="1619"/>
      <c r="AH111" s="1619"/>
      <c r="AI111" s="1619"/>
      <c r="AJ111" s="1619"/>
      <c r="AK111" s="1619"/>
      <c r="AL111" s="1619"/>
      <c r="AM111" s="1619"/>
      <c r="AN111" s="1619"/>
      <c r="AO111" s="1619"/>
      <c r="AP111" s="1619"/>
      <c r="AQ111" s="1619"/>
      <c r="AR111" s="1619"/>
      <c r="AS111" s="1619"/>
      <c r="AT111" s="1619"/>
      <c r="AU111" s="1619"/>
      <c r="AV111" s="1619"/>
      <c r="AW111" s="1619"/>
      <c r="AX111" s="1619"/>
      <c r="AY111" s="1619"/>
      <c r="AZ111" s="1619"/>
      <c r="BA111" s="1653" t="s">
        <v>3</v>
      </c>
      <c r="BB111" s="1653" t="s">
        <v>3</v>
      </c>
      <c r="BC111" s="1716" t="s">
        <v>3</v>
      </c>
      <c r="BD111" s="1885">
        <v>0</v>
      </c>
      <c r="BE111" s="1885">
        <v>0</v>
      </c>
      <c r="BF111" s="1885" t="s">
        <v>3</v>
      </c>
    </row>
    <row r="112" spans="1:58" x14ac:dyDescent="0.25">
      <c r="A112" s="2844" t="s">
        <v>143</v>
      </c>
      <c r="B112" s="2844"/>
      <c r="C112" s="2844"/>
      <c r="D112" s="1756">
        <v>0</v>
      </c>
      <c r="E112" s="1748"/>
      <c r="F112" s="1759"/>
      <c r="G112" s="1759"/>
      <c r="H112" s="1759"/>
      <c r="I112" s="1749"/>
      <c r="J112" s="1759"/>
      <c r="K112" s="1759"/>
      <c r="L112" s="1759"/>
      <c r="M112" s="1760"/>
      <c r="N112" s="1742"/>
      <c r="O112" s="1778"/>
      <c r="P112" s="1838"/>
      <c r="Q112" s="1877" t="s">
        <v>132</v>
      </c>
      <c r="R112" s="1667"/>
      <c r="S112" s="1616"/>
      <c r="T112" s="1616"/>
      <c r="U112" s="1616"/>
      <c r="V112" s="1616"/>
      <c r="W112" s="1630"/>
      <c r="X112" s="1630"/>
      <c r="Y112" s="1623"/>
      <c r="Z112" s="1623"/>
      <c r="AA112" s="1623"/>
      <c r="AB112" s="1619"/>
      <c r="AC112" s="1619"/>
      <c r="AD112" s="1619"/>
      <c r="AE112" s="1619"/>
      <c r="AF112" s="1619"/>
      <c r="AG112" s="1619"/>
      <c r="AH112" s="1619"/>
      <c r="AI112" s="1619"/>
      <c r="AJ112" s="1619"/>
      <c r="AK112" s="1619"/>
      <c r="AL112" s="1619"/>
      <c r="AM112" s="1619"/>
      <c r="AN112" s="1619"/>
      <c r="AO112" s="1619"/>
      <c r="AP112" s="1619"/>
      <c r="AQ112" s="1619"/>
      <c r="AR112" s="1619"/>
      <c r="AS112" s="1619"/>
      <c r="AT112" s="1619"/>
      <c r="AU112" s="1619"/>
      <c r="AV112" s="1619"/>
      <c r="AW112" s="1619"/>
      <c r="AX112" s="1619"/>
      <c r="AY112" s="1619"/>
      <c r="AZ112" s="1619"/>
      <c r="BA112" s="1653" t="s">
        <v>3</v>
      </c>
      <c r="BB112" s="1653" t="s">
        <v>3</v>
      </c>
      <c r="BC112" s="1639"/>
      <c r="BD112" s="1639"/>
      <c r="BE112" s="1885">
        <v>0</v>
      </c>
      <c r="BF112" s="1885" t="s">
        <v>3</v>
      </c>
    </row>
    <row r="113" spans="1:58" x14ac:dyDescent="0.25">
      <c r="A113" s="2844" t="s">
        <v>144</v>
      </c>
      <c r="B113" s="2844"/>
      <c r="C113" s="2844"/>
      <c r="D113" s="1756">
        <v>0</v>
      </c>
      <c r="E113" s="1748"/>
      <c r="F113" s="1759"/>
      <c r="G113" s="1759"/>
      <c r="H113" s="1759"/>
      <c r="I113" s="1749"/>
      <c r="J113" s="1759"/>
      <c r="K113" s="1759"/>
      <c r="L113" s="1759"/>
      <c r="M113" s="1760"/>
      <c r="N113" s="1742"/>
      <c r="O113" s="1778"/>
      <c r="P113" s="1838"/>
      <c r="Q113" s="1877" t="s">
        <v>132</v>
      </c>
      <c r="R113" s="1667"/>
      <c r="S113" s="1616"/>
      <c r="T113" s="1616"/>
      <c r="U113" s="1616"/>
      <c r="V113" s="1616"/>
      <c r="W113" s="1630"/>
      <c r="X113" s="1630"/>
      <c r="Y113" s="1623"/>
      <c r="Z113" s="1623"/>
      <c r="AA113" s="1623"/>
      <c r="AB113" s="1619"/>
      <c r="AC113" s="1619"/>
      <c r="AD113" s="1619"/>
      <c r="AE113" s="1619"/>
      <c r="AF113" s="1619"/>
      <c r="AG113" s="1619"/>
      <c r="AH113" s="1619"/>
      <c r="AI113" s="1619"/>
      <c r="AJ113" s="1619"/>
      <c r="AK113" s="1619"/>
      <c r="AL113" s="1619"/>
      <c r="AM113" s="1619"/>
      <c r="AN113" s="1619"/>
      <c r="AO113" s="1619"/>
      <c r="AP113" s="1619"/>
      <c r="AQ113" s="1619"/>
      <c r="AR113" s="1619"/>
      <c r="AS113" s="1619"/>
      <c r="AT113" s="1619"/>
      <c r="AU113" s="1619"/>
      <c r="AV113" s="1619"/>
      <c r="AW113" s="1619"/>
      <c r="AX113" s="1619"/>
      <c r="AY113" s="1619"/>
      <c r="AZ113" s="1619"/>
      <c r="BA113" s="1653" t="s">
        <v>3</v>
      </c>
      <c r="BB113" s="1653" t="s">
        <v>3</v>
      </c>
      <c r="BC113" s="1639"/>
      <c r="BD113" s="1639"/>
      <c r="BE113" s="1885">
        <v>0</v>
      </c>
      <c r="BF113" s="1885" t="s">
        <v>3</v>
      </c>
    </row>
    <row r="114" spans="1:58" x14ac:dyDescent="0.25">
      <c r="A114" s="2844" t="s">
        <v>145</v>
      </c>
      <c r="B114" s="2844"/>
      <c r="C114" s="2844"/>
      <c r="D114" s="1756">
        <v>0</v>
      </c>
      <c r="E114" s="1748"/>
      <c r="F114" s="1749"/>
      <c r="G114" s="1749"/>
      <c r="H114" s="1749"/>
      <c r="I114" s="1749"/>
      <c r="J114" s="1749"/>
      <c r="K114" s="1749"/>
      <c r="L114" s="1759"/>
      <c r="M114" s="1760"/>
      <c r="N114" s="1742"/>
      <c r="O114" s="1742"/>
      <c r="P114" s="1838"/>
      <c r="Q114" s="1877" t="s">
        <v>132</v>
      </c>
      <c r="R114" s="1667"/>
      <c r="S114" s="1616"/>
      <c r="T114" s="1616"/>
      <c r="U114" s="1616"/>
      <c r="V114" s="1616"/>
      <c r="W114" s="1630"/>
      <c r="X114" s="1630"/>
      <c r="Y114" s="1623"/>
      <c r="Z114" s="1623"/>
      <c r="AA114" s="1623"/>
      <c r="AB114" s="1619"/>
      <c r="AC114" s="1619"/>
      <c r="AD114" s="1619"/>
      <c r="AE114" s="1619"/>
      <c r="AF114" s="1619"/>
      <c r="AG114" s="1619"/>
      <c r="AH114" s="1619"/>
      <c r="AI114" s="1619"/>
      <c r="AJ114" s="1619"/>
      <c r="AK114" s="1619"/>
      <c r="AL114" s="1619"/>
      <c r="AM114" s="1619"/>
      <c r="AN114" s="1619"/>
      <c r="AO114" s="1619"/>
      <c r="AP114" s="1619"/>
      <c r="AQ114" s="1619"/>
      <c r="AR114" s="1619"/>
      <c r="AS114" s="1619"/>
      <c r="AT114" s="1619"/>
      <c r="AU114" s="1619"/>
      <c r="AV114" s="1619"/>
      <c r="AW114" s="1619"/>
      <c r="AX114" s="1619"/>
      <c r="AY114" s="1619"/>
      <c r="AZ114" s="1619"/>
      <c r="BA114" s="1653" t="s">
        <v>3</v>
      </c>
      <c r="BB114" s="1653" t="s">
        <v>3</v>
      </c>
      <c r="BC114" s="1716" t="s">
        <v>3</v>
      </c>
      <c r="BD114" s="1885">
        <v>0</v>
      </c>
      <c r="BE114" s="1885">
        <v>0</v>
      </c>
      <c r="BF114" s="1885" t="s">
        <v>3</v>
      </c>
    </row>
    <row r="115" spans="1:58" x14ac:dyDescent="0.25">
      <c r="A115" s="2844" t="s">
        <v>146</v>
      </c>
      <c r="B115" s="2844"/>
      <c r="C115" s="2844"/>
      <c r="D115" s="1756">
        <v>0</v>
      </c>
      <c r="E115" s="1748"/>
      <c r="F115" s="1749"/>
      <c r="G115" s="1749"/>
      <c r="H115" s="1749"/>
      <c r="I115" s="1749"/>
      <c r="J115" s="1749"/>
      <c r="K115" s="1749"/>
      <c r="L115" s="1759"/>
      <c r="M115" s="1760"/>
      <c r="N115" s="1742"/>
      <c r="O115" s="1742"/>
      <c r="P115" s="1838"/>
      <c r="Q115" s="1877" t="s">
        <v>132</v>
      </c>
      <c r="R115" s="1667"/>
      <c r="S115" s="1616"/>
      <c r="T115" s="1616"/>
      <c r="U115" s="1616"/>
      <c r="V115" s="1616"/>
      <c r="W115" s="1630"/>
      <c r="X115" s="1630"/>
      <c r="Y115" s="1623"/>
      <c r="Z115" s="1623"/>
      <c r="AA115" s="1623"/>
      <c r="AB115" s="1619"/>
      <c r="AC115" s="1619"/>
      <c r="AD115" s="1619"/>
      <c r="AE115" s="1619"/>
      <c r="AF115" s="1619"/>
      <c r="AG115" s="1619"/>
      <c r="AH115" s="1619"/>
      <c r="AI115" s="1619"/>
      <c r="AJ115" s="1619"/>
      <c r="AK115" s="1619"/>
      <c r="AL115" s="1619"/>
      <c r="AM115" s="1619"/>
      <c r="AN115" s="1619"/>
      <c r="AO115" s="1619"/>
      <c r="AP115" s="1619"/>
      <c r="AQ115" s="1619"/>
      <c r="AR115" s="1619"/>
      <c r="AS115" s="1619"/>
      <c r="AT115" s="1619"/>
      <c r="AU115" s="1619"/>
      <c r="AV115" s="1619"/>
      <c r="AW115" s="1619"/>
      <c r="AX115" s="1619"/>
      <c r="AY115" s="1619"/>
      <c r="AZ115" s="1619"/>
      <c r="BA115" s="1653" t="s">
        <v>3</v>
      </c>
      <c r="BB115" s="1653" t="s">
        <v>3</v>
      </c>
      <c r="BC115" s="1716" t="s">
        <v>3</v>
      </c>
      <c r="BD115" s="1885">
        <v>0</v>
      </c>
      <c r="BE115" s="1885">
        <v>0</v>
      </c>
      <c r="BF115" s="1885" t="s">
        <v>3</v>
      </c>
    </row>
    <row r="116" spans="1:58" x14ac:dyDescent="0.25">
      <c r="A116" s="2845" t="s">
        <v>147</v>
      </c>
      <c r="B116" s="2846"/>
      <c r="C116" s="2847"/>
      <c r="D116" s="1756">
        <v>0</v>
      </c>
      <c r="E116" s="1758"/>
      <c r="F116" s="1759"/>
      <c r="G116" s="1759"/>
      <c r="H116" s="1749"/>
      <c r="I116" s="1749"/>
      <c r="J116" s="1749"/>
      <c r="K116" s="1749"/>
      <c r="L116" s="1749"/>
      <c r="M116" s="1745"/>
      <c r="N116" s="1742"/>
      <c r="O116" s="1742"/>
      <c r="P116" s="1838"/>
      <c r="Q116" s="1877" t="s">
        <v>132</v>
      </c>
      <c r="R116" s="1667"/>
      <c r="S116" s="1616"/>
      <c r="T116" s="1616"/>
      <c r="U116" s="1616"/>
      <c r="V116" s="1616"/>
      <c r="W116" s="1630"/>
      <c r="X116" s="1630"/>
      <c r="Y116" s="1623"/>
      <c r="Z116" s="1623"/>
      <c r="AA116" s="1623"/>
      <c r="AB116" s="1619"/>
      <c r="AC116" s="1619"/>
      <c r="AD116" s="1619"/>
      <c r="AE116" s="1619"/>
      <c r="AF116" s="1619"/>
      <c r="AG116" s="1619"/>
      <c r="AH116" s="1619"/>
      <c r="AI116" s="1619"/>
      <c r="AJ116" s="1619"/>
      <c r="AK116" s="1619"/>
      <c r="AL116" s="1619"/>
      <c r="AM116" s="1619"/>
      <c r="AN116" s="1619"/>
      <c r="AO116" s="1619"/>
      <c r="AP116" s="1619"/>
      <c r="AQ116" s="1619"/>
      <c r="AR116" s="1619"/>
      <c r="AS116" s="1619"/>
      <c r="AT116" s="1619"/>
      <c r="AU116" s="1619"/>
      <c r="AV116" s="1619"/>
      <c r="AW116" s="1619"/>
      <c r="AX116" s="1619"/>
      <c r="AY116" s="1619"/>
      <c r="AZ116" s="1619"/>
      <c r="BA116" s="1653" t="s">
        <v>3</v>
      </c>
      <c r="BB116" s="1653" t="s">
        <v>3</v>
      </c>
      <c r="BC116" s="1716" t="s">
        <v>3</v>
      </c>
      <c r="BD116" s="1885">
        <v>0</v>
      </c>
      <c r="BE116" s="1885">
        <v>0</v>
      </c>
      <c r="BF116" s="1885" t="s">
        <v>3</v>
      </c>
    </row>
    <row r="117" spans="1:58" x14ac:dyDescent="0.25">
      <c r="A117" s="2844" t="s">
        <v>148</v>
      </c>
      <c r="B117" s="2844"/>
      <c r="C117" s="2844"/>
      <c r="D117" s="1756">
        <v>0</v>
      </c>
      <c r="E117" s="1758"/>
      <c r="F117" s="1759"/>
      <c r="G117" s="1759"/>
      <c r="H117" s="1749"/>
      <c r="I117" s="1749"/>
      <c r="J117" s="1749"/>
      <c r="K117" s="1749"/>
      <c r="L117" s="1749"/>
      <c r="M117" s="1745"/>
      <c r="N117" s="1742"/>
      <c r="O117" s="1742"/>
      <c r="P117" s="1838"/>
      <c r="Q117" s="1877" t="s">
        <v>132</v>
      </c>
      <c r="R117" s="1667"/>
      <c r="S117" s="1616"/>
      <c r="T117" s="1616"/>
      <c r="U117" s="1616"/>
      <c r="V117" s="1616"/>
      <c r="W117" s="1630"/>
      <c r="X117" s="1630"/>
      <c r="Y117" s="1623"/>
      <c r="Z117" s="1623"/>
      <c r="AA117" s="1623"/>
      <c r="AB117" s="1619"/>
      <c r="AC117" s="1619"/>
      <c r="AD117" s="1619"/>
      <c r="AE117" s="1619"/>
      <c r="AF117" s="1619"/>
      <c r="AG117" s="1619"/>
      <c r="AH117" s="1619"/>
      <c r="AI117" s="1619"/>
      <c r="AJ117" s="1619"/>
      <c r="AK117" s="1619"/>
      <c r="AL117" s="1619"/>
      <c r="AM117" s="1619"/>
      <c r="AN117" s="1619"/>
      <c r="AO117" s="1619"/>
      <c r="AP117" s="1619"/>
      <c r="AQ117" s="1619"/>
      <c r="AR117" s="1619"/>
      <c r="AS117" s="1619"/>
      <c r="AT117" s="1619"/>
      <c r="AU117" s="1619"/>
      <c r="AV117" s="1619"/>
      <c r="AW117" s="1619"/>
      <c r="AX117" s="1619"/>
      <c r="AY117" s="1619"/>
      <c r="AZ117" s="1619"/>
      <c r="BA117" s="1653" t="s">
        <v>3</v>
      </c>
      <c r="BB117" s="1653" t="s">
        <v>3</v>
      </c>
      <c r="BC117" s="1716" t="s">
        <v>3</v>
      </c>
      <c r="BD117" s="1885">
        <v>0</v>
      </c>
      <c r="BE117" s="1885">
        <v>0</v>
      </c>
      <c r="BF117" s="1885" t="s">
        <v>3</v>
      </c>
    </row>
    <row r="118" spans="1:58" x14ac:dyDescent="0.25">
      <c r="A118" s="2844" t="s">
        <v>81</v>
      </c>
      <c r="B118" s="2844"/>
      <c r="C118" s="2844"/>
      <c r="D118" s="1756">
        <v>0</v>
      </c>
      <c r="E118" s="1758"/>
      <c r="F118" s="1759"/>
      <c r="G118" s="1759"/>
      <c r="H118" s="1759"/>
      <c r="I118" s="1759"/>
      <c r="J118" s="1749"/>
      <c r="K118" s="1749"/>
      <c r="L118" s="1749"/>
      <c r="M118" s="1745"/>
      <c r="N118" s="1742"/>
      <c r="O118" s="1778"/>
      <c r="P118" s="1838"/>
      <c r="Q118" s="1877" t="s">
        <v>132</v>
      </c>
      <c r="R118" s="1667"/>
      <c r="S118" s="1616"/>
      <c r="T118" s="1616"/>
      <c r="U118" s="1616"/>
      <c r="V118" s="1616"/>
      <c r="W118" s="1630"/>
      <c r="X118" s="1630"/>
      <c r="Y118" s="1623"/>
      <c r="Z118" s="1623"/>
      <c r="AA118" s="1623"/>
      <c r="AB118" s="1619"/>
      <c r="AC118" s="1619"/>
      <c r="AD118" s="1619"/>
      <c r="AE118" s="1619"/>
      <c r="AF118" s="1619"/>
      <c r="AG118" s="1619"/>
      <c r="AH118" s="1619"/>
      <c r="AI118" s="1619"/>
      <c r="AJ118" s="1619"/>
      <c r="AK118" s="1619"/>
      <c r="AL118" s="1619"/>
      <c r="AM118" s="1619"/>
      <c r="AN118" s="1619"/>
      <c r="AO118" s="1619"/>
      <c r="AP118" s="1619"/>
      <c r="AQ118" s="1619"/>
      <c r="AR118" s="1619"/>
      <c r="AS118" s="1619"/>
      <c r="AT118" s="1619"/>
      <c r="AU118" s="1619"/>
      <c r="AV118" s="1619"/>
      <c r="AW118" s="1619"/>
      <c r="AX118" s="1619"/>
      <c r="AY118" s="1619"/>
      <c r="AZ118" s="1619"/>
      <c r="BA118" s="1653" t="s">
        <v>3</v>
      </c>
      <c r="BB118" s="1653" t="s">
        <v>3</v>
      </c>
      <c r="BC118" s="1639"/>
      <c r="BD118" s="1639"/>
      <c r="BE118" s="1885">
        <v>0</v>
      </c>
      <c r="BF118" s="1885" t="s">
        <v>3</v>
      </c>
    </row>
    <row r="119" spans="1:58" x14ac:dyDescent="0.25">
      <c r="A119" s="2844" t="s">
        <v>149</v>
      </c>
      <c r="B119" s="2844"/>
      <c r="C119" s="2844"/>
      <c r="D119" s="1756">
        <v>0</v>
      </c>
      <c r="E119" s="1748"/>
      <c r="F119" s="1749"/>
      <c r="G119" s="1749"/>
      <c r="H119" s="1749"/>
      <c r="I119" s="1749"/>
      <c r="J119" s="1749"/>
      <c r="K119" s="1749"/>
      <c r="L119" s="1749"/>
      <c r="M119" s="1745"/>
      <c r="N119" s="1742"/>
      <c r="O119" s="1742"/>
      <c r="P119" s="1838"/>
      <c r="Q119" s="1877" t="s">
        <v>132</v>
      </c>
      <c r="R119" s="1667"/>
      <c r="S119" s="1616"/>
      <c r="T119" s="1616"/>
      <c r="U119" s="1616"/>
      <c r="V119" s="1616"/>
      <c r="W119" s="1630"/>
      <c r="X119" s="1630"/>
      <c r="Y119" s="1623"/>
      <c r="Z119" s="1623"/>
      <c r="AA119" s="1623"/>
      <c r="AB119" s="1619"/>
      <c r="AC119" s="1619"/>
      <c r="AD119" s="1619"/>
      <c r="AE119" s="1619"/>
      <c r="AF119" s="1619"/>
      <c r="AG119" s="1619"/>
      <c r="AH119" s="1619"/>
      <c r="AI119" s="1619"/>
      <c r="AJ119" s="1619"/>
      <c r="AK119" s="1619"/>
      <c r="AL119" s="1619"/>
      <c r="AM119" s="1619"/>
      <c r="AN119" s="1619"/>
      <c r="AO119" s="1619"/>
      <c r="AP119" s="1619"/>
      <c r="AQ119" s="1619"/>
      <c r="AR119" s="1619"/>
      <c r="AS119" s="1619"/>
      <c r="AT119" s="1619"/>
      <c r="AU119" s="1619"/>
      <c r="AV119" s="1619"/>
      <c r="AW119" s="1619"/>
      <c r="AX119" s="1619"/>
      <c r="AY119" s="1619"/>
      <c r="AZ119" s="1619"/>
      <c r="BA119" s="1653" t="s">
        <v>3</v>
      </c>
      <c r="BB119" s="1653" t="s">
        <v>3</v>
      </c>
      <c r="BC119" s="1716" t="s">
        <v>3</v>
      </c>
      <c r="BD119" s="1885">
        <v>0</v>
      </c>
      <c r="BE119" s="1885">
        <v>0</v>
      </c>
      <c r="BF119" s="1885" t="s">
        <v>3</v>
      </c>
    </row>
    <row r="120" spans="1:58" x14ac:dyDescent="0.25">
      <c r="A120" s="2844" t="s">
        <v>150</v>
      </c>
      <c r="B120" s="2844"/>
      <c r="C120" s="2844"/>
      <c r="D120" s="1756">
        <v>0</v>
      </c>
      <c r="E120" s="1748"/>
      <c r="F120" s="1749"/>
      <c r="G120" s="1749"/>
      <c r="H120" s="1749"/>
      <c r="I120" s="1749"/>
      <c r="J120" s="1749"/>
      <c r="K120" s="1749"/>
      <c r="L120" s="1749"/>
      <c r="M120" s="1745"/>
      <c r="N120" s="1742"/>
      <c r="O120" s="1742"/>
      <c r="P120" s="1838"/>
      <c r="Q120" s="1877" t="s">
        <v>132</v>
      </c>
      <c r="R120" s="1667"/>
      <c r="S120" s="1616"/>
      <c r="T120" s="1616"/>
      <c r="U120" s="1616"/>
      <c r="V120" s="1616"/>
      <c r="W120" s="1630"/>
      <c r="X120" s="1630"/>
      <c r="Y120" s="1623"/>
      <c r="Z120" s="1623"/>
      <c r="AA120" s="1623"/>
      <c r="AB120" s="1619"/>
      <c r="AC120" s="1619"/>
      <c r="AD120" s="1619"/>
      <c r="AE120" s="1619"/>
      <c r="AF120" s="1619"/>
      <c r="AG120" s="1619"/>
      <c r="AH120" s="1619"/>
      <c r="AI120" s="1619"/>
      <c r="AJ120" s="1619"/>
      <c r="AK120" s="1619"/>
      <c r="AL120" s="1619"/>
      <c r="AM120" s="1619"/>
      <c r="AN120" s="1619"/>
      <c r="AO120" s="1619"/>
      <c r="AP120" s="1619"/>
      <c r="AQ120" s="1619"/>
      <c r="AR120" s="1619"/>
      <c r="AS120" s="1619"/>
      <c r="AT120" s="1619"/>
      <c r="AU120" s="1619"/>
      <c r="AV120" s="1619"/>
      <c r="AW120" s="1619"/>
      <c r="AX120" s="1619"/>
      <c r="AY120" s="1619"/>
      <c r="AZ120" s="1619"/>
      <c r="BA120" s="1653" t="s">
        <v>3</v>
      </c>
      <c r="BB120" s="1653" t="s">
        <v>3</v>
      </c>
      <c r="BC120" s="1716" t="s">
        <v>3</v>
      </c>
      <c r="BD120" s="1885">
        <v>0</v>
      </c>
      <c r="BE120" s="1885">
        <v>0</v>
      </c>
      <c r="BF120" s="1885" t="s">
        <v>3</v>
      </c>
    </row>
    <row r="121" spans="1:58" x14ac:dyDescent="0.25">
      <c r="A121" s="2844" t="s">
        <v>151</v>
      </c>
      <c r="B121" s="2844"/>
      <c r="C121" s="2844"/>
      <c r="D121" s="1756">
        <v>0</v>
      </c>
      <c r="E121" s="1748"/>
      <c r="F121" s="1749"/>
      <c r="G121" s="1749"/>
      <c r="H121" s="1749"/>
      <c r="I121" s="1749"/>
      <c r="J121" s="1749"/>
      <c r="K121" s="1749"/>
      <c r="L121" s="1749"/>
      <c r="M121" s="1745"/>
      <c r="N121" s="1742"/>
      <c r="O121" s="1742"/>
      <c r="P121" s="1838"/>
      <c r="Q121" s="1877" t="s">
        <v>132</v>
      </c>
      <c r="R121" s="1667"/>
      <c r="S121" s="1616"/>
      <c r="T121" s="1616"/>
      <c r="U121" s="1616"/>
      <c r="V121" s="1616"/>
      <c r="W121" s="1630"/>
      <c r="X121" s="1630"/>
      <c r="Y121" s="1623"/>
      <c r="Z121" s="1623"/>
      <c r="AA121" s="1623"/>
      <c r="AB121" s="1619"/>
      <c r="AC121" s="1619"/>
      <c r="AD121" s="1619"/>
      <c r="AE121" s="1619"/>
      <c r="AF121" s="1619"/>
      <c r="AG121" s="1619"/>
      <c r="AH121" s="1619"/>
      <c r="AI121" s="1619"/>
      <c r="AJ121" s="1619"/>
      <c r="AK121" s="1619"/>
      <c r="AL121" s="1619"/>
      <c r="AM121" s="1619"/>
      <c r="AN121" s="1619"/>
      <c r="AO121" s="1619"/>
      <c r="AP121" s="1619"/>
      <c r="AQ121" s="1619"/>
      <c r="AR121" s="1619"/>
      <c r="AS121" s="1619"/>
      <c r="AT121" s="1619"/>
      <c r="AU121" s="1619"/>
      <c r="AV121" s="1619"/>
      <c r="AW121" s="1619"/>
      <c r="AX121" s="1619"/>
      <c r="AY121" s="1619"/>
      <c r="AZ121" s="1619"/>
      <c r="BA121" s="1653" t="s">
        <v>3</v>
      </c>
      <c r="BB121" s="1653" t="s">
        <v>3</v>
      </c>
      <c r="BC121" s="1716" t="s">
        <v>3</v>
      </c>
      <c r="BD121" s="1885">
        <v>0</v>
      </c>
      <c r="BE121" s="1885">
        <v>0</v>
      </c>
      <c r="BF121" s="1885" t="s">
        <v>3</v>
      </c>
    </row>
    <row r="122" spans="1:58" x14ac:dyDescent="0.25">
      <c r="A122" s="2844" t="s">
        <v>152</v>
      </c>
      <c r="B122" s="2844"/>
      <c r="C122" s="2844"/>
      <c r="D122" s="1756">
        <v>0</v>
      </c>
      <c r="E122" s="1748"/>
      <c r="F122" s="1749"/>
      <c r="G122" s="1749"/>
      <c r="H122" s="1749"/>
      <c r="I122" s="1749"/>
      <c r="J122" s="1749"/>
      <c r="K122" s="1749"/>
      <c r="L122" s="1749"/>
      <c r="M122" s="1745"/>
      <c r="N122" s="1742"/>
      <c r="O122" s="1742"/>
      <c r="P122" s="1838"/>
      <c r="Q122" s="1877" t="s">
        <v>132</v>
      </c>
      <c r="R122" s="1667"/>
      <c r="S122" s="1616"/>
      <c r="T122" s="1616"/>
      <c r="U122" s="1616"/>
      <c r="V122" s="1616"/>
      <c r="W122" s="1630"/>
      <c r="X122" s="1630"/>
      <c r="Y122" s="1623"/>
      <c r="Z122" s="1623"/>
      <c r="AA122" s="1623"/>
      <c r="AB122" s="1619"/>
      <c r="AC122" s="1619"/>
      <c r="AD122" s="1619"/>
      <c r="AE122" s="1619"/>
      <c r="AF122" s="1619"/>
      <c r="AG122" s="1619"/>
      <c r="AH122" s="1619"/>
      <c r="AI122" s="1619"/>
      <c r="AJ122" s="1619"/>
      <c r="AK122" s="1619"/>
      <c r="AL122" s="1619"/>
      <c r="AM122" s="1619"/>
      <c r="AN122" s="1619"/>
      <c r="AO122" s="1619"/>
      <c r="AP122" s="1619"/>
      <c r="AQ122" s="1619"/>
      <c r="AR122" s="1619"/>
      <c r="AS122" s="1619"/>
      <c r="AT122" s="1619"/>
      <c r="AU122" s="1619"/>
      <c r="AV122" s="1619"/>
      <c r="AW122" s="1619"/>
      <c r="AX122" s="1619"/>
      <c r="AY122" s="1619"/>
      <c r="AZ122" s="1619"/>
      <c r="BA122" s="1653" t="s">
        <v>3</v>
      </c>
      <c r="BB122" s="1653" t="s">
        <v>3</v>
      </c>
      <c r="BC122" s="1716" t="s">
        <v>3</v>
      </c>
      <c r="BD122" s="1885">
        <v>0</v>
      </c>
      <c r="BE122" s="1885">
        <v>0</v>
      </c>
      <c r="BF122" s="1885" t="s">
        <v>3</v>
      </c>
    </row>
    <row r="123" spans="1:58" x14ac:dyDescent="0.25">
      <c r="A123" s="2850" t="s">
        <v>153</v>
      </c>
      <c r="B123" s="2850"/>
      <c r="C123" s="2850"/>
      <c r="D123" s="1756">
        <v>0</v>
      </c>
      <c r="E123" s="1752"/>
      <c r="F123" s="1752"/>
      <c r="G123" s="1752"/>
      <c r="H123" s="1752"/>
      <c r="I123" s="1752"/>
      <c r="J123" s="1752"/>
      <c r="K123" s="1752"/>
      <c r="L123" s="1752"/>
      <c r="M123" s="1754"/>
      <c r="N123" s="1742"/>
      <c r="O123" s="1742"/>
      <c r="P123" s="1838"/>
      <c r="Q123" s="1877" t="s">
        <v>132</v>
      </c>
      <c r="R123" s="1667"/>
      <c r="S123" s="1616"/>
      <c r="T123" s="1616"/>
      <c r="U123" s="1616"/>
      <c r="V123" s="1616"/>
      <c r="W123" s="1630"/>
      <c r="X123" s="1630"/>
      <c r="Y123" s="1623"/>
      <c r="Z123" s="1623"/>
      <c r="AA123" s="1623"/>
      <c r="AB123" s="1619"/>
      <c r="AC123" s="1619"/>
      <c r="AD123" s="1619"/>
      <c r="AE123" s="1619"/>
      <c r="AF123" s="1619"/>
      <c r="AG123" s="1619"/>
      <c r="AH123" s="1619"/>
      <c r="AI123" s="1619"/>
      <c r="AJ123" s="1619"/>
      <c r="AK123" s="1619"/>
      <c r="AL123" s="1619"/>
      <c r="AM123" s="1619"/>
      <c r="AN123" s="1619"/>
      <c r="AO123" s="1619"/>
      <c r="AP123" s="1619"/>
      <c r="AQ123" s="1619"/>
      <c r="AR123" s="1619"/>
      <c r="AS123" s="1619"/>
      <c r="AT123" s="1619"/>
      <c r="AU123" s="1619"/>
      <c r="AV123" s="1619"/>
      <c r="AW123" s="1619"/>
      <c r="AX123" s="1619"/>
      <c r="AY123" s="1619"/>
      <c r="AZ123" s="1619"/>
      <c r="BA123" s="1653" t="s">
        <v>3</v>
      </c>
      <c r="BB123" s="1653" t="s">
        <v>3</v>
      </c>
      <c r="BC123" s="1716" t="s">
        <v>3</v>
      </c>
      <c r="BD123" s="1885">
        <v>0</v>
      </c>
      <c r="BE123" s="1885">
        <v>0</v>
      </c>
      <c r="BF123" s="1885" t="s">
        <v>3</v>
      </c>
    </row>
    <row r="124" spans="1:58" x14ac:dyDescent="0.25">
      <c r="A124" s="2797" t="s">
        <v>154</v>
      </c>
      <c r="B124" s="2803"/>
      <c r="C124" s="2798"/>
      <c r="D124" s="1783">
        <v>0</v>
      </c>
      <c r="E124" s="1847">
        <v>0</v>
      </c>
      <c r="F124" s="1785">
        <v>0</v>
      </c>
      <c r="G124" s="1785">
        <v>0</v>
      </c>
      <c r="H124" s="1785">
        <v>0</v>
      </c>
      <c r="I124" s="1785">
        <v>0</v>
      </c>
      <c r="J124" s="1785">
        <v>0</v>
      </c>
      <c r="K124" s="1785">
        <v>0</v>
      </c>
      <c r="L124" s="1785">
        <v>0</v>
      </c>
      <c r="M124" s="1786">
        <v>0</v>
      </c>
      <c r="N124" s="1783">
        <v>0</v>
      </c>
      <c r="O124" s="1788">
        <v>0</v>
      </c>
      <c r="P124" s="1788">
        <v>0</v>
      </c>
      <c r="Q124" s="1877" t="s">
        <v>132</v>
      </c>
      <c r="R124" s="1667"/>
      <c r="S124" s="1616"/>
      <c r="T124" s="1616"/>
      <c r="U124" s="1616"/>
      <c r="V124" s="1616"/>
      <c r="W124" s="1623"/>
      <c r="X124" s="1630"/>
      <c r="Y124" s="1630"/>
      <c r="Z124" s="1623"/>
      <c r="AA124" s="1623"/>
      <c r="AB124" s="1619"/>
      <c r="AC124" s="1619"/>
      <c r="AD124" s="1619"/>
      <c r="AE124" s="1619"/>
      <c r="AF124" s="1619"/>
      <c r="AG124" s="1619"/>
      <c r="AH124" s="1619"/>
      <c r="AI124" s="1619"/>
      <c r="AJ124" s="1619"/>
      <c r="AK124" s="1619"/>
      <c r="AL124" s="1619"/>
      <c r="AM124" s="1619"/>
      <c r="AN124" s="1619"/>
      <c r="AO124" s="1619"/>
      <c r="AP124" s="1619"/>
      <c r="AQ124" s="1619"/>
      <c r="AR124" s="1619"/>
      <c r="AS124" s="1619"/>
      <c r="AT124" s="1619"/>
      <c r="AU124" s="1619"/>
      <c r="AV124" s="1619"/>
      <c r="AW124" s="1619"/>
      <c r="AX124" s="1619"/>
      <c r="AY124" s="1619"/>
      <c r="AZ124" s="1619"/>
      <c r="BA124" s="1653" t="s">
        <v>3</v>
      </c>
      <c r="BB124" s="1653" t="s">
        <v>3</v>
      </c>
      <c r="BC124" s="1716" t="s">
        <v>3</v>
      </c>
      <c r="BD124" s="1885">
        <v>0</v>
      </c>
      <c r="BE124" s="1885">
        <v>0</v>
      </c>
      <c r="BF124" s="1885" t="s">
        <v>3</v>
      </c>
    </row>
    <row r="125" spans="1:58" x14ac:dyDescent="0.25">
      <c r="A125" s="2851" t="s">
        <v>155</v>
      </c>
      <c r="B125" s="2851"/>
      <c r="C125" s="2851"/>
      <c r="D125" s="1695"/>
      <c r="E125" s="1695"/>
      <c r="F125" s="1721"/>
      <c r="G125" s="1721"/>
      <c r="H125" s="1721"/>
      <c r="I125" s="1721"/>
      <c r="J125" s="1721"/>
      <c r="K125" s="1721"/>
      <c r="L125" s="1721"/>
      <c r="M125" s="1721"/>
      <c r="N125" s="1721"/>
      <c r="O125" s="1721"/>
      <c r="P125" s="1721"/>
      <c r="Q125" s="1660"/>
      <c r="R125" s="1659"/>
      <c r="S125" s="1616"/>
      <c r="T125" s="1616"/>
      <c r="U125" s="1616"/>
      <c r="V125" s="1616"/>
      <c r="W125" s="1616"/>
      <c r="X125" s="1616"/>
      <c r="Y125" s="1616"/>
      <c r="Z125" s="1616"/>
      <c r="AA125" s="1616"/>
      <c r="AB125" s="1619"/>
      <c r="AC125" s="1619"/>
      <c r="AD125" s="1619"/>
      <c r="AE125" s="1619"/>
      <c r="AF125" s="1619"/>
      <c r="AG125" s="1619"/>
      <c r="AH125" s="1619"/>
      <c r="AI125" s="1619"/>
      <c r="AJ125" s="1619"/>
      <c r="AK125" s="1619"/>
      <c r="AL125" s="1619"/>
      <c r="AM125" s="1619"/>
      <c r="AN125" s="1619"/>
      <c r="AO125" s="1619"/>
      <c r="AP125" s="1619"/>
      <c r="AQ125" s="1619"/>
      <c r="AR125" s="1619"/>
      <c r="AS125" s="1619"/>
      <c r="AT125" s="1619"/>
      <c r="AU125" s="1619"/>
      <c r="AV125" s="1619"/>
      <c r="AW125" s="1619"/>
      <c r="AX125" s="1619"/>
      <c r="AY125" s="1619"/>
      <c r="AZ125" s="1619"/>
      <c r="BA125" s="1616"/>
      <c r="BB125" s="1616"/>
      <c r="BC125" s="1616"/>
      <c r="BD125" s="1616"/>
      <c r="BE125" s="1619"/>
      <c r="BF125" s="1619"/>
    </row>
    <row r="126" spans="1:58" x14ac:dyDescent="0.25">
      <c r="A126" s="2810" t="s">
        <v>156</v>
      </c>
      <c r="B126" s="2811"/>
      <c r="C126" s="2812"/>
      <c r="D126" s="1755">
        <v>0</v>
      </c>
      <c r="E126" s="1798"/>
      <c r="F126" s="1762"/>
      <c r="G126" s="1762"/>
      <c r="H126" s="1762"/>
      <c r="I126" s="1762"/>
      <c r="J126" s="1762"/>
      <c r="K126" s="1762"/>
      <c r="L126" s="1762"/>
      <c r="M126" s="1790"/>
      <c r="N126" s="1796"/>
      <c r="O126" s="1741"/>
      <c r="P126" s="1837"/>
      <c r="Q126" s="1877" t="s">
        <v>6</v>
      </c>
      <c r="R126" s="1667"/>
      <c r="S126" s="1616"/>
      <c r="T126" s="1616"/>
      <c r="U126" s="1616"/>
      <c r="V126" s="1616"/>
      <c r="W126" s="1630"/>
      <c r="X126" s="1630"/>
      <c r="Y126" s="1623"/>
      <c r="Z126" s="1623"/>
      <c r="AA126" s="1623"/>
      <c r="AB126" s="1619"/>
      <c r="AC126" s="1619"/>
      <c r="AD126" s="1619"/>
      <c r="AE126" s="1619"/>
      <c r="AF126" s="1619"/>
      <c r="AG126" s="1619"/>
      <c r="AH126" s="1619"/>
      <c r="AI126" s="1619"/>
      <c r="AJ126" s="1619"/>
      <c r="AK126" s="1619"/>
      <c r="AL126" s="1619"/>
      <c r="AM126" s="1619"/>
      <c r="AN126" s="1619"/>
      <c r="AO126" s="1619"/>
      <c r="AP126" s="1619"/>
      <c r="AQ126" s="1619"/>
      <c r="AR126" s="1619"/>
      <c r="AS126" s="1619"/>
      <c r="AT126" s="1619"/>
      <c r="AU126" s="1619"/>
      <c r="AV126" s="1619"/>
      <c r="AW126" s="1619"/>
      <c r="AX126" s="1619"/>
      <c r="AY126" s="1619"/>
      <c r="AZ126" s="1619"/>
      <c r="BA126" s="1653" t="s">
        <v>3</v>
      </c>
      <c r="BB126" s="1653" t="s">
        <v>3</v>
      </c>
      <c r="BC126" s="1716" t="s">
        <v>3</v>
      </c>
      <c r="BD126" s="1885">
        <v>0</v>
      </c>
      <c r="BE126" s="1885">
        <v>0</v>
      </c>
      <c r="BF126" s="1885" t="s">
        <v>3</v>
      </c>
    </row>
    <row r="127" spans="1:58" x14ac:dyDescent="0.25">
      <c r="A127" s="2813" t="s">
        <v>157</v>
      </c>
      <c r="B127" s="2814"/>
      <c r="C127" s="2815"/>
      <c r="D127" s="1756">
        <v>0</v>
      </c>
      <c r="E127" s="1799"/>
      <c r="F127" s="1749"/>
      <c r="G127" s="1749"/>
      <c r="H127" s="1749"/>
      <c r="I127" s="1749"/>
      <c r="J127" s="1749"/>
      <c r="K127" s="1749"/>
      <c r="L127" s="1749"/>
      <c r="M127" s="1745"/>
      <c r="N127" s="1766"/>
      <c r="O127" s="1742"/>
      <c r="P127" s="1838"/>
      <c r="Q127" s="1877" t="s">
        <v>6</v>
      </c>
      <c r="R127" s="1667"/>
      <c r="S127" s="1616"/>
      <c r="T127" s="1616"/>
      <c r="U127" s="1616"/>
      <c r="V127" s="1616"/>
      <c r="W127" s="1636"/>
      <c r="X127" s="1636"/>
      <c r="Y127" s="1623"/>
      <c r="Z127" s="1623"/>
      <c r="AA127" s="1623"/>
      <c r="AB127" s="1619"/>
      <c r="AC127" s="1619"/>
      <c r="AD127" s="1619"/>
      <c r="AE127" s="1619"/>
      <c r="AF127" s="1619"/>
      <c r="AG127" s="1619"/>
      <c r="AH127" s="1619"/>
      <c r="AI127" s="1619"/>
      <c r="AJ127" s="1619"/>
      <c r="AK127" s="1619"/>
      <c r="AL127" s="1619"/>
      <c r="AM127" s="1619"/>
      <c r="AN127" s="1619"/>
      <c r="AO127" s="1619"/>
      <c r="AP127" s="1619"/>
      <c r="AQ127" s="1619"/>
      <c r="AR127" s="1619"/>
      <c r="AS127" s="1619"/>
      <c r="AT127" s="1619"/>
      <c r="AU127" s="1619"/>
      <c r="AV127" s="1619"/>
      <c r="AW127" s="1619"/>
      <c r="AX127" s="1619"/>
      <c r="AY127" s="1619"/>
      <c r="AZ127" s="1619"/>
      <c r="BA127" s="1653" t="s">
        <v>3</v>
      </c>
      <c r="BB127" s="1653" t="s">
        <v>3</v>
      </c>
      <c r="BC127" s="1716" t="s">
        <v>3</v>
      </c>
      <c r="BD127" s="1885">
        <v>0</v>
      </c>
      <c r="BE127" s="1885">
        <v>0</v>
      </c>
      <c r="BF127" s="1885" t="s">
        <v>3</v>
      </c>
    </row>
    <row r="128" spans="1:58" x14ac:dyDescent="0.25">
      <c r="A128" s="2797" t="s">
        <v>154</v>
      </c>
      <c r="B128" s="2803"/>
      <c r="C128" s="2798"/>
      <c r="D128" s="1783">
        <v>0</v>
      </c>
      <c r="E128" s="1847">
        <v>0</v>
      </c>
      <c r="F128" s="1785">
        <v>0</v>
      </c>
      <c r="G128" s="1785">
        <v>0</v>
      </c>
      <c r="H128" s="1785">
        <v>0</v>
      </c>
      <c r="I128" s="1785">
        <v>0</v>
      </c>
      <c r="J128" s="1785">
        <v>0</v>
      </c>
      <c r="K128" s="1785">
        <v>0</v>
      </c>
      <c r="L128" s="1785">
        <v>0</v>
      </c>
      <c r="M128" s="1786">
        <v>0</v>
      </c>
      <c r="N128" s="1783">
        <v>0</v>
      </c>
      <c r="O128" s="1788">
        <v>0</v>
      </c>
      <c r="P128" s="1788">
        <v>0</v>
      </c>
      <c r="Q128" s="1877" t="s">
        <v>6</v>
      </c>
      <c r="R128" s="1667"/>
      <c r="S128" s="1616"/>
      <c r="T128" s="1616"/>
      <c r="U128" s="1616"/>
      <c r="V128" s="1616"/>
      <c r="W128" s="1623"/>
      <c r="X128" s="1636"/>
      <c r="Y128" s="1636"/>
      <c r="Z128" s="1623"/>
      <c r="AA128" s="1623"/>
      <c r="AB128" s="1619"/>
      <c r="AC128" s="1619"/>
      <c r="AD128" s="1619"/>
      <c r="AE128" s="1619"/>
      <c r="AF128" s="1619"/>
      <c r="AG128" s="1619"/>
      <c r="AH128" s="1619"/>
      <c r="AI128" s="1619"/>
      <c r="AJ128" s="1619"/>
      <c r="AK128" s="1619"/>
      <c r="AL128" s="1619"/>
      <c r="AM128" s="1619"/>
      <c r="AN128" s="1619"/>
      <c r="AO128" s="1619"/>
      <c r="AP128" s="1619"/>
      <c r="AQ128" s="1619"/>
      <c r="AR128" s="1619"/>
      <c r="AS128" s="1619"/>
      <c r="AT128" s="1619"/>
      <c r="AU128" s="1619"/>
      <c r="AV128" s="1619"/>
      <c r="AW128" s="1619"/>
      <c r="AX128" s="1619"/>
      <c r="AY128" s="1619"/>
      <c r="AZ128" s="1619"/>
      <c r="BA128" s="1653" t="s">
        <v>3</v>
      </c>
      <c r="BB128" s="1653" t="s">
        <v>3</v>
      </c>
      <c r="BC128" s="1716" t="s">
        <v>3</v>
      </c>
      <c r="BD128" s="1885">
        <v>0</v>
      </c>
      <c r="BE128" s="1885">
        <v>0</v>
      </c>
      <c r="BF128" s="1885" t="s">
        <v>3</v>
      </c>
    </row>
    <row r="129" spans="1:57" ht="15.75" x14ac:dyDescent="0.25">
      <c r="A129" s="1672" t="s">
        <v>158</v>
      </c>
      <c r="B129" s="1685"/>
      <c r="C129" s="1685"/>
      <c r="D129" s="1707"/>
      <c r="E129" s="1647"/>
      <c r="F129" s="1647"/>
      <c r="G129" s="1647"/>
      <c r="H129" s="1647"/>
      <c r="I129" s="1647"/>
      <c r="J129" s="1647"/>
      <c r="K129" s="1647"/>
      <c r="L129" s="1647"/>
      <c r="M129" s="1647"/>
      <c r="N129" s="1647"/>
      <c r="O129" s="1647"/>
      <c r="P129" s="1633"/>
      <c r="Q129" s="1633"/>
      <c r="R129" s="1663"/>
      <c r="S129" s="1629"/>
      <c r="T129" s="1616"/>
      <c r="U129" s="1616"/>
      <c r="V129" s="1616"/>
      <c r="W129" s="1616"/>
      <c r="X129" s="1616"/>
      <c r="Y129" s="1616"/>
      <c r="Z129" s="1616"/>
      <c r="AA129" s="1616"/>
      <c r="AB129" s="1616"/>
      <c r="AC129" s="1616"/>
      <c r="AD129" s="1616"/>
      <c r="AE129" s="1616"/>
      <c r="AF129" s="1616"/>
      <c r="AG129" s="1616"/>
      <c r="AH129" s="1616"/>
      <c r="AI129" s="1616"/>
      <c r="AJ129" s="1616"/>
      <c r="AK129" s="1616"/>
      <c r="AL129" s="1616"/>
      <c r="AM129" s="1616"/>
      <c r="AN129" s="1616"/>
      <c r="AO129" s="1616"/>
      <c r="AP129" s="1616"/>
      <c r="AQ129" s="1616"/>
      <c r="AR129" s="1616"/>
      <c r="AS129" s="1616"/>
      <c r="AT129" s="1616"/>
      <c r="AU129" s="1616"/>
      <c r="AV129" s="1616"/>
      <c r="AW129" s="1616"/>
      <c r="AX129" s="1616"/>
      <c r="AY129" s="1616"/>
      <c r="AZ129" s="1616"/>
      <c r="BA129" s="1616"/>
      <c r="BB129" s="1616"/>
      <c r="BC129" s="1616"/>
      <c r="BD129" s="1616"/>
      <c r="BE129" s="1616"/>
    </row>
    <row r="130" spans="1:57" x14ac:dyDescent="0.2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1616"/>
      <c r="S130" s="1616"/>
      <c r="T130" s="1616"/>
      <c r="U130" s="1616"/>
      <c r="V130" s="1616"/>
      <c r="W130" s="1616"/>
      <c r="X130" s="1616"/>
      <c r="Y130" s="1616"/>
      <c r="Z130" s="1616"/>
      <c r="AA130" s="1616"/>
      <c r="AB130" s="1619"/>
      <c r="AC130" s="1619"/>
      <c r="AD130" s="1619"/>
      <c r="AE130" s="1619"/>
      <c r="AF130" s="1619"/>
      <c r="AG130" s="1619"/>
      <c r="AH130" s="1619"/>
      <c r="AI130" s="1619"/>
      <c r="AJ130" s="1619"/>
      <c r="AK130" s="1619"/>
      <c r="AL130" s="1619"/>
      <c r="AM130" s="1619"/>
      <c r="AN130" s="1619"/>
      <c r="AO130" s="1619"/>
      <c r="AP130" s="1619"/>
      <c r="AQ130" s="1619"/>
      <c r="AR130" s="1619"/>
      <c r="AS130" s="1619"/>
      <c r="AT130" s="1619"/>
      <c r="AU130" s="1619"/>
      <c r="AV130" s="1619"/>
      <c r="AW130" s="1619"/>
      <c r="AX130" s="1619"/>
      <c r="AY130" s="1619"/>
      <c r="AZ130" s="1619"/>
      <c r="BA130" s="1616"/>
      <c r="BB130" s="1616"/>
      <c r="BC130" s="1616"/>
      <c r="BD130" s="1616"/>
      <c r="BE130" s="1619"/>
    </row>
    <row r="131" spans="1:57" ht="21" x14ac:dyDescent="0.25">
      <c r="A131" s="2807"/>
      <c r="B131" s="2808"/>
      <c r="C131" s="2809"/>
      <c r="D131" s="2831"/>
      <c r="E131" s="1665" t="s">
        <v>33</v>
      </c>
      <c r="F131" s="1631" t="s">
        <v>34</v>
      </c>
      <c r="G131" s="1631" t="s">
        <v>35</v>
      </c>
      <c r="H131" s="1631" t="s">
        <v>22</v>
      </c>
      <c r="I131" s="1631" t="s">
        <v>23</v>
      </c>
      <c r="J131" s="1631" t="s">
        <v>24</v>
      </c>
      <c r="K131" s="1631" t="s">
        <v>25</v>
      </c>
      <c r="L131" s="1631" t="s">
        <v>26</v>
      </c>
      <c r="M131" s="1650" t="s">
        <v>27</v>
      </c>
      <c r="N131" s="1628" t="s">
        <v>1</v>
      </c>
      <c r="O131" s="1650" t="s">
        <v>2</v>
      </c>
      <c r="P131" s="2800"/>
      <c r="Q131" s="2849"/>
      <c r="R131" s="1616"/>
      <c r="S131" s="1616"/>
      <c r="T131" s="1616"/>
      <c r="U131" s="1616"/>
      <c r="V131" s="1616"/>
      <c r="W131" s="1616"/>
      <c r="X131" s="1616"/>
      <c r="Y131" s="1616"/>
      <c r="Z131" s="1616"/>
      <c r="AA131" s="1616"/>
      <c r="AB131" s="1619"/>
      <c r="AC131" s="1619"/>
      <c r="AD131" s="1619"/>
      <c r="AE131" s="1619"/>
      <c r="AF131" s="1619"/>
      <c r="AG131" s="1619"/>
      <c r="AH131" s="1619"/>
      <c r="AI131" s="1619"/>
      <c r="AJ131" s="1619"/>
      <c r="AK131" s="1619"/>
      <c r="AL131" s="1619"/>
      <c r="AM131" s="1619"/>
      <c r="AN131" s="1619"/>
      <c r="AO131" s="1619"/>
      <c r="AP131" s="1619"/>
      <c r="AQ131" s="1619"/>
      <c r="AR131" s="1619"/>
      <c r="AS131" s="1619"/>
      <c r="AT131" s="1619"/>
      <c r="AU131" s="1619"/>
      <c r="AV131" s="1619"/>
      <c r="AW131" s="1619"/>
      <c r="AX131" s="1619"/>
      <c r="AY131" s="1619"/>
      <c r="AZ131" s="1619"/>
      <c r="BA131" s="1616"/>
      <c r="BB131" s="1616"/>
      <c r="BC131" s="1616"/>
      <c r="BD131" s="1616"/>
      <c r="BE131" s="1619"/>
    </row>
    <row r="132" spans="1:57" x14ac:dyDescent="0.25">
      <c r="A132" s="2799" t="s">
        <v>160</v>
      </c>
      <c r="B132" s="2799" t="s">
        <v>161</v>
      </c>
      <c r="C132" s="1708" t="s">
        <v>162</v>
      </c>
      <c r="D132" s="1755">
        <v>0</v>
      </c>
      <c r="E132" s="1776"/>
      <c r="F132" s="1763"/>
      <c r="G132" s="1763"/>
      <c r="H132" s="1763"/>
      <c r="I132" s="1763"/>
      <c r="J132" s="1762"/>
      <c r="K132" s="1762"/>
      <c r="L132" s="1762"/>
      <c r="M132" s="1764"/>
      <c r="N132" s="1761"/>
      <c r="O132" s="1790"/>
      <c r="P132" s="1741"/>
      <c r="Q132" s="1837"/>
      <c r="R132" s="1877" t="s">
        <v>6</v>
      </c>
      <c r="S132" s="1616"/>
      <c r="T132" s="1616"/>
      <c r="U132" s="1616"/>
      <c r="V132" s="1616"/>
      <c r="W132" s="1623"/>
      <c r="X132" s="1630"/>
      <c r="Y132" s="1630"/>
      <c r="Z132" s="1623"/>
      <c r="AA132" s="1623"/>
      <c r="AB132" s="1619"/>
      <c r="AC132" s="1619"/>
      <c r="AD132" s="1619"/>
      <c r="AE132" s="1619"/>
      <c r="AF132" s="1619"/>
      <c r="AG132" s="1619"/>
      <c r="AH132" s="1619"/>
      <c r="AI132" s="1619"/>
      <c r="AJ132" s="1619"/>
      <c r="AK132" s="1619"/>
      <c r="AL132" s="1619"/>
      <c r="AM132" s="1619"/>
      <c r="AN132" s="1619"/>
      <c r="AO132" s="1619"/>
      <c r="AP132" s="1619"/>
      <c r="AQ132" s="1619"/>
      <c r="AR132" s="1619"/>
      <c r="AS132" s="1619"/>
      <c r="AT132" s="1619"/>
      <c r="AU132" s="1619"/>
      <c r="AV132" s="1619"/>
      <c r="AW132" s="1619"/>
      <c r="AX132" s="1619"/>
      <c r="AY132" s="1619"/>
      <c r="AZ132" s="1619"/>
      <c r="BA132" s="1716" t="s">
        <v>3</v>
      </c>
      <c r="BB132" s="1716" t="s">
        <v>3</v>
      </c>
      <c r="BC132" s="1619"/>
      <c r="BD132" s="1880">
        <v>0</v>
      </c>
      <c r="BE132" s="1880">
        <v>0</v>
      </c>
    </row>
    <row r="133" spans="1:57" x14ac:dyDescent="0.25">
      <c r="A133" s="2816"/>
      <c r="B133" s="2800"/>
      <c r="C133" s="1645" t="s">
        <v>163</v>
      </c>
      <c r="D133" s="1757">
        <v>0</v>
      </c>
      <c r="E133" s="1779"/>
      <c r="F133" s="1780"/>
      <c r="G133" s="1780"/>
      <c r="H133" s="1780"/>
      <c r="I133" s="1780"/>
      <c r="J133" s="1752"/>
      <c r="K133" s="1752"/>
      <c r="L133" s="1752"/>
      <c r="M133" s="1781"/>
      <c r="N133" s="1907"/>
      <c r="O133" s="1906"/>
      <c r="P133" s="1742"/>
      <c r="Q133" s="1848"/>
      <c r="R133" s="1877" t="s">
        <v>3</v>
      </c>
      <c r="S133" s="1616"/>
      <c r="T133" s="1616"/>
      <c r="U133" s="1616"/>
      <c r="V133" s="1616"/>
      <c r="W133" s="1623"/>
      <c r="X133" s="1630"/>
      <c r="Y133" s="1630"/>
      <c r="Z133" s="1623"/>
      <c r="AA133" s="1623"/>
      <c r="AB133" s="1619"/>
      <c r="AC133" s="1619"/>
      <c r="AD133" s="1619"/>
      <c r="AE133" s="1619"/>
      <c r="AF133" s="1619"/>
      <c r="AG133" s="1619"/>
      <c r="AH133" s="1619"/>
      <c r="AI133" s="1619"/>
      <c r="AJ133" s="1619"/>
      <c r="AK133" s="1619"/>
      <c r="AL133" s="1619"/>
      <c r="AM133" s="1619"/>
      <c r="AN133" s="1619"/>
      <c r="AO133" s="1619"/>
      <c r="AP133" s="1619"/>
      <c r="AQ133" s="1619"/>
      <c r="AR133" s="1619"/>
      <c r="AS133" s="1619"/>
      <c r="AT133" s="1619"/>
      <c r="AU133" s="1619"/>
      <c r="AV133" s="1619"/>
      <c r="AW133" s="1619"/>
      <c r="AX133" s="1619"/>
      <c r="AY133" s="1619"/>
      <c r="AZ133" s="1619"/>
      <c r="BA133" s="1639"/>
      <c r="BB133" s="1716" t="s">
        <v>3</v>
      </c>
      <c r="BC133" s="1619"/>
      <c r="BD133" s="1893"/>
      <c r="BE133" s="1880">
        <v>0</v>
      </c>
    </row>
    <row r="134" spans="1:57" x14ac:dyDescent="0.25">
      <c r="A134" s="2816"/>
      <c r="B134" s="2799" t="s">
        <v>164</v>
      </c>
      <c r="C134" s="1708" t="s">
        <v>162</v>
      </c>
      <c r="D134" s="1755">
        <v>0</v>
      </c>
      <c r="E134" s="1776"/>
      <c r="F134" s="1763"/>
      <c r="G134" s="1763"/>
      <c r="H134" s="1763"/>
      <c r="I134" s="1763"/>
      <c r="J134" s="1762"/>
      <c r="K134" s="1762"/>
      <c r="L134" s="1762"/>
      <c r="M134" s="1764"/>
      <c r="N134" s="1761"/>
      <c r="O134" s="1790"/>
      <c r="P134" s="1790"/>
      <c r="Q134" s="1837"/>
      <c r="R134" s="1877" t="s">
        <v>6</v>
      </c>
      <c r="S134" s="1616"/>
      <c r="T134" s="1616"/>
      <c r="U134" s="1616"/>
      <c r="V134" s="1616"/>
      <c r="W134" s="1623"/>
      <c r="X134" s="1630"/>
      <c r="Y134" s="1630"/>
      <c r="Z134" s="1623"/>
      <c r="AA134" s="1623"/>
      <c r="AB134" s="1619"/>
      <c r="AC134" s="1619"/>
      <c r="AD134" s="1619"/>
      <c r="AE134" s="1619"/>
      <c r="AF134" s="1619"/>
      <c r="AG134" s="1619"/>
      <c r="AH134" s="1619"/>
      <c r="AI134" s="1619"/>
      <c r="AJ134" s="1619"/>
      <c r="AK134" s="1619"/>
      <c r="AL134" s="1619"/>
      <c r="AM134" s="1619"/>
      <c r="AN134" s="1619"/>
      <c r="AO134" s="1619"/>
      <c r="AP134" s="1619"/>
      <c r="AQ134" s="1619"/>
      <c r="AR134" s="1619"/>
      <c r="AS134" s="1619"/>
      <c r="AT134" s="1619"/>
      <c r="AU134" s="1619"/>
      <c r="AV134" s="1619"/>
      <c r="AW134" s="1619"/>
      <c r="AX134" s="1619"/>
      <c r="AY134" s="1619"/>
      <c r="AZ134" s="1619"/>
      <c r="BA134" s="1716" t="s">
        <v>3</v>
      </c>
      <c r="BB134" s="1716" t="s">
        <v>3</v>
      </c>
      <c r="BC134" s="1619"/>
      <c r="BD134" s="1880">
        <v>0</v>
      </c>
      <c r="BE134" s="1880">
        <v>0</v>
      </c>
    </row>
    <row r="135" spans="1:57" x14ac:dyDescent="0.25">
      <c r="A135" s="2800"/>
      <c r="B135" s="2800"/>
      <c r="C135" s="1646" t="s">
        <v>163</v>
      </c>
      <c r="D135" s="1757">
        <v>0</v>
      </c>
      <c r="E135" s="1779"/>
      <c r="F135" s="1780"/>
      <c r="G135" s="1780"/>
      <c r="H135" s="1780"/>
      <c r="I135" s="1780"/>
      <c r="J135" s="1752"/>
      <c r="K135" s="1752"/>
      <c r="L135" s="1752"/>
      <c r="M135" s="1781"/>
      <c r="N135" s="1907"/>
      <c r="O135" s="1906"/>
      <c r="P135" s="1754"/>
      <c r="Q135" s="1848"/>
      <c r="R135" s="1877" t="s">
        <v>3</v>
      </c>
      <c r="S135" s="1616"/>
      <c r="T135" s="1616"/>
      <c r="U135" s="1616"/>
      <c r="V135" s="1616"/>
      <c r="W135" s="1623"/>
      <c r="X135" s="1630"/>
      <c r="Y135" s="1630"/>
      <c r="Z135" s="1623"/>
      <c r="AA135" s="1623"/>
      <c r="AB135" s="1619"/>
      <c r="AC135" s="1619"/>
      <c r="AD135" s="1619"/>
      <c r="AE135" s="1619"/>
      <c r="AF135" s="1619"/>
      <c r="AG135" s="1619"/>
      <c r="AH135" s="1619"/>
      <c r="AI135" s="1619"/>
      <c r="AJ135" s="1619"/>
      <c r="AK135" s="1619"/>
      <c r="AL135" s="1619"/>
      <c r="AM135" s="1619"/>
      <c r="AN135" s="1619"/>
      <c r="AO135" s="1619"/>
      <c r="AP135" s="1619"/>
      <c r="AQ135" s="1619"/>
      <c r="AR135" s="1619"/>
      <c r="AS135" s="1619"/>
      <c r="AT135" s="1619"/>
      <c r="AU135" s="1619"/>
      <c r="AV135" s="1619"/>
      <c r="AW135" s="1619"/>
      <c r="AX135" s="1619"/>
      <c r="AY135" s="1619"/>
      <c r="AZ135" s="1619"/>
      <c r="BA135" s="1639"/>
      <c r="BB135" s="1716" t="s">
        <v>3</v>
      </c>
      <c r="BC135" s="1619"/>
      <c r="BD135" s="1893"/>
      <c r="BE135" s="1880">
        <v>0</v>
      </c>
    </row>
    <row r="136" spans="1:57" x14ac:dyDescent="0.25">
      <c r="A136" s="2799" t="s">
        <v>165</v>
      </c>
      <c r="B136" s="2810" t="s">
        <v>166</v>
      </c>
      <c r="C136" s="2835"/>
      <c r="D136" s="1765"/>
      <c r="E136" s="1776"/>
      <c r="F136" s="1763"/>
      <c r="G136" s="1763"/>
      <c r="H136" s="1763"/>
      <c r="I136" s="1763"/>
      <c r="J136" s="1763"/>
      <c r="K136" s="1763"/>
      <c r="L136" s="1763"/>
      <c r="M136" s="1764"/>
      <c r="N136" s="1776"/>
      <c r="O136" s="1764"/>
      <c r="P136" s="1765"/>
      <c r="Q136" s="1765"/>
      <c r="R136" s="1877" t="s">
        <v>6</v>
      </c>
      <c r="S136" s="1616"/>
      <c r="T136" s="1616"/>
      <c r="U136" s="1616"/>
      <c r="V136" s="1616"/>
      <c r="W136" s="1623"/>
      <c r="X136" s="1623"/>
      <c r="Y136" s="1630"/>
      <c r="Z136" s="1623"/>
      <c r="AA136" s="1623"/>
      <c r="AB136" s="1619"/>
      <c r="AC136" s="1619"/>
      <c r="AD136" s="1619"/>
      <c r="AE136" s="1619"/>
      <c r="AF136" s="1619"/>
      <c r="AG136" s="1619"/>
      <c r="AH136" s="1619"/>
      <c r="AI136" s="1619"/>
      <c r="AJ136" s="1619"/>
      <c r="AK136" s="1619"/>
      <c r="AL136" s="1619"/>
      <c r="AM136" s="1619"/>
      <c r="AN136" s="1619"/>
      <c r="AO136" s="1619"/>
      <c r="AP136" s="1619"/>
      <c r="AQ136" s="1619"/>
      <c r="AR136" s="1619"/>
      <c r="AS136" s="1619"/>
      <c r="AT136" s="1619"/>
      <c r="AU136" s="1619"/>
      <c r="AV136" s="1619"/>
      <c r="AW136" s="1619"/>
      <c r="AX136" s="1619"/>
      <c r="AY136" s="1619"/>
      <c r="AZ136" s="1619"/>
      <c r="BA136" s="1639"/>
      <c r="BB136" s="1639"/>
      <c r="BC136" s="1619"/>
      <c r="BD136" s="1893"/>
      <c r="BE136" s="1893"/>
    </row>
    <row r="137" spans="1:57" x14ac:dyDescent="0.25">
      <c r="A137" s="2816"/>
      <c r="B137" s="2813" t="s">
        <v>167</v>
      </c>
      <c r="C137" s="2836"/>
      <c r="D137" s="1756">
        <v>0</v>
      </c>
      <c r="E137" s="1758"/>
      <c r="F137" s="1759"/>
      <c r="G137" s="1759"/>
      <c r="H137" s="1759"/>
      <c r="I137" s="1759"/>
      <c r="J137" s="1749"/>
      <c r="K137" s="1749"/>
      <c r="L137" s="1759"/>
      <c r="M137" s="1760"/>
      <c r="N137" s="1748"/>
      <c r="O137" s="1745"/>
      <c r="P137" s="1742"/>
      <c r="Q137" s="1838"/>
      <c r="R137" s="1877" t="s">
        <v>3</v>
      </c>
      <c r="S137" s="1616"/>
      <c r="T137" s="1616"/>
      <c r="U137" s="1616"/>
      <c r="V137" s="1616"/>
      <c r="W137" s="1623"/>
      <c r="X137" s="1623"/>
      <c r="Y137" s="1630"/>
      <c r="Z137" s="1623"/>
      <c r="AA137" s="1623"/>
      <c r="AB137" s="1619"/>
      <c r="AC137" s="1619"/>
      <c r="AD137" s="1619"/>
      <c r="AE137" s="1619"/>
      <c r="AF137" s="1619"/>
      <c r="AG137" s="1619"/>
      <c r="AH137" s="1619"/>
      <c r="AI137" s="1619"/>
      <c r="AJ137" s="1619"/>
      <c r="AK137" s="1619"/>
      <c r="AL137" s="1619"/>
      <c r="AM137" s="1619"/>
      <c r="AN137" s="1619"/>
      <c r="AO137" s="1619"/>
      <c r="AP137" s="1619"/>
      <c r="AQ137" s="1619"/>
      <c r="AR137" s="1619"/>
      <c r="AS137" s="1619"/>
      <c r="AT137" s="1619"/>
      <c r="AU137" s="1619"/>
      <c r="AV137" s="1619"/>
      <c r="AW137" s="1619"/>
      <c r="AX137" s="1619"/>
      <c r="AY137" s="1619"/>
      <c r="AZ137" s="1619"/>
      <c r="BA137" s="1639"/>
      <c r="BB137" s="1716" t="s">
        <v>3</v>
      </c>
      <c r="BC137" s="1619"/>
      <c r="BD137" s="1893"/>
      <c r="BE137" s="1880">
        <v>0</v>
      </c>
    </row>
    <row r="138" spans="1:57" x14ac:dyDescent="0.25">
      <c r="A138" s="2816"/>
      <c r="B138" s="2824" t="s">
        <v>168</v>
      </c>
      <c r="C138" s="2837"/>
      <c r="D138" s="1771">
        <v>0</v>
      </c>
      <c r="E138" s="1768"/>
      <c r="F138" s="1816"/>
      <c r="G138" s="1816"/>
      <c r="H138" s="1816"/>
      <c r="I138" s="1816"/>
      <c r="J138" s="1773"/>
      <c r="K138" s="1773"/>
      <c r="L138" s="1816"/>
      <c r="M138" s="1769"/>
      <c r="N138" s="1772"/>
      <c r="O138" s="1746"/>
      <c r="P138" s="1743"/>
      <c r="Q138" s="1839"/>
      <c r="R138" s="1877" t="s">
        <v>6</v>
      </c>
      <c r="S138" s="1616"/>
      <c r="T138" s="1616"/>
      <c r="U138" s="1616"/>
      <c r="V138" s="1616"/>
      <c r="W138" s="1623"/>
      <c r="X138" s="1623"/>
      <c r="Y138" s="1630"/>
      <c r="Z138" s="1623"/>
      <c r="AA138" s="1623"/>
      <c r="AB138" s="1619"/>
      <c r="AC138" s="1619"/>
      <c r="AD138" s="1619"/>
      <c r="AE138" s="1619"/>
      <c r="AF138" s="1619"/>
      <c r="AG138" s="1619"/>
      <c r="AH138" s="1619"/>
      <c r="AI138" s="1619"/>
      <c r="AJ138" s="1619"/>
      <c r="AK138" s="1619"/>
      <c r="AL138" s="1619"/>
      <c r="AM138" s="1619"/>
      <c r="AN138" s="1619"/>
      <c r="AO138" s="1619"/>
      <c r="AP138" s="1619"/>
      <c r="AQ138" s="1619"/>
      <c r="AR138" s="1619"/>
      <c r="AS138" s="1619"/>
      <c r="AT138" s="1619"/>
      <c r="AU138" s="1619"/>
      <c r="AV138" s="1619"/>
      <c r="AW138" s="1619"/>
      <c r="AX138" s="1619"/>
      <c r="AY138" s="1619"/>
      <c r="AZ138" s="1619"/>
      <c r="BA138" s="1716" t="s">
        <v>3</v>
      </c>
      <c r="BB138" s="1716" t="s">
        <v>3</v>
      </c>
      <c r="BC138" s="1619"/>
      <c r="BD138" s="1880">
        <v>0</v>
      </c>
      <c r="BE138" s="1880">
        <v>0</v>
      </c>
    </row>
    <row r="139" spans="1:57" x14ac:dyDescent="0.25">
      <c r="A139" s="2816"/>
      <c r="B139" s="2799" t="s">
        <v>161</v>
      </c>
      <c r="C139" s="1722" t="s">
        <v>4</v>
      </c>
      <c r="D139" s="1783">
        <v>0</v>
      </c>
      <c r="E139" s="1809"/>
      <c r="F139" s="1810"/>
      <c r="G139" s="1810"/>
      <c r="H139" s="1810"/>
      <c r="I139" s="1849"/>
      <c r="J139" s="1785">
        <v>0</v>
      </c>
      <c r="K139" s="1785">
        <v>0</v>
      </c>
      <c r="L139" s="1850"/>
      <c r="M139" s="1808"/>
      <c r="N139" s="1784">
        <v>0</v>
      </c>
      <c r="O139" s="1787">
        <v>0</v>
      </c>
      <c r="P139" s="1783">
        <v>0</v>
      </c>
      <c r="Q139" s="1783">
        <v>0</v>
      </c>
      <c r="R139" s="1877" t="s">
        <v>6</v>
      </c>
      <c r="S139" s="1616"/>
      <c r="T139" s="1616"/>
      <c r="U139" s="1616"/>
      <c r="V139" s="1616"/>
      <c r="W139" s="1623"/>
      <c r="X139" s="1623"/>
      <c r="Y139" s="1630"/>
      <c r="Z139" s="1623"/>
      <c r="AA139" s="1623"/>
      <c r="AB139" s="1619"/>
      <c r="AC139" s="1619"/>
      <c r="AD139" s="1619"/>
      <c r="AE139" s="1619"/>
      <c r="AF139" s="1619"/>
      <c r="AG139" s="1619"/>
      <c r="AH139" s="1619"/>
      <c r="AI139" s="1619"/>
      <c r="AJ139" s="1619"/>
      <c r="AK139" s="1619"/>
      <c r="AL139" s="1619"/>
      <c r="AM139" s="1619"/>
      <c r="AN139" s="1619"/>
      <c r="AO139" s="1619"/>
      <c r="AP139" s="1619"/>
      <c r="AQ139" s="1619"/>
      <c r="AR139" s="1619"/>
      <c r="AS139" s="1619"/>
      <c r="AT139" s="1619"/>
      <c r="AU139" s="1619"/>
      <c r="AV139" s="1619"/>
      <c r="AW139" s="1619"/>
      <c r="AX139" s="1619"/>
      <c r="AY139" s="1619"/>
      <c r="AZ139" s="1619"/>
      <c r="BA139" s="1716" t="s">
        <v>3</v>
      </c>
      <c r="BB139" s="1716" t="s">
        <v>3</v>
      </c>
      <c r="BC139" s="1619"/>
      <c r="BD139" s="1880">
        <v>0</v>
      </c>
      <c r="BE139" s="1880">
        <v>0</v>
      </c>
    </row>
    <row r="140" spans="1:57" x14ac:dyDescent="0.25">
      <c r="A140" s="2816"/>
      <c r="B140" s="2816"/>
      <c r="C140" s="1709" t="s">
        <v>169</v>
      </c>
      <c r="D140" s="1823">
        <v>0</v>
      </c>
      <c r="E140" s="1851"/>
      <c r="F140" s="1852"/>
      <c r="G140" s="1852"/>
      <c r="H140" s="1852"/>
      <c r="I140" s="1852"/>
      <c r="J140" s="1793"/>
      <c r="K140" s="1793"/>
      <c r="L140" s="1852"/>
      <c r="M140" s="1853"/>
      <c r="N140" s="1792"/>
      <c r="O140" s="1794"/>
      <c r="P140" s="1747"/>
      <c r="Q140" s="1854"/>
      <c r="R140" s="1877" t="s">
        <v>6</v>
      </c>
      <c r="S140" s="1616"/>
      <c r="T140" s="1616"/>
      <c r="U140" s="1616"/>
      <c r="V140" s="1616"/>
      <c r="W140" s="1623"/>
      <c r="X140" s="1623"/>
      <c r="Y140" s="1630"/>
      <c r="Z140" s="1623"/>
      <c r="AA140" s="1623"/>
      <c r="AB140" s="1619"/>
      <c r="AC140" s="1619"/>
      <c r="AD140" s="1619"/>
      <c r="AE140" s="1619"/>
      <c r="AF140" s="1619"/>
      <c r="AG140" s="1619"/>
      <c r="AH140" s="1619"/>
      <c r="AI140" s="1619"/>
      <c r="AJ140" s="1619"/>
      <c r="AK140" s="1619"/>
      <c r="AL140" s="1619"/>
      <c r="AM140" s="1619"/>
      <c r="AN140" s="1619"/>
      <c r="AO140" s="1619"/>
      <c r="AP140" s="1619"/>
      <c r="AQ140" s="1619"/>
      <c r="AR140" s="1619"/>
      <c r="AS140" s="1619"/>
      <c r="AT140" s="1619"/>
      <c r="AU140" s="1619"/>
      <c r="AV140" s="1619"/>
      <c r="AW140" s="1619"/>
      <c r="AX140" s="1619"/>
      <c r="AY140" s="1619"/>
      <c r="AZ140" s="1619"/>
      <c r="BA140" s="1716" t="s">
        <v>3</v>
      </c>
      <c r="BB140" s="1716" t="s">
        <v>3</v>
      </c>
      <c r="BC140" s="1619"/>
      <c r="BD140" s="1880">
        <v>0</v>
      </c>
      <c r="BE140" s="1880">
        <v>0</v>
      </c>
    </row>
    <row r="141" spans="1:57" x14ac:dyDescent="0.25">
      <c r="A141" s="2816"/>
      <c r="B141" s="2816"/>
      <c r="C141" s="1654" t="s">
        <v>170</v>
      </c>
      <c r="D141" s="1756">
        <v>0</v>
      </c>
      <c r="E141" s="1758"/>
      <c r="F141" s="1759"/>
      <c r="G141" s="1759"/>
      <c r="H141" s="1759"/>
      <c r="I141" s="1759"/>
      <c r="J141" s="1749"/>
      <c r="K141" s="1749"/>
      <c r="L141" s="1759"/>
      <c r="M141" s="1760"/>
      <c r="N141" s="1748"/>
      <c r="O141" s="1745"/>
      <c r="P141" s="1742"/>
      <c r="Q141" s="1838"/>
      <c r="R141" s="1877" t="s">
        <v>6</v>
      </c>
      <c r="S141" s="1616"/>
      <c r="T141" s="1616"/>
      <c r="U141" s="1616"/>
      <c r="V141" s="1616"/>
      <c r="W141" s="1623"/>
      <c r="X141" s="1623"/>
      <c r="Y141" s="1630"/>
      <c r="Z141" s="1623"/>
      <c r="AA141" s="1623"/>
      <c r="AB141" s="1619"/>
      <c r="AC141" s="1619"/>
      <c r="AD141" s="1619"/>
      <c r="AE141" s="1619"/>
      <c r="AF141" s="1619"/>
      <c r="AG141" s="1619"/>
      <c r="AH141" s="1619"/>
      <c r="AI141" s="1619"/>
      <c r="AJ141" s="1619"/>
      <c r="AK141" s="1619"/>
      <c r="AL141" s="1619"/>
      <c r="AM141" s="1619"/>
      <c r="AN141" s="1619"/>
      <c r="AO141" s="1619"/>
      <c r="AP141" s="1619"/>
      <c r="AQ141" s="1619"/>
      <c r="AR141" s="1619"/>
      <c r="AS141" s="1619"/>
      <c r="AT141" s="1619"/>
      <c r="AU141" s="1619"/>
      <c r="AV141" s="1619"/>
      <c r="AW141" s="1619"/>
      <c r="AX141" s="1619"/>
      <c r="AY141" s="1619"/>
      <c r="AZ141" s="1619"/>
      <c r="BA141" s="1716" t="s">
        <v>3</v>
      </c>
      <c r="BB141" s="1716" t="s">
        <v>3</v>
      </c>
      <c r="BC141" s="1619"/>
      <c r="BD141" s="1880">
        <v>0</v>
      </c>
      <c r="BE141" s="1880">
        <v>0</v>
      </c>
    </row>
    <row r="142" spans="1:57" x14ac:dyDescent="0.25">
      <c r="A142" s="2816"/>
      <c r="B142" s="2816"/>
      <c r="C142" s="1668" t="s">
        <v>171</v>
      </c>
      <c r="D142" s="1771">
        <v>0</v>
      </c>
      <c r="E142" s="1768"/>
      <c r="F142" s="1816"/>
      <c r="G142" s="1816"/>
      <c r="H142" s="1816"/>
      <c r="I142" s="1816"/>
      <c r="J142" s="1773"/>
      <c r="K142" s="1773"/>
      <c r="L142" s="1816"/>
      <c r="M142" s="1769"/>
      <c r="N142" s="1772"/>
      <c r="O142" s="1746"/>
      <c r="P142" s="1775"/>
      <c r="Q142" s="1839"/>
      <c r="R142" s="1877" t="s">
        <v>6</v>
      </c>
      <c r="S142" s="1616"/>
      <c r="T142" s="1616"/>
      <c r="U142" s="1616"/>
      <c r="V142" s="1616"/>
      <c r="W142" s="1623"/>
      <c r="X142" s="1623"/>
      <c r="Y142" s="1630"/>
      <c r="Z142" s="1623"/>
      <c r="AA142" s="1623"/>
      <c r="AB142" s="1619"/>
      <c r="AC142" s="1619"/>
      <c r="AD142" s="1619"/>
      <c r="AE142" s="1619"/>
      <c r="AF142" s="1619"/>
      <c r="AG142" s="1619"/>
      <c r="AH142" s="1619"/>
      <c r="AI142" s="1619"/>
      <c r="AJ142" s="1619"/>
      <c r="AK142" s="1619"/>
      <c r="AL142" s="1619"/>
      <c r="AM142" s="1619"/>
      <c r="AN142" s="1619"/>
      <c r="AO142" s="1619"/>
      <c r="AP142" s="1619"/>
      <c r="AQ142" s="1619"/>
      <c r="AR142" s="1619"/>
      <c r="AS142" s="1619"/>
      <c r="AT142" s="1619"/>
      <c r="AU142" s="1619"/>
      <c r="AV142" s="1619"/>
      <c r="AW142" s="1619"/>
      <c r="AX142" s="1619"/>
      <c r="AY142" s="1619"/>
      <c r="AZ142" s="1619"/>
      <c r="BA142" s="1716" t="s">
        <v>3</v>
      </c>
      <c r="BB142" s="1716" t="s">
        <v>3</v>
      </c>
      <c r="BC142" s="1619"/>
      <c r="BD142" s="1880">
        <v>0</v>
      </c>
      <c r="BE142" s="1880">
        <v>0</v>
      </c>
    </row>
    <row r="143" spans="1:57" x14ac:dyDescent="0.25">
      <c r="A143" s="2800"/>
      <c r="B143" s="2800"/>
      <c r="C143" s="1669" t="s">
        <v>172</v>
      </c>
      <c r="D143" s="1757">
        <v>0</v>
      </c>
      <c r="E143" s="1779"/>
      <c r="F143" s="1780"/>
      <c r="G143" s="1780"/>
      <c r="H143" s="1780"/>
      <c r="I143" s="1780"/>
      <c r="J143" s="1752"/>
      <c r="K143" s="1752"/>
      <c r="L143" s="1780"/>
      <c r="M143" s="1781"/>
      <c r="N143" s="1751"/>
      <c r="O143" s="1754"/>
      <c r="P143" s="1797"/>
      <c r="Q143" s="1848"/>
      <c r="R143" s="1877" t="s">
        <v>6</v>
      </c>
      <c r="S143" s="1616"/>
      <c r="T143" s="1616"/>
      <c r="U143" s="1616"/>
      <c r="V143" s="1616"/>
      <c r="W143" s="1623"/>
      <c r="X143" s="1623"/>
      <c r="Y143" s="1630"/>
      <c r="Z143" s="1623"/>
      <c r="AA143" s="1623"/>
      <c r="AB143" s="1619"/>
      <c r="AC143" s="1619"/>
      <c r="AD143" s="1619"/>
      <c r="AE143" s="1619"/>
      <c r="AF143" s="1619"/>
      <c r="AG143" s="1619"/>
      <c r="AH143" s="1619"/>
      <c r="AI143" s="1619"/>
      <c r="AJ143" s="1619"/>
      <c r="AK143" s="1619"/>
      <c r="AL143" s="1619"/>
      <c r="AM143" s="1619"/>
      <c r="AN143" s="1619"/>
      <c r="AO143" s="1619"/>
      <c r="AP143" s="1619"/>
      <c r="AQ143" s="1619"/>
      <c r="AR143" s="1619"/>
      <c r="AS143" s="1619"/>
      <c r="AT143" s="1619"/>
      <c r="AU143" s="1619"/>
      <c r="AV143" s="1619"/>
      <c r="AW143" s="1619"/>
      <c r="AX143" s="1619"/>
      <c r="AY143" s="1619"/>
      <c r="AZ143" s="1619"/>
      <c r="BA143" s="1716" t="s">
        <v>3</v>
      </c>
      <c r="BB143" s="1716" t="s">
        <v>3</v>
      </c>
      <c r="BC143" s="1619"/>
      <c r="BD143" s="1880">
        <v>0</v>
      </c>
      <c r="BE143" s="1880">
        <v>0</v>
      </c>
    </row>
    <row r="144" spans="1:57" x14ac:dyDescent="0.25">
      <c r="A144" s="2799" t="s">
        <v>173</v>
      </c>
      <c r="B144" s="2799" t="s">
        <v>166</v>
      </c>
      <c r="C144" s="1643" t="s">
        <v>162</v>
      </c>
      <c r="D144" s="1823">
        <v>0</v>
      </c>
      <c r="E144" s="1851"/>
      <c r="F144" s="1852"/>
      <c r="G144" s="1852"/>
      <c r="H144" s="1852"/>
      <c r="I144" s="1852"/>
      <c r="J144" s="1793"/>
      <c r="K144" s="1793"/>
      <c r="L144" s="1852"/>
      <c r="M144" s="1853"/>
      <c r="N144" s="1792"/>
      <c r="O144" s="1794"/>
      <c r="P144" s="1894"/>
      <c r="Q144" s="1854"/>
      <c r="R144" s="1877" t="s">
        <v>6</v>
      </c>
      <c r="S144" s="1616"/>
      <c r="T144" s="1616"/>
      <c r="U144" s="1616"/>
      <c r="V144" s="1616"/>
      <c r="W144" s="1623"/>
      <c r="X144" s="1623"/>
      <c r="Y144" s="1630"/>
      <c r="Z144" s="1623"/>
      <c r="AA144" s="1623"/>
      <c r="AB144" s="1619"/>
      <c r="AC144" s="1619"/>
      <c r="AD144" s="1619"/>
      <c r="AE144" s="1619"/>
      <c r="AF144" s="1619"/>
      <c r="AG144" s="1619"/>
      <c r="AH144" s="1619"/>
      <c r="AI144" s="1619"/>
      <c r="AJ144" s="1619"/>
      <c r="AK144" s="1619"/>
      <c r="AL144" s="1619"/>
      <c r="AM144" s="1619"/>
      <c r="AN144" s="1619"/>
      <c r="AO144" s="1619"/>
      <c r="AP144" s="1619"/>
      <c r="AQ144" s="1619"/>
      <c r="AR144" s="1619"/>
      <c r="AS144" s="1619"/>
      <c r="AT144" s="1619"/>
      <c r="AU144" s="1619"/>
      <c r="AV144" s="1619"/>
      <c r="AW144" s="1619"/>
      <c r="AX144" s="1619"/>
      <c r="AY144" s="1619"/>
      <c r="AZ144" s="1619"/>
      <c r="BA144" s="1716" t="s">
        <v>3</v>
      </c>
      <c r="BB144" s="1716" t="s">
        <v>3</v>
      </c>
      <c r="BC144" s="1619"/>
      <c r="BD144" s="1880">
        <v>0</v>
      </c>
      <c r="BE144" s="1880">
        <v>0</v>
      </c>
    </row>
    <row r="145" spans="1:57" x14ac:dyDescent="0.25">
      <c r="A145" s="2839"/>
      <c r="B145" s="2800"/>
      <c r="C145" s="1645" t="s">
        <v>174</v>
      </c>
      <c r="D145" s="1771">
        <v>0</v>
      </c>
      <c r="E145" s="1768"/>
      <c r="F145" s="1816"/>
      <c r="G145" s="1816"/>
      <c r="H145" s="1816"/>
      <c r="I145" s="1816"/>
      <c r="J145" s="1773"/>
      <c r="K145" s="1752"/>
      <c r="L145" s="1816"/>
      <c r="M145" s="1769"/>
      <c r="N145" s="1902"/>
      <c r="O145" s="1903"/>
      <c r="P145" s="1856"/>
      <c r="Q145" s="1839"/>
      <c r="R145" s="1877" t="s">
        <v>3</v>
      </c>
      <c r="S145" s="1616"/>
      <c r="T145" s="1616"/>
      <c r="U145" s="1616"/>
      <c r="V145" s="1616"/>
      <c r="W145" s="1623"/>
      <c r="X145" s="1623"/>
      <c r="Y145" s="1630"/>
      <c r="Z145" s="1623"/>
      <c r="AA145" s="1623"/>
      <c r="AB145" s="1619"/>
      <c r="AC145" s="1619"/>
      <c r="AD145" s="1619"/>
      <c r="AE145" s="1619"/>
      <c r="AF145" s="1619"/>
      <c r="AG145" s="1619"/>
      <c r="AH145" s="1619"/>
      <c r="AI145" s="1619"/>
      <c r="AJ145" s="1619"/>
      <c r="AK145" s="1619"/>
      <c r="AL145" s="1619"/>
      <c r="AM145" s="1619"/>
      <c r="AN145" s="1619"/>
      <c r="AO145" s="1619"/>
      <c r="AP145" s="1619"/>
      <c r="AQ145" s="1619"/>
      <c r="AR145" s="1619"/>
      <c r="AS145" s="1619"/>
      <c r="AT145" s="1619"/>
      <c r="AU145" s="1619"/>
      <c r="AV145" s="1619"/>
      <c r="AW145" s="1619"/>
      <c r="AX145" s="1619"/>
      <c r="AY145" s="1619"/>
      <c r="AZ145" s="1619"/>
      <c r="BA145" s="1639"/>
      <c r="BB145" s="1716" t="s">
        <v>3</v>
      </c>
      <c r="BC145" s="1619"/>
      <c r="BD145" s="1893"/>
      <c r="BE145" s="1880">
        <v>0</v>
      </c>
    </row>
    <row r="146" spans="1:57" x14ac:dyDescent="0.25">
      <c r="A146" s="2839"/>
      <c r="B146" s="2799" t="s">
        <v>167</v>
      </c>
      <c r="C146" s="1708" t="s">
        <v>162</v>
      </c>
      <c r="D146" s="1755">
        <v>0</v>
      </c>
      <c r="E146" s="1776"/>
      <c r="F146" s="1763"/>
      <c r="G146" s="1763"/>
      <c r="H146" s="1763"/>
      <c r="I146" s="1763"/>
      <c r="J146" s="1762"/>
      <c r="K146" s="1793"/>
      <c r="L146" s="1763"/>
      <c r="M146" s="1764"/>
      <c r="N146" s="1761"/>
      <c r="O146" s="1790"/>
      <c r="P146" s="1894"/>
      <c r="Q146" s="1837"/>
      <c r="R146" s="1877" t="s">
        <v>6</v>
      </c>
      <c r="S146" s="1616"/>
      <c r="T146" s="1616"/>
      <c r="U146" s="1616"/>
      <c r="V146" s="1616"/>
      <c r="W146" s="1623"/>
      <c r="X146" s="1623"/>
      <c r="Y146" s="1630"/>
      <c r="Z146" s="1623"/>
      <c r="AA146" s="1623"/>
      <c r="AB146" s="1619"/>
      <c r="AC146" s="1619"/>
      <c r="AD146" s="1619"/>
      <c r="AE146" s="1619"/>
      <c r="AF146" s="1619"/>
      <c r="AG146" s="1619"/>
      <c r="AH146" s="1619"/>
      <c r="AI146" s="1619"/>
      <c r="AJ146" s="1619"/>
      <c r="AK146" s="1619"/>
      <c r="AL146" s="1619"/>
      <c r="AM146" s="1619"/>
      <c r="AN146" s="1619"/>
      <c r="AO146" s="1619"/>
      <c r="AP146" s="1619"/>
      <c r="AQ146" s="1619"/>
      <c r="AR146" s="1619"/>
      <c r="AS146" s="1619"/>
      <c r="AT146" s="1619"/>
      <c r="AU146" s="1619"/>
      <c r="AV146" s="1619"/>
      <c r="AW146" s="1619"/>
      <c r="AX146" s="1619"/>
      <c r="AY146" s="1619"/>
      <c r="AZ146" s="1619"/>
      <c r="BA146" s="1716" t="s">
        <v>3</v>
      </c>
      <c r="BB146" s="1716" t="s">
        <v>3</v>
      </c>
      <c r="BC146" s="1619"/>
      <c r="BD146" s="1880">
        <v>0</v>
      </c>
      <c r="BE146" s="1880">
        <v>0</v>
      </c>
    </row>
    <row r="147" spans="1:57" x14ac:dyDescent="0.25">
      <c r="A147" s="2831"/>
      <c r="B147" s="2800"/>
      <c r="C147" s="1646" t="s">
        <v>163</v>
      </c>
      <c r="D147" s="1757">
        <v>0</v>
      </c>
      <c r="E147" s="1779"/>
      <c r="F147" s="1780"/>
      <c r="G147" s="1780"/>
      <c r="H147" s="1780"/>
      <c r="I147" s="1780"/>
      <c r="J147" s="1752"/>
      <c r="K147" s="1752"/>
      <c r="L147" s="1780"/>
      <c r="M147" s="1781"/>
      <c r="N147" s="1902"/>
      <c r="O147" s="1903"/>
      <c r="P147" s="1856"/>
      <c r="Q147" s="1848"/>
      <c r="R147" s="1877" t="s">
        <v>3</v>
      </c>
      <c r="S147" s="1616"/>
      <c r="T147" s="1616"/>
      <c r="U147" s="1616"/>
      <c r="V147" s="1616"/>
      <c r="W147" s="1623"/>
      <c r="X147" s="1623"/>
      <c r="Y147" s="1630"/>
      <c r="Z147" s="1623"/>
      <c r="AA147" s="1623"/>
      <c r="AB147" s="1619"/>
      <c r="AC147" s="1619"/>
      <c r="AD147" s="1619"/>
      <c r="AE147" s="1619"/>
      <c r="AF147" s="1619"/>
      <c r="AG147" s="1619"/>
      <c r="AH147" s="1619"/>
      <c r="AI147" s="1619"/>
      <c r="AJ147" s="1619"/>
      <c r="AK147" s="1619"/>
      <c r="AL147" s="1619"/>
      <c r="AM147" s="1619"/>
      <c r="AN147" s="1619"/>
      <c r="AO147" s="1619"/>
      <c r="AP147" s="1619"/>
      <c r="AQ147" s="1619"/>
      <c r="AR147" s="1619"/>
      <c r="AS147" s="1619"/>
      <c r="AT147" s="1619"/>
      <c r="AU147" s="1619"/>
      <c r="AV147" s="1619"/>
      <c r="AW147" s="1619"/>
      <c r="AX147" s="1619"/>
      <c r="AY147" s="1619"/>
      <c r="AZ147" s="1619"/>
      <c r="BA147" s="1639"/>
      <c r="BB147" s="1716" t="s">
        <v>3</v>
      </c>
      <c r="BC147" s="1619"/>
      <c r="BD147" s="1893"/>
      <c r="BE147" s="1880">
        <v>0</v>
      </c>
    </row>
    <row r="148" spans="1:57" x14ac:dyDescent="0.25">
      <c r="A148" s="2838" t="s">
        <v>175</v>
      </c>
      <c r="B148" s="2840" t="s">
        <v>161</v>
      </c>
      <c r="C148" s="2841"/>
      <c r="D148" s="1789">
        <v>0</v>
      </c>
      <c r="E148" s="1822"/>
      <c r="F148" s="1827"/>
      <c r="G148" s="1827"/>
      <c r="H148" s="1827"/>
      <c r="I148" s="1827"/>
      <c r="J148" s="1833"/>
      <c r="K148" s="1785">
        <v>0</v>
      </c>
      <c r="L148" s="1901"/>
      <c r="M148" s="1827"/>
      <c r="N148" s="1818"/>
      <c r="O148" s="1803"/>
      <c r="P148" s="1858"/>
      <c r="Q148" s="1855"/>
      <c r="R148" s="1877" t="s">
        <v>6</v>
      </c>
      <c r="S148" s="1616"/>
      <c r="T148" s="1616"/>
      <c r="U148" s="1616"/>
      <c r="V148" s="1616"/>
      <c r="W148" s="1623"/>
      <c r="X148" s="1623"/>
      <c r="Y148" s="1630"/>
      <c r="Z148" s="1623"/>
      <c r="AA148" s="1623"/>
      <c r="AB148" s="1619"/>
      <c r="AC148" s="1619"/>
      <c r="AD148" s="1619"/>
      <c r="AE148" s="1619"/>
      <c r="AF148" s="1619"/>
      <c r="AG148" s="1619"/>
      <c r="AH148" s="1619"/>
      <c r="AI148" s="1619"/>
      <c r="AJ148" s="1619"/>
      <c r="AK148" s="1619"/>
      <c r="AL148" s="1619"/>
      <c r="AM148" s="1619"/>
      <c r="AN148" s="1619"/>
      <c r="AO148" s="1619"/>
      <c r="AP148" s="1619"/>
      <c r="AQ148" s="1619"/>
      <c r="AR148" s="1619"/>
      <c r="AS148" s="1619"/>
      <c r="AT148" s="1619"/>
      <c r="AU148" s="1619"/>
      <c r="AV148" s="1619"/>
      <c r="AW148" s="1619"/>
      <c r="AX148" s="1619"/>
      <c r="AY148" s="1619"/>
      <c r="AZ148" s="1619"/>
      <c r="BA148" s="1716" t="s">
        <v>3</v>
      </c>
      <c r="BB148" s="1716" t="s">
        <v>3</v>
      </c>
      <c r="BC148" s="1619"/>
      <c r="BD148" s="1880">
        <v>0</v>
      </c>
      <c r="BE148" s="1880">
        <v>0</v>
      </c>
    </row>
    <row r="149" spans="1:57" x14ac:dyDescent="0.25">
      <c r="A149" s="2839"/>
      <c r="B149" s="2842" t="s">
        <v>166</v>
      </c>
      <c r="C149" s="1708" t="s">
        <v>162</v>
      </c>
      <c r="D149" s="1755">
        <v>0</v>
      </c>
      <c r="E149" s="1776"/>
      <c r="F149" s="1763"/>
      <c r="G149" s="1763"/>
      <c r="H149" s="1763"/>
      <c r="I149" s="1763"/>
      <c r="J149" s="1763"/>
      <c r="K149" s="1807">
        <v>0</v>
      </c>
      <c r="L149" s="1763"/>
      <c r="M149" s="1764"/>
      <c r="N149" s="1798"/>
      <c r="O149" s="1790"/>
      <c r="P149" s="1796"/>
      <c r="Q149" s="1837"/>
      <c r="R149" s="1877" t="s">
        <v>6</v>
      </c>
      <c r="S149" s="1616"/>
      <c r="T149" s="1616"/>
      <c r="U149" s="1616"/>
      <c r="V149" s="1616"/>
      <c r="W149" s="1623"/>
      <c r="X149" s="1623"/>
      <c r="Y149" s="1630"/>
      <c r="Z149" s="1623"/>
      <c r="AA149" s="1623"/>
      <c r="AB149" s="1619"/>
      <c r="AC149" s="1619"/>
      <c r="AD149" s="1619"/>
      <c r="AE149" s="1619"/>
      <c r="AF149" s="1619"/>
      <c r="AG149" s="1619"/>
      <c r="AH149" s="1619"/>
      <c r="AI149" s="1619"/>
      <c r="AJ149" s="1619"/>
      <c r="AK149" s="1619"/>
      <c r="AL149" s="1619"/>
      <c r="AM149" s="1619"/>
      <c r="AN149" s="1619"/>
      <c r="AO149" s="1619"/>
      <c r="AP149" s="1619"/>
      <c r="AQ149" s="1619"/>
      <c r="AR149" s="1619"/>
      <c r="AS149" s="1619"/>
      <c r="AT149" s="1619"/>
      <c r="AU149" s="1619"/>
      <c r="AV149" s="1619"/>
      <c r="AW149" s="1619"/>
      <c r="AX149" s="1619"/>
      <c r="AY149" s="1619"/>
      <c r="AZ149" s="1619"/>
      <c r="BA149" s="1716" t="s">
        <v>3</v>
      </c>
      <c r="BB149" s="1716" t="s">
        <v>3</v>
      </c>
      <c r="BC149" s="1619"/>
      <c r="BD149" s="1880">
        <v>0</v>
      </c>
      <c r="BE149" s="1880">
        <v>0</v>
      </c>
    </row>
    <row r="150" spans="1:57" x14ac:dyDescent="0.25">
      <c r="A150" s="2839"/>
      <c r="B150" s="2843"/>
      <c r="C150" s="1646" t="s">
        <v>174</v>
      </c>
      <c r="D150" s="1757">
        <v>0</v>
      </c>
      <c r="E150" s="1779"/>
      <c r="F150" s="1780"/>
      <c r="G150" s="1780"/>
      <c r="H150" s="1780"/>
      <c r="I150" s="1780"/>
      <c r="J150" s="1780"/>
      <c r="K150" s="1829">
        <v>0</v>
      </c>
      <c r="L150" s="1780"/>
      <c r="M150" s="1781"/>
      <c r="N150" s="1904"/>
      <c r="O150" s="1903"/>
      <c r="P150" s="1797"/>
      <c r="Q150" s="1848"/>
      <c r="R150" s="1877" t="s">
        <v>3</v>
      </c>
      <c r="S150" s="1616"/>
      <c r="T150" s="1616"/>
      <c r="U150" s="1616"/>
      <c r="V150" s="1616"/>
      <c r="W150" s="1623"/>
      <c r="X150" s="1623"/>
      <c r="Y150" s="1630"/>
      <c r="Z150" s="1623"/>
      <c r="AA150" s="1623"/>
      <c r="AB150" s="1619"/>
      <c r="AC150" s="1619"/>
      <c r="AD150" s="1619"/>
      <c r="AE150" s="1619"/>
      <c r="AF150" s="1619"/>
      <c r="AG150" s="1619"/>
      <c r="AH150" s="1619"/>
      <c r="AI150" s="1619"/>
      <c r="AJ150" s="1619"/>
      <c r="AK150" s="1619"/>
      <c r="AL150" s="1619"/>
      <c r="AM150" s="1619"/>
      <c r="AN150" s="1619"/>
      <c r="AO150" s="1619"/>
      <c r="AP150" s="1619"/>
      <c r="AQ150" s="1619"/>
      <c r="AR150" s="1619"/>
      <c r="AS150" s="1619"/>
      <c r="AT150" s="1619"/>
      <c r="AU150" s="1619"/>
      <c r="AV150" s="1619"/>
      <c r="AW150" s="1619"/>
      <c r="AX150" s="1619"/>
      <c r="AY150" s="1619"/>
      <c r="AZ150" s="1619"/>
      <c r="BA150" s="1639"/>
      <c r="BB150" s="1716" t="s">
        <v>3</v>
      </c>
      <c r="BC150" s="1619"/>
      <c r="BD150" s="1893"/>
      <c r="BE150" s="1880">
        <v>0</v>
      </c>
    </row>
    <row r="151" spans="1:57" x14ac:dyDescent="0.25">
      <c r="A151" s="2839"/>
      <c r="B151" s="2842" t="s">
        <v>167</v>
      </c>
      <c r="C151" s="1708" t="s">
        <v>162</v>
      </c>
      <c r="D151" s="1755">
        <v>0</v>
      </c>
      <c r="E151" s="1776"/>
      <c r="F151" s="1763"/>
      <c r="G151" s="1763"/>
      <c r="H151" s="1763"/>
      <c r="I151" s="1763"/>
      <c r="J151" s="1763"/>
      <c r="K151" s="1826">
        <v>0</v>
      </c>
      <c r="L151" s="1763"/>
      <c r="M151" s="1764"/>
      <c r="N151" s="1798"/>
      <c r="O151" s="1790"/>
      <c r="P151" s="1796"/>
      <c r="Q151" s="1837"/>
      <c r="R151" s="1877" t="s">
        <v>6</v>
      </c>
      <c r="S151" s="1616"/>
      <c r="T151" s="1616"/>
      <c r="U151" s="1616"/>
      <c r="V151" s="1616"/>
      <c r="W151" s="1623"/>
      <c r="X151" s="1623"/>
      <c r="Y151" s="1630"/>
      <c r="Z151" s="1623"/>
      <c r="AA151" s="1623"/>
      <c r="AB151" s="1619"/>
      <c r="AC151" s="1619"/>
      <c r="AD151" s="1619"/>
      <c r="AE151" s="1619"/>
      <c r="AF151" s="1619"/>
      <c r="AG151" s="1619"/>
      <c r="AH151" s="1619"/>
      <c r="AI151" s="1619"/>
      <c r="AJ151" s="1619"/>
      <c r="AK151" s="1619"/>
      <c r="AL151" s="1619"/>
      <c r="AM151" s="1619"/>
      <c r="AN151" s="1619"/>
      <c r="AO151" s="1619"/>
      <c r="AP151" s="1619"/>
      <c r="AQ151" s="1619"/>
      <c r="AR151" s="1619"/>
      <c r="AS151" s="1619"/>
      <c r="AT151" s="1619"/>
      <c r="AU151" s="1619"/>
      <c r="AV151" s="1619"/>
      <c r="AW151" s="1619"/>
      <c r="AX151" s="1619"/>
      <c r="AY151" s="1619"/>
      <c r="AZ151" s="1619"/>
      <c r="BA151" s="1716" t="s">
        <v>3</v>
      </c>
      <c r="BB151" s="1716" t="s">
        <v>3</v>
      </c>
      <c r="BC151" s="1619"/>
      <c r="BD151" s="1880">
        <v>0</v>
      </c>
      <c r="BE151" s="1880">
        <v>0</v>
      </c>
    </row>
    <row r="152" spans="1:57" x14ac:dyDescent="0.25">
      <c r="A152" s="2831"/>
      <c r="B152" s="2843"/>
      <c r="C152" s="1646" t="s">
        <v>163</v>
      </c>
      <c r="D152" s="1757">
        <v>0</v>
      </c>
      <c r="E152" s="1779"/>
      <c r="F152" s="1780"/>
      <c r="G152" s="1780"/>
      <c r="H152" s="1780"/>
      <c r="I152" s="1780"/>
      <c r="J152" s="1780"/>
      <c r="K152" s="1831">
        <v>0</v>
      </c>
      <c r="L152" s="1780"/>
      <c r="M152" s="1781"/>
      <c r="N152" s="1905"/>
      <c r="O152" s="1906"/>
      <c r="P152" s="1797"/>
      <c r="Q152" s="1848"/>
      <c r="R152" s="1877" t="s">
        <v>3</v>
      </c>
      <c r="S152" s="1616"/>
      <c r="T152" s="1616"/>
      <c r="U152" s="1616"/>
      <c r="V152" s="1616"/>
      <c r="W152" s="1623"/>
      <c r="X152" s="1623"/>
      <c r="Y152" s="1630"/>
      <c r="Z152" s="1623"/>
      <c r="AA152" s="1623"/>
      <c r="AB152" s="1619"/>
      <c r="AC152" s="1619"/>
      <c r="AD152" s="1619"/>
      <c r="AE152" s="1619"/>
      <c r="AF152" s="1619"/>
      <c r="AG152" s="1619"/>
      <c r="AH152" s="1619"/>
      <c r="AI152" s="1619"/>
      <c r="AJ152" s="1619"/>
      <c r="AK152" s="1619"/>
      <c r="AL152" s="1619"/>
      <c r="AM152" s="1619"/>
      <c r="AN152" s="1619"/>
      <c r="AO152" s="1619"/>
      <c r="AP152" s="1619"/>
      <c r="AQ152" s="1619"/>
      <c r="AR152" s="1619"/>
      <c r="AS152" s="1619"/>
      <c r="AT152" s="1619"/>
      <c r="AU152" s="1619"/>
      <c r="AV152" s="1619"/>
      <c r="AW152" s="1619"/>
      <c r="AX152" s="1619"/>
      <c r="AY152" s="1619"/>
      <c r="AZ152" s="1619"/>
      <c r="BA152" s="1639"/>
      <c r="BB152" s="1716" t="s">
        <v>3</v>
      </c>
      <c r="BC152" s="1619"/>
      <c r="BD152" s="1893"/>
      <c r="BE152" s="1880">
        <v>0</v>
      </c>
    </row>
    <row r="153" spans="1:57" ht="15.75" x14ac:dyDescent="0.25">
      <c r="A153" s="1672" t="s">
        <v>176</v>
      </c>
      <c r="B153" s="1664"/>
      <c r="C153" s="1685"/>
      <c r="D153" s="1647"/>
      <c r="E153" s="1647"/>
      <c r="F153" s="1710"/>
      <c r="G153" s="1710"/>
      <c r="H153" s="1710"/>
      <c r="I153" s="1710"/>
      <c r="J153" s="1710"/>
      <c r="K153" s="1710"/>
      <c r="L153" s="1710"/>
      <c r="M153" s="1710"/>
      <c r="N153" s="1710"/>
      <c r="O153" s="1710"/>
      <c r="P153" s="1710"/>
      <c r="Q153" s="1711"/>
      <c r="R153" s="1711"/>
      <c r="S153" s="1659"/>
      <c r="T153" s="1616"/>
      <c r="U153" s="1616"/>
      <c r="V153" s="1616"/>
      <c r="W153" s="1616"/>
      <c r="X153" s="1616"/>
      <c r="Y153" s="1616"/>
      <c r="Z153" s="1616"/>
      <c r="AA153" s="1616"/>
      <c r="AB153" s="1616"/>
      <c r="AC153" s="1616"/>
      <c r="AD153" s="1616"/>
      <c r="AE153" s="1616"/>
      <c r="AF153" s="1616"/>
      <c r="AG153" s="1616"/>
      <c r="AH153" s="1616"/>
      <c r="AI153" s="1616"/>
      <c r="AJ153" s="1616"/>
      <c r="AK153" s="1616"/>
      <c r="AL153" s="1616"/>
      <c r="AM153" s="1616"/>
      <c r="AN153" s="1616"/>
      <c r="AO153" s="1616"/>
      <c r="AP153" s="1616"/>
      <c r="AQ153" s="1616"/>
      <c r="AR153" s="1616"/>
      <c r="AS153" s="1616"/>
      <c r="AT153" s="1616"/>
      <c r="AU153" s="1616"/>
      <c r="AV153" s="1616"/>
      <c r="AW153" s="1616"/>
      <c r="AX153" s="1616"/>
      <c r="AY153" s="1616"/>
      <c r="AZ153" s="1616"/>
      <c r="BA153" s="1616"/>
      <c r="BB153" s="1616"/>
      <c r="BC153" s="1616"/>
      <c r="BD153" s="1616"/>
      <c r="BE153" s="1616"/>
    </row>
    <row r="154" spans="1:57" ht="15.75" x14ac:dyDescent="0.25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1659"/>
      <c r="J154" s="1629"/>
      <c r="K154" s="1629"/>
      <c r="L154" s="1642"/>
      <c r="M154" s="1642"/>
      <c r="N154" s="1642"/>
      <c r="O154" s="1642"/>
      <c r="P154" s="1642"/>
      <c r="Q154" s="1642"/>
      <c r="R154" s="1642"/>
      <c r="S154" s="1616"/>
      <c r="T154" s="1616"/>
      <c r="U154" s="1616"/>
      <c r="V154" s="1616"/>
      <c r="W154" s="1616"/>
      <c r="X154" s="1616"/>
      <c r="Y154" s="1616"/>
      <c r="Z154" s="1616"/>
      <c r="AA154" s="1616"/>
      <c r="AB154" s="1619"/>
      <c r="AC154" s="1619"/>
      <c r="AD154" s="1619"/>
      <c r="AE154" s="1619"/>
      <c r="AF154" s="1619"/>
      <c r="AG154" s="1619"/>
      <c r="AH154" s="1619"/>
      <c r="AI154" s="1619"/>
      <c r="AJ154" s="1619"/>
      <c r="AK154" s="1619"/>
      <c r="AL154" s="1619"/>
      <c r="AM154" s="1619"/>
      <c r="AN154" s="1619"/>
      <c r="AO154" s="1619"/>
      <c r="AP154" s="1619"/>
      <c r="AQ154" s="1619"/>
      <c r="AR154" s="1619"/>
      <c r="AS154" s="1619"/>
      <c r="AT154" s="1619"/>
      <c r="AU154" s="1619"/>
      <c r="AV154" s="1619"/>
      <c r="AW154" s="1619"/>
      <c r="AX154" s="1619"/>
      <c r="AY154" s="1619"/>
      <c r="AZ154" s="1619"/>
      <c r="BA154" s="1616"/>
      <c r="BB154" s="1616"/>
      <c r="BC154" s="1616"/>
      <c r="BD154" s="1616"/>
      <c r="BE154" s="1619"/>
    </row>
    <row r="155" spans="1:57" ht="15.75" x14ac:dyDescent="0.25">
      <c r="A155" s="2807"/>
      <c r="B155" s="2808"/>
      <c r="C155" s="2809"/>
      <c r="D155" s="2831"/>
      <c r="E155" s="1665" t="s">
        <v>178</v>
      </c>
      <c r="F155" s="1631" t="s">
        <v>179</v>
      </c>
      <c r="G155" s="1631" t="s">
        <v>92</v>
      </c>
      <c r="H155" s="1650" t="s">
        <v>180</v>
      </c>
      <c r="I155" s="1659"/>
      <c r="J155" s="1629"/>
      <c r="K155" s="1629"/>
      <c r="L155" s="1642"/>
      <c r="M155" s="1642"/>
      <c r="N155" s="1642"/>
      <c r="O155" s="1642"/>
      <c r="P155" s="1642"/>
      <c r="Q155" s="1642"/>
      <c r="R155" s="1642"/>
      <c r="S155" s="1616"/>
      <c r="T155" s="1616"/>
      <c r="U155" s="1616"/>
      <c r="V155" s="1616"/>
      <c r="W155" s="1616"/>
      <c r="X155" s="1616"/>
      <c r="Y155" s="1616"/>
      <c r="Z155" s="1616"/>
      <c r="AA155" s="1616"/>
      <c r="AB155" s="1619"/>
      <c r="AC155" s="1619"/>
      <c r="AD155" s="1619"/>
      <c r="AE155" s="1619"/>
      <c r="AF155" s="1619"/>
      <c r="AG155" s="1619"/>
      <c r="AH155" s="1619"/>
      <c r="AI155" s="1619"/>
      <c r="AJ155" s="1619"/>
      <c r="AK155" s="1619"/>
      <c r="AL155" s="1619"/>
      <c r="AM155" s="1619"/>
      <c r="AN155" s="1619"/>
      <c r="AO155" s="1619"/>
      <c r="AP155" s="1619"/>
      <c r="AQ155" s="1619"/>
      <c r="AR155" s="1619"/>
      <c r="AS155" s="1619"/>
      <c r="AT155" s="1619"/>
      <c r="AU155" s="1619"/>
      <c r="AV155" s="1619"/>
      <c r="AW155" s="1619"/>
      <c r="AX155" s="1619"/>
      <c r="AY155" s="1619"/>
      <c r="AZ155" s="1619"/>
      <c r="BA155" s="1616"/>
      <c r="BB155" s="1616"/>
      <c r="BC155" s="1616"/>
      <c r="BD155" s="1616"/>
      <c r="BE155" s="1619"/>
    </row>
    <row r="156" spans="1:57" ht="15.75" x14ac:dyDescent="0.25">
      <c r="A156" s="2832" t="s">
        <v>181</v>
      </c>
      <c r="B156" s="2833"/>
      <c r="C156" s="2834"/>
      <c r="D156" s="1755">
        <v>0</v>
      </c>
      <c r="E156" s="1761"/>
      <c r="F156" s="1762"/>
      <c r="G156" s="1762"/>
      <c r="H156" s="1790"/>
      <c r="I156" s="1895" t="s">
        <v>3</v>
      </c>
      <c r="J156" s="1629"/>
      <c r="K156" s="1629"/>
      <c r="L156" s="1642"/>
      <c r="M156" s="1642"/>
      <c r="N156" s="1642"/>
      <c r="O156" s="1642"/>
      <c r="P156" s="1642"/>
      <c r="Q156" s="1642"/>
      <c r="R156" s="1642"/>
      <c r="S156" s="1616"/>
      <c r="T156" s="1616"/>
      <c r="U156" s="1616"/>
      <c r="V156" s="1616"/>
      <c r="W156" s="1616"/>
      <c r="X156" s="1616"/>
      <c r="Y156" s="1616"/>
      <c r="Z156" s="1616"/>
      <c r="AA156" s="1616"/>
      <c r="AB156" s="1619"/>
      <c r="AC156" s="1619"/>
      <c r="AD156" s="1619"/>
      <c r="AE156" s="1619"/>
      <c r="AF156" s="1619"/>
      <c r="AG156" s="1619"/>
      <c r="AH156" s="1619"/>
      <c r="AI156" s="1619"/>
      <c r="AJ156" s="1619"/>
      <c r="AK156" s="1619"/>
      <c r="AL156" s="1619"/>
      <c r="AM156" s="1619"/>
      <c r="AN156" s="1619"/>
      <c r="AO156" s="1619"/>
      <c r="AP156" s="1619"/>
      <c r="AQ156" s="1619"/>
      <c r="AR156" s="1619"/>
      <c r="AS156" s="1619"/>
      <c r="AT156" s="1619"/>
      <c r="AU156" s="1619"/>
      <c r="AV156" s="1619"/>
      <c r="AW156" s="1619"/>
      <c r="AX156" s="1619"/>
      <c r="AY156" s="1619"/>
      <c r="AZ156" s="1619"/>
      <c r="BA156" s="1716" t="s">
        <v>3</v>
      </c>
      <c r="BB156" s="1616"/>
      <c r="BC156" s="1616"/>
      <c r="BD156" s="1880">
        <v>0</v>
      </c>
      <c r="BE156" s="1619"/>
    </row>
    <row r="157" spans="1:57" ht="15.75" x14ac:dyDescent="0.25">
      <c r="A157" s="2827" t="s">
        <v>182</v>
      </c>
      <c r="B157" s="2828"/>
      <c r="C157" s="2829"/>
      <c r="D157" s="1757">
        <v>0</v>
      </c>
      <c r="E157" s="1751"/>
      <c r="F157" s="1752"/>
      <c r="G157" s="1752"/>
      <c r="H157" s="1754"/>
      <c r="I157" s="1895" t="s">
        <v>3</v>
      </c>
      <c r="J157" s="1629"/>
      <c r="K157" s="1629"/>
      <c r="L157" s="1642"/>
      <c r="M157" s="1642"/>
      <c r="N157" s="1642"/>
      <c r="O157" s="1642"/>
      <c r="P157" s="1642"/>
      <c r="Q157" s="1642"/>
      <c r="R157" s="1642"/>
      <c r="S157" s="1616"/>
      <c r="T157" s="1616"/>
      <c r="U157" s="1616"/>
      <c r="V157" s="1616"/>
      <c r="W157" s="1616"/>
      <c r="X157" s="1616"/>
      <c r="Y157" s="1616"/>
      <c r="Z157" s="1616"/>
      <c r="AA157" s="1616"/>
      <c r="AB157" s="1619"/>
      <c r="AC157" s="1619"/>
      <c r="AD157" s="1619"/>
      <c r="AE157" s="1619"/>
      <c r="AF157" s="1619"/>
      <c r="AG157" s="1619"/>
      <c r="AH157" s="1619"/>
      <c r="AI157" s="1619"/>
      <c r="AJ157" s="1619"/>
      <c r="AK157" s="1619"/>
      <c r="AL157" s="1619"/>
      <c r="AM157" s="1619"/>
      <c r="AN157" s="1619"/>
      <c r="AO157" s="1619"/>
      <c r="AP157" s="1619"/>
      <c r="AQ157" s="1619"/>
      <c r="AR157" s="1619"/>
      <c r="AS157" s="1619"/>
      <c r="AT157" s="1619"/>
      <c r="AU157" s="1619"/>
      <c r="AV157" s="1619"/>
      <c r="AW157" s="1619"/>
      <c r="AX157" s="1619"/>
      <c r="AY157" s="1619"/>
      <c r="AZ157" s="1619"/>
      <c r="BA157" s="1716" t="s">
        <v>3</v>
      </c>
      <c r="BB157" s="1616"/>
      <c r="BC157" s="1616"/>
      <c r="BD157" s="1880">
        <v>0</v>
      </c>
      <c r="BE157" s="1619"/>
    </row>
    <row r="158" spans="1:57" ht="15.75" x14ac:dyDescent="0.25">
      <c r="A158" s="1673" t="s">
        <v>183</v>
      </c>
      <c r="B158" s="1685"/>
      <c r="C158" s="1685"/>
      <c r="D158" s="1633"/>
      <c r="E158" s="1633"/>
      <c r="F158" s="1633"/>
      <c r="G158" s="1633"/>
      <c r="H158" s="1633"/>
      <c r="I158" s="1633"/>
      <c r="J158" s="1633"/>
      <c r="K158" s="1633"/>
      <c r="L158" s="1633"/>
      <c r="M158" s="1633"/>
      <c r="N158" s="1633"/>
      <c r="O158" s="1633"/>
      <c r="P158" s="1633"/>
      <c r="Q158" s="1633"/>
      <c r="R158" s="1663"/>
      <c r="S158" s="1616"/>
      <c r="T158" s="1616"/>
      <c r="U158" s="1616"/>
      <c r="V158" s="1616"/>
      <c r="W158" s="1616"/>
      <c r="X158" s="1616"/>
      <c r="Y158" s="1616"/>
      <c r="Z158" s="1616"/>
      <c r="AA158" s="1616"/>
      <c r="AB158" s="1616"/>
      <c r="AC158" s="1616"/>
      <c r="AD158" s="1616"/>
      <c r="AE158" s="1616"/>
      <c r="AF158" s="1616"/>
      <c r="AG158" s="1616"/>
      <c r="AH158" s="1616"/>
      <c r="AI158" s="1616"/>
      <c r="AJ158" s="1616"/>
      <c r="AK158" s="1616"/>
      <c r="AL158" s="1616"/>
      <c r="AM158" s="1616"/>
      <c r="AN158" s="1616"/>
      <c r="AO158" s="1616"/>
      <c r="AP158" s="1616"/>
      <c r="AQ158" s="1616"/>
      <c r="AR158" s="1616"/>
      <c r="AS158" s="1616"/>
      <c r="AT158" s="1616"/>
      <c r="AU158" s="1616"/>
      <c r="AV158" s="1616"/>
      <c r="AW158" s="1616"/>
      <c r="AX158" s="1616"/>
      <c r="AY158" s="1616"/>
      <c r="AZ158" s="1616"/>
      <c r="BA158" s="1616"/>
      <c r="BB158" s="1616"/>
      <c r="BC158" s="1616"/>
      <c r="BD158" s="1616"/>
      <c r="BE158" s="1616"/>
    </row>
    <row r="159" spans="1:57" x14ac:dyDescent="0.2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1632"/>
      <c r="R159" s="1632"/>
      <c r="S159" s="1616"/>
      <c r="T159" s="1616"/>
      <c r="U159" s="1616"/>
      <c r="V159" s="1616"/>
      <c r="W159" s="1616"/>
      <c r="X159" s="1616"/>
      <c r="Y159" s="1616"/>
      <c r="Z159" s="1616"/>
      <c r="AA159" s="1616"/>
      <c r="AB159" s="1619"/>
      <c r="AC159" s="1619"/>
      <c r="AD159" s="1619"/>
      <c r="AE159" s="1619"/>
      <c r="AF159" s="1619"/>
      <c r="AG159" s="1619"/>
      <c r="AH159" s="1619"/>
      <c r="AI159" s="1619"/>
      <c r="AJ159" s="1619"/>
      <c r="AK159" s="1619"/>
      <c r="AL159" s="1619"/>
      <c r="AM159" s="1619"/>
      <c r="AN159" s="1619"/>
      <c r="AO159" s="1619"/>
      <c r="AP159" s="1619"/>
      <c r="AQ159" s="1619"/>
      <c r="AR159" s="1619"/>
      <c r="AS159" s="1619"/>
      <c r="AT159" s="1619"/>
      <c r="AU159" s="1619"/>
      <c r="AV159" s="1619"/>
      <c r="AW159" s="1619"/>
      <c r="AX159" s="1619"/>
      <c r="AY159" s="1619"/>
      <c r="AZ159" s="1619"/>
      <c r="BA159" s="1616"/>
      <c r="BB159" s="1616"/>
      <c r="BC159" s="1616"/>
      <c r="BD159" s="1616"/>
      <c r="BE159" s="1619"/>
    </row>
    <row r="160" spans="1:57" ht="21" x14ac:dyDescent="0.25">
      <c r="A160" s="2807"/>
      <c r="B160" s="2808"/>
      <c r="C160" s="2809"/>
      <c r="D160" s="2802"/>
      <c r="E160" s="1665" t="s">
        <v>178</v>
      </c>
      <c r="F160" s="1631" t="s">
        <v>21</v>
      </c>
      <c r="G160" s="1631" t="s">
        <v>185</v>
      </c>
      <c r="H160" s="1631" t="s">
        <v>91</v>
      </c>
      <c r="I160" s="1631" t="s">
        <v>186</v>
      </c>
      <c r="J160" s="1631" t="s">
        <v>92</v>
      </c>
      <c r="K160" s="1631" t="s">
        <v>25</v>
      </c>
      <c r="L160" s="1631" t="s">
        <v>26</v>
      </c>
      <c r="M160" s="1650" t="s">
        <v>27</v>
      </c>
      <c r="N160" s="1665" t="s">
        <v>1</v>
      </c>
      <c r="O160" s="1638" t="s">
        <v>2</v>
      </c>
      <c r="P160" s="2830"/>
      <c r="Q160" s="1632"/>
      <c r="R160" s="1632"/>
      <c r="S160" s="1616"/>
      <c r="T160" s="1616"/>
      <c r="U160" s="1616"/>
      <c r="V160" s="1616"/>
      <c r="W160" s="1616"/>
      <c r="X160" s="1616"/>
      <c r="Y160" s="1616"/>
      <c r="Z160" s="1616"/>
      <c r="AA160" s="1616"/>
      <c r="AB160" s="1619"/>
      <c r="AC160" s="1619"/>
      <c r="AD160" s="1619"/>
      <c r="AE160" s="1619"/>
      <c r="AF160" s="1619"/>
      <c r="AG160" s="1619"/>
      <c r="AH160" s="1619"/>
      <c r="AI160" s="1619"/>
      <c r="AJ160" s="1619"/>
      <c r="AK160" s="1619"/>
      <c r="AL160" s="1619"/>
      <c r="AM160" s="1619"/>
      <c r="AN160" s="1619"/>
      <c r="AO160" s="1619"/>
      <c r="AP160" s="1619"/>
      <c r="AQ160" s="1619"/>
      <c r="AR160" s="1619"/>
      <c r="AS160" s="1619"/>
      <c r="AT160" s="1619"/>
      <c r="AU160" s="1619"/>
      <c r="AV160" s="1619"/>
      <c r="AW160" s="1619"/>
      <c r="AX160" s="1619"/>
      <c r="AY160" s="1619"/>
      <c r="AZ160" s="1619"/>
      <c r="BA160" s="1616"/>
      <c r="BB160" s="1616"/>
      <c r="BC160" s="1616"/>
      <c r="BD160" s="1616"/>
      <c r="BE160" s="1619"/>
    </row>
    <row r="161" spans="1:57" ht="15.75" x14ac:dyDescent="0.25">
      <c r="A161" s="2799" t="s">
        <v>187</v>
      </c>
      <c r="B161" s="2810" t="s">
        <v>188</v>
      </c>
      <c r="C161" s="2812"/>
      <c r="D161" s="1755">
        <v>0</v>
      </c>
      <c r="E161" s="1761"/>
      <c r="F161" s="1762"/>
      <c r="G161" s="1762"/>
      <c r="H161" s="1762"/>
      <c r="I161" s="1762"/>
      <c r="J161" s="1762"/>
      <c r="K161" s="1762"/>
      <c r="L161" s="1762"/>
      <c r="M161" s="1790"/>
      <c r="N161" s="1813"/>
      <c r="O161" s="1741"/>
      <c r="P161" s="1796"/>
      <c r="Q161" s="1877" t="s">
        <v>6</v>
      </c>
      <c r="R161" s="1642"/>
      <c r="S161" s="1616"/>
      <c r="T161" s="1616"/>
      <c r="U161" s="1616"/>
      <c r="V161" s="1623"/>
      <c r="W161" s="1623"/>
      <c r="X161" s="1623"/>
      <c r="Y161" s="1623"/>
      <c r="Z161" s="1623"/>
      <c r="AA161" s="1623"/>
      <c r="AB161" s="1619"/>
      <c r="AC161" s="1619"/>
      <c r="AD161" s="1619"/>
      <c r="AE161" s="1619"/>
      <c r="AF161" s="1619"/>
      <c r="AG161" s="1619"/>
      <c r="AH161" s="1619"/>
      <c r="AI161" s="1619"/>
      <c r="AJ161" s="1619"/>
      <c r="AK161" s="1619"/>
      <c r="AL161" s="1619"/>
      <c r="AM161" s="1619"/>
      <c r="AN161" s="1619"/>
      <c r="AO161" s="1619"/>
      <c r="AP161" s="1619"/>
      <c r="AQ161" s="1619"/>
      <c r="AR161" s="1619"/>
      <c r="AS161" s="1619"/>
      <c r="AT161" s="1619"/>
      <c r="AU161" s="1619"/>
      <c r="AV161" s="1619"/>
      <c r="AW161" s="1619"/>
      <c r="AX161" s="1619"/>
      <c r="AY161" s="1619"/>
      <c r="AZ161" s="1619"/>
      <c r="BA161" s="1716" t="s">
        <v>3</v>
      </c>
      <c r="BB161" s="1716" t="s">
        <v>3</v>
      </c>
      <c r="BC161" s="1619"/>
      <c r="BD161" s="1880">
        <v>0</v>
      </c>
      <c r="BE161" s="1880">
        <v>0</v>
      </c>
    </row>
    <row r="162" spans="1:57" ht="15.75" x14ac:dyDescent="0.25">
      <c r="A162" s="2800"/>
      <c r="B162" s="2820" t="s">
        <v>189</v>
      </c>
      <c r="C162" s="2821"/>
      <c r="D162" s="1757">
        <v>0</v>
      </c>
      <c r="E162" s="1751"/>
      <c r="F162" s="1752"/>
      <c r="G162" s="1752"/>
      <c r="H162" s="1752"/>
      <c r="I162" s="1752"/>
      <c r="J162" s="1752"/>
      <c r="K162" s="1752"/>
      <c r="L162" s="1752"/>
      <c r="M162" s="1754"/>
      <c r="N162" s="1856"/>
      <c r="O162" s="1744"/>
      <c r="P162" s="1797"/>
      <c r="Q162" s="1877" t="s">
        <v>6</v>
      </c>
      <c r="R162" s="1642"/>
      <c r="S162" s="1616"/>
      <c r="T162" s="1616"/>
      <c r="U162" s="1616"/>
      <c r="V162" s="1623"/>
      <c r="W162" s="1623"/>
      <c r="X162" s="1623"/>
      <c r="Y162" s="1623"/>
      <c r="Z162" s="1623"/>
      <c r="AA162" s="1623"/>
      <c r="AB162" s="1619"/>
      <c r="AC162" s="1619"/>
      <c r="AD162" s="1619"/>
      <c r="AE162" s="1619"/>
      <c r="AF162" s="1619"/>
      <c r="AG162" s="1619"/>
      <c r="AH162" s="1619"/>
      <c r="AI162" s="1619"/>
      <c r="AJ162" s="1619"/>
      <c r="AK162" s="1619"/>
      <c r="AL162" s="1619"/>
      <c r="AM162" s="1619"/>
      <c r="AN162" s="1619"/>
      <c r="AO162" s="1619"/>
      <c r="AP162" s="1619"/>
      <c r="AQ162" s="1619"/>
      <c r="AR162" s="1619"/>
      <c r="AS162" s="1619"/>
      <c r="AT162" s="1619"/>
      <c r="AU162" s="1619"/>
      <c r="AV162" s="1619"/>
      <c r="AW162" s="1619"/>
      <c r="AX162" s="1619"/>
      <c r="AY162" s="1619"/>
      <c r="AZ162" s="1619"/>
      <c r="BA162" s="1716" t="s">
        <v>3</v>
      </c>
      <c r="BB162" s="1716" t="s">
        <v>3</v>
      </c>
      <c r="BC162" s="1619"/>
      <c r="BD162" s="1880">
        <v>0</v>
      </c>
      <c r="BE162" s="1880">
        <v>0</v>
      </c>
    </row>
    <row r="163" spans="1:57" ht="15.75" x14ac:dyDescent="0.25">
      <c r="A163" s="2799" t="s">
        <v>190</v>
      </c>
      <c r="B163" s="2822" t="s">
        <v>188</v>
      </c>
      <c r="C163" s="2823"/>
      <c r="D163" s="1823">
        <v>0</v>
      </c>
      <c r="E163" s="1820"/>
      <c r="F163" s="1821"/>
      <c r="G163" s="1821"/>
      <c r="H163" s="1821"/>
      <c r="I163" s="1821"/>
      <c r="J163" s="1821"/>
      <c r="K163" s="1821"/>
      <c r="L163" s="1821"/>
      <c r="M163" s="1804"/>
      <c r="N163" s="1857"/>
      <c r="O163" s="1747"/>
      <c r="P163" s="1806"/>
      <c r="Q163" s="1877" t="s">
        <v>6</v>
      </c>
      <c r="R163" s="1642"/>
      <c r="S163" s="1616"/>
      <c r="T163" s="1616"/>
      <c r="U163" s="1616"/>
      <c r="V163" s="1623"/>
      <c r="W163" s="1623"/>
      <c r="X163" s="1623"/>
      <c r="Y163" s="1623"/>
      <c r="Z163" s="1623"/>
      <c r="AA163" s="1623"/>
      <c r="AB163" s="1619"/>
      <c r="AC163" s="1619"/>
      <c r="AD163" s="1619"/>
      <c r="AE163" s="1619"/>
      <c r="AF163" s="1619"/>
      <c r="AG163" s="1619"/>
      <c r="AH163" s="1619"/>
      <c r="AI163" s="1619"/>
      <c r="AJ163" s="1619"/>
      <c r="AK163" s="1619"/>
      <c r="AL163" s="1619"/>
      <c r="AM163" s="1619"/>
      <c r="AN163" s="1619"/>
      <c r="AO163" s="1619"/>
      <c r="AP163" s="1619"/>
      <c r="AQ163" s="1619"/>
      <c r="AR163" s="1619"/>
      <c r="AS163" s="1619"/>
      <c r="AT163" s="1619"/>
      <c r="AU163" s="1619"/>
      <c r="AV163" s="1619"/>
      <c r="AW163" s="1619"/>
      <c r="AX163" s="1619"/>
      <c r="AY163" s="1619"/>
      <c r="AZ163" s="1619"/>
      <c r="BA163" s="1716" t="s">
        <v>3</v>
      </c>
      <c r="BB163" s="1716" t="s">
        <v>3</v>
      </c>
      <c r="BC163" s="1619"/>
      <c r="BD163" s="1880">
        <v>0</v>
      </c>
      <c r="BE163" s="1880">
        <v>0</v>
      </c>
    </row>
    <row r="164" spans="1:57" ht="15.75" x14ac:dyDescent="0.25">
      <c r="A164" s="2800"/>
      <c r="B164" s="2824" t="s">
        <v>189</v>
      </c>
      <c r="C164" s="2826"/>
      <c r="D164" s="1771">
        <v>0</v>
      </c>
      <c r="E164" s="1772"/>
      <c r="F164" s="1773"/>
      <c r="G164" s="1773"/>
      <c r="H164" s="1773"/>
      <c r="I164" s="1773"/>
      <c r="J164" s="1773"/>
      <c r="K164" s="1773"/>
      <c r="L164" s="1773"/>
      <c r="M164" s="1746"/>
      <c r="N164" s="1815"/>
      <c r="O164" s="1743"/>
      <c r="P164" s="1775"/>
      <c r="Q164" s="1877" t="s">
        <v>6</v>
      </c>
      <c r="R164" s="1642"/>
      <c r="S164" s="1616"/>
      <c r="T164" s="1616"/>
      <c r="U164" s="1616"/>
      <c r="V164" s="1623"/>
      <c r="W164" s="1623"/>
      <c r="X164" s="1623"/>
      <c r="Y164" s="1623"/>
      <c r="Z164" s="1623"/>
      <c r="AA164" s="1623"/>
      <c r="AB164" s="1619"/>
      <c r="AC164" s="1619"/>
      <c r="AD164" s="1619"/>
      <c r="AE164" s="1619"/>
      <c r="AF164" s="1619"/>
      <c r="AG164" s="1619"/>
      <c r="AH164" s="1619"/>
      <c r="AI164" s="1619"/>
      <c r="AJ164" s="1619"/>
      <c r="AK164" s="1619"/>
      <c r="AL164" s="1619"/>
      <c r="AM164" s="1619"/>
      <c r="AN164" s="1619"/>
      <c r="AO164" s="1619"/>
      <c r="AP164" s="1619"/>
      <c r="AQ164" s="1619"/>
      <c r="AR164" s="1619"/>
      <c r="AS164" s="1619"/>
      <c r="AT164" s="1619"/>
      <c r="AU164" s="1619"/>
      <c r="AV164" s="1619"/>
      <c r="AW164" s="1619"/>
      <c r="AX164" s="1619"/>
      <c r="AY164" s="1619"/>
      <c r="AZ164" s="1619"/>
      <c r="BA164" s="1716" t="s">
        <v>3</v>
      </c>
      <c r="BB164" s="1716" t="s">
        <v>3</v>
      </c>
      <c r="BC164" s="1619"/>
      <c r="BD164" s="1880">
        <v>0</v>
      </c>
      <c r="BE164" s="1880">
        <v>0</v>
      </c>
    </row>
    <row r="165" spans="1:57" ht="15.75" x14ac:dyDescent="0.25">
      <c r="A165" s="2799" t="s">
        <v>112</v>
      </c>
      <c r="B165" s="2810" t="s">
        <v>188</v>
      </c>
      <c r="C165" s="2812"/>
      <c r="D165" s="1755">
        <v>0</v>
      </c>
      <c r="E165" s="1818"/>
      <c r="F165" s="1819"/>
      <c r="G165" s="1819"/>
      <c r="H165" s="1819"/>
      <c r="I165" s="1819"/>
      <c r="J165" s="1819"/>
      <c r="K165" s="1819"/>
      <c r="L165" s="1819"/>
      <c r="M165" s="1803"/>
      <c r="N165" s="1858"/>
      <c r="O165" s="1741"/>
      <c r="P165" s="1796"/>
      <c r="Q165" s="1877" t="s">
        <v>6</v>
      </c>
      <c r="R165" s="1642"/>
      <c r="S165" s="1616"/>
      <c r="T165" s="1616"/>
      <c r="U165" s="1616"/>
      <c r="V165" s="1623"/>
      <c r="W165" s="1623"/>
      <c r="X165" s="1623"/>
      <c r="Y165" s="1623"/>
      <c r="Z165" s="1623"/>
      <c r="AA165" s="1623"/>
      <c r="AB165" s="1619"/>
      <c r="AC165" s="1619"/>
      <c r="AD165" s="1619"/>
      <c r="AE165" s="1619"/>
      <c r="AF165" s="1619"/>
      <c r="AG165" s="1619"/>
      <c r="AH165" s="1619"/>
      <c r="AI165" s="1619"/>
      <c r="AJ165" s="1619"/>
      <c r="AK165" s="1619"/>
      <c r="AL165" s="1619"/>
      <c r="AM165" s="1619"/>
      <c r="AN165" s="1619"/>
      <c r="AO165" s="1619"/>
      <c r="AP165" s="1619"/>
      <c r="AQ165" s="1619"/>
      <c r="AR165" s="1619"/>
      <c r="AS165" s="1619"/>
      <c r="AT165" s="1619"/>
      <c r="AU165" s="1619"/>
      <c r="AV165" s="1619"/>
      <c r="AW165" s="1619"/>
      <c r="AX165" s="1619"/>
      <c r="AY165" s="1619"/>
      <c r="AZ165" s="1619"/>
      <c r="BA165" s="1716" t="s">
        <v>3</v>
      </c>
      <c r="BB165" s="1716" t="s">
        <v>3</v>
      </c>
      <c r="BC165" s="1619"/>
      <c r="BD165" s="1880">
        <v>0</v>
      </c>
      <c r="BE165" s="1880">
        <v>0</v>
      </c>
    </row>
    <row r="166" spans="1:57" ht="15.75" x14ac:dyDescent="0.25">
      <c r="A166" s="2800"/>
      <c r="B166" s="2820" t="s">
        <v>189</v>
      </c>
      <c r="C166" s="2821"/>
      <c r="D166" s="1757">
        <v>0</v>
      </c>
      <c r="E166" s="1751"/>
      <c r="F166" s="1752"/>
      <c r="G166" s="1752"/>
      <c r="H166" s="1752"/>
      <c r="I166" s="1752"/>
      <c r="J166" s="1752"/>
      <c r="K166" s="1752"/>
      <c r="L166" s="1752"/>
      <c r="M166" s="1754"/>
      <c r="N166" s="1856"/>
      <c r="O166" s="1744"/>
      <c r="P166" s="1797"/>
      <c r="Q166" s="1877" t="s">
        <v>6</v>
      </c>
      <c r="R166" s="1642"/>
      <c r="S166" s="1616"/>
      <c r="T166" s="1616"/>
      <c r="U166" s="1616"/>
      <c r="V166" s="1623"/>
      <c r="W166" s="1623"/>
      <c r="X166" s="1623"/>
      <c r="Y166" s="1623"/>
      <c r="Z166" s="1623"/>
      <c r="AA166" s="1623"/>
      <c r="AB166" s="1619"/>
      <c r="AC166" s="1619"/>
      <c r="AD166" s="1619"/>
      <c r="AE166" s="1619"/>
      <c r="AF166" s="1619"/>
      <c r="AG166" s="1619"/>
      <c r="AH166" s="1619"/>
      <c r="AI166" s="1619"/>
      <c r="AJ166" s="1619"/>
      <c r="AK166" s="1619"/>
      <c r="AL166" s="1619"/>
      <c r="AM166" s="1619"/>
      <c r="AN166" s="1619"/>
      <c r="AO166" s="1619"/>
      <c r="AP166" s="1619"/>
      <c r="AQ166" s="1619"/>
      <c r="AR166" s="1619"/>
      <c r="AS166" s="1619"/>
      <c r="AT166" s="1619"/>
      <c r="AU166" s="1619"/>
      <c r="AV166" s="1619"/>
      <c r="AW166" s="1619"/>
      <c r="AX166" s="1619"/>
      <c r="AY166" s="1619"/>
      <c r="AZ166" s="1619"/>
      <c r="BA166" s="1716" t="s">
        <v>3</v>
      </c>
      <c r="BB166" s="1716" t="s">
        <v>3</v>
      </c>
      <c r="BC166" s="1619"/>
      <c r="BD166" s="1880">
        <v>0</v>
      </c>
      <c r="BE166" s="1880">
        <v>0</v>
      </c>
    </row>
    <row r="167" spans="1:57" ht="15.75" x14ac:dyDescent="0.25">
      <c r="A167" s="2799" t="s">
        <v>117</v>
      </c>
      <c r="B167" s="2822" t="s">
        <v>188</v>
      </c>
      <c r="C167" s="2823"/>
      <c r="D167" s="1823">
        <v>0</v>
      </c>
      <c r="E167" s="1820"/>
      <c r="F167" s="1821"/>
      <c r="G167" s="1821"/>
      <c r="H167" s="1821"/>
      <c r="I167" s="1821"/>
      <c r="J167" s="1859"/>
      <c r="K167" s="1859"/>
      <c r="L167" s="1859"/>
      <c r="M167" s="1860"/>
      <c r="N167" s="1858"/>
      <c r="O167" s="1747"/>
      <c r="P167" s="1861"/>
      <c r="Q167" s="1877" t="s">
        <v>3</v>
      </c>
      <c r="R167" s="1642"/>
      <c r="S167" s="1616"/>
      <c r="T167" s="1616"/>
      <c r="U167" s="1616"/>
      <c r="V167" s="1623"/>
      <c r="W167" s="1623"/>
      <c r="X167" s="1623"/>
      <c r="Y167" s="1623"/>
      <c r="Z167" s="1623"/>
      <c r="AA167" s="1623"/>
      <c r="AB167" s="1619"/>
      <c r="AC167" s="1619"/>
      <c r="AD167" s="1619"/>
      <c r="AE167" s="1619"/>
      <c r="AF167" s="1619"/>
      <c r="AG167" s="1619"/>
      <c r="AH167" s="1619"/>
      <c r="AI167" s="1619"/>
      <c r="AJ167" s="1619"/>
      <c r="AK167" s="1619"/>
      <c r="AL167" s="1619"/>
      <c r="AM167" s="1619"/>
      <c r="AN167" s="1619"/>
      <c r="AO167" s="1619"/>
      <c r="AP167" s="1619"/>
      <c r="AQ167" s="1619"/>
      <c r="AR167" s="1619"/>
      <c r="AS167" s="1619"/>
      <c r="AT167" s="1619"/>
      <c r="AU167" s="1619"/>
      <c r="AV167" s="1619"/>
      <c r="AW167" s="1619"/>
      <c r="AX167" s="1619"/>
      <c r="AY167" s="1619"/>
      <c r="AZ167" s="1619"/>
      <c r="BA167" s="1716" t="s">
        <v>3</v>
      </c>
      <c r="BB167" s="1639"/>
      <c r="BC167" s="1619"/>
      <c r="BD167" s="1880">
        <v>0</v>
      </c>
      <c r="BE167" s="1893"/>
    </row>
    <row r="168" spans="1:57" ht="15.75" x14ac:dyDescent="0.25">
      <c r="A168" s="2800"/>
      <c r="B168" s="2824" t="s">
        <v>189</v>
      </c>
      <c r="C168" s="2826"/>
      <c r="D168" s="1771">
        <v>0</v>
      </c>
      <c r="E168" s="1772"/>
      <c r="F168" s="1773"/>
      <c r="G168" s="1773"/>
      <c r="H168" s="1773"/>
      <c r="I168" s="1773"/>
      <c r="J168" s="1816"/>
      <c r="K168" s="1816"/>
      <c r="L168" s="1816"/>
      <c r="M168" s="1769"/>
      <c r="N168" s="1856"/>
      <c r="O168" s="1743"/>
      <c r="P168" s="1862"/>
      <c r="Q168" s="1877" t="s">
        <v>3</v>
      </c>
      <c r="R168" s="1642"/>
      <c r="S168" s="1616"/>
      <c r="T168" s="1616"/>
      <c r="U168" s="1616"/>
      <c r="V168" s="1623"/>
      <c r="W168" s="1623"/>
      <c r="X168" s="1623"/>
      <c r="Y168" s="1623"/>
      <c r="Z168" s="1623"/>
      <c r="AA168" s="1623"/>
      <c r="AB168" s="1619"/>
      <c r="AC168" s="1619"/>
      <c r="AD168" s="1619"/>
      <c r="AE168" s="1619"/>
      <c r="AF168" s="1619"/>
      <c r="AG168" s="1619"/>
      <c r="AH168" s="1619"/>
      <c r="AI168" s="1619"/>
      <c r="AJ168" s="1619"/>
      <c r="AK168" s="1619"/>
      <c r="AL168" s="1619"/>
      <c r="AM168" s="1619"/>
      <c r="AN168" s="1619"/>
      <c r="AO168" s="1619"/>
      <c r="AP168" s="1619"/>
      <c r="AQ168" s="1619"/>
      <c r="AR168" s="1619"/>
      <c r="AS168" s="1619"/>
      <c r="AT168" s="1619"/>
      <c r="AU168" s="1619"/>
      <c r="AV168" s="1619"/>
      <c r="AW168" s="1619"/>
      <c r="AX168" s="1619"/>
      <c r="AY168" s="1619"/>
      <c r="AZ168" s="1619"/>
      <c r="BA168" s="1716" t="s">
        <v>3</v>
      </c>
      <c r="BB168" s="1639"/>
      <c r="BC168" s="1619"/>
      <c r="BD168" s="1880">
        <v>0</v>
      </c>
      <c r="BE168" s="1893"/>
    </row>
    <row r="169" spans="1:57" ht="15.75" x14ac:dyDescent="0.25">
      <c r="A169" s="2799" t="s">
        <v>191</v>
      </c>
      <c r="B169" s="2810" t="s">
        <v>188</v>
      </c>
      <c r="C169" s="2812"/>
      <c r="D169" s="1755">
        <v>0</v>
      </c>
      <c r="E169" s="1761"/>
      <c r="F169" s="1762"/>
      <c r="G169" s="1762"/>
      <c r="H169" s="1762"/>
      <c r="I169" s="1762"/>
      <c r="J169" s="1762"/>
      <c r="K169" s="1762"/>
      <c r="L169" s="1762"/>
      <c r="M169" s="1790"/>
      <c r="N169" s="1813"/>
      <c r="O169" s="1741"/>
      <c r="P169" s="1796"/>
      <c r="Q169" s="1877" t="s">
        <v>6</v>
      </c>
      <c r="R169" s="1642"/>
      <c r="S169" s="1616"/>
      <c r="T169" s="1616"/>
      <c r="U169" s="1616"/>
      <c r="V169" s="1623"/>
      <c r="W169" s="1623"/>
      <c r="X169" s="1623"/>
      <c r="Y169" s="1623"/>
      <c r="Z169" s="1623"/>
      <c r="AA169" s="1623"/>
      <c r="AB169" s="1619"/>
      <c r="AC169" s="1619"/>
      <c r="AD169" s="1619"/>
      <c r="AE169" s="1619"/>
      <c r="AF169" s="1619"/>
      <c r="AG169" s="1619"/>
      <c r="AH169" s="1619"/>
      <c r="AI169" s="1619"/>
      <c r="AJ169" s="1619"/>
      <c r="AK169" s="1619"/>
      <c r="AL169" s="1619"/>
      <c r="AM169" s="1619"/>
      <c r="AN169" s="1619"/>
      <c r="AO169" s="1619"/>
      <c r="AP169" s="1619"/>
      <c r="AQ169" s="1619"/>
      <c r="AR169" s="1619"/>
      <c r="AS169" s="1619"/>
      <c r="AT169" s="1619"/>
      <c r="AU169" s="1619"/>
      <c r="AV169" s="1619"/>
      <c r="AW169" s="1619"/>
      <c r="AX169" s="1619"/>
      <c r="AY169" s="1619"/>
      <c r="AZ169" s="1619"/>
      <c r="BA169" s="1716" t="s">
        <v>3</v>
      </c>
      <c r="BB169" s="1716" t="s">
        <v>3</v>
      </c>
      <c r="BC169" s="1619"/>
      <c r="BD169" s="1880">
        <v>0</v>
      </c>
      <c r="BE169" s="1880">
        <v>0</v>
      </c>
    </row>
    <row r="170" spans="1:57" ht="15.75" x14ac:dyDescent="0.25">
      <c r="A170" s="2800"/>
      <c r="B170" s="2820" t="s">
        <v>189</v>
      </c>
      <c r="C170" s="2821"/>
      <c r="D170" s="1757">
        <v>0</v>
      </c>
      <c r="E170" s="1751"/>
      <c r="F170" s="1752"/>
      <c r="G170" s="1752"/>
      <c r="H170" s="1752"/>
      <c r="I170" s="1752"/>
      <c r="J170" s="1752"/>
      <c r="K170" s="1752"/>
      <c r="L170" s="1752"/>
      <c r="M170" s="1754"/>
      <c r="N170" s="1856"/>
      <c r="O170" s="1744"/>
      <c r="P170" s="1797"/>
      <c r="Q170" s="1877" t="s">
        <v>6</v>
      </c>
      <c r="R170" s="1642"/>
      <c r="S170" s="1616"/>
      <c r="T170" s="1616"/>
      <c r="U170" s="1616"/>
      <c r="V170" s="1623"/>
      <c r="W170" s="1623"/>
      <c r="X170" s="1623"/>
      <c r="Y170" s="1623"/>
      <c r="Z170" s="1623"/>
      <c r="AA170" s="1623"/>
      <c r="AB170" s="1619"/>
      <c r="AC170" s="1619"/>
      <c r="AD170" s="1619"/>
      <c r="AE170" s="1619"/>
      <c r="AF170" s="1619"/>
      <c r="AG170" s="1619"/>
      <c r="AH170" s="1619"/>
      <c r="AI170" s="1619"/>
      <c r="AJ170" s="1619"/>
      <c r="AK170" s="1619"/>
      <c r="AL170" s="1619"/>
      <c r="AM170" s="1619"/>
      <c r="AN170" s="1619"/>
      <c r="AO170" s="1619"/>
      <c r="AP170" s="1619"/>
      <c r="AQ170" s="1619"/>
      <c r="AR170" s="1619"/>
      <c r="AS170" s="1619"/>
      <c r="AT170" s="1619"/>
      <c r="AU170" s="1619"/>
      <c r="AV170" s="1619"/>
      <c r="AW170" s="1619"/>
      <c r="AX170" s="1619"/>
      <c r="AY170" s="1619"/>
      <c r="AZ170" s="1619"/>
      <c r="BA170" s="1716" t="s">
        <v>3</v>
      </c>
      <c r="BB170" s="1716" t="s">
        <v>3</v>
      </c>
      <c r="BC170" s="1619"/>
      <c r="BD170" s="1880">
        <v>0</v>
      </c>
      <c r="BE170" s="1880">
        <v>0</v>
      </c>
    </row>
    <row r="171" spans="1:57" ht="15.75" x14ac:dyDescent="0.25">
      <c r="A171" s="2799" t="s">
        <v>118</v>
      </c>
      <c r="B171" s="2822" t="s">
        <v>188</v>
      </c>
      <c r="C171" s="2823"/>
      <c r="D171" s="1823">
        <v>0</v>
      </c>
      <c r="E171" s="1820"/>
      <c r="F171" s="1821"/>
      <c r="G171" s="1821"/>
      <c r="H171" s="1821"/>
      <c r="I171" s="1821"/>
      <c r="J171" s="1821"/>
      <c r="K171" s="1821"/>
      <c r="L171" s="1859"/>
      <c r="M171" s="1860"/>
      <c r="N171" s="1813"/>
      <c r="O171" s="1747"/>
      <c r="P171" s="1861"/>
      <c r="Q171" s="1877" t="s">
        <v>3</v>
      </c>
      <c r="R171" s="1642"/>
      <c r="S171" s="1616"/>
      <c r="T171" s="1616"/>
      <c r="U171" s="1616"/>
      <c r="V171" s="1623"/>
      <c r="W171" s="1623"/>
      <c r="X171" s="1623"/>
      <c r="Y171" s="1623"/>
      <c r="Z171" s="1623"/>
      <c r="AA171" s="1623"/>
      <c r="AB171" s="1619"/>
      <c r="AC171" s="1619"/>
      <c r="AD171" s="1619"/>
      <c r="AE171" s="1619"/>
      <c r="AF171" s="1619"/>
      <c r="AG171" s="1619"/>
      <c r="AH171" s="1619"/>
      <c r="AI171" s="1619"/>
      <c r="AJ171" s="1619"/>
      <c r="AK171" s="1619"/>
      <c r="AL171" s="1619"/>
      <c r="AM171" s="1619"/>
      <c r="AN171" s="1619"/>
      <c r="AO171" s="1619"/>
      <c r="AP171" s="1619"/>
      <c r="AQ171" s="1619"/>
      <c r="AR171" s="1619"/>
      <c r="AS171" s="1619"/>
      <c r="AT171" s="1619"/>
      <c r="AU171" s="1619"/>
      <c r="AV171" s="1619"/>
      <c r="AW171" s="1619"/>
      <c r="AX171" s="1619"/>
      <c r="AY171" s="1619"/>
      <c r="AZ171" s="1619"/>
      <c r="BA171" s="1716" t="s">
        <v>3</v>
      </c>
      <c r="BB171" s="1639"/>
      <c r="BC171" s="1619"/>
      <c r="BD171" s="1880">
        <v>0</v>
      </c>
      <c r="BE171" s="1893"/>
    </row>
    <row r="172" spans="1:57" ht="15.75" x14ac:dyDescent="0.25">
      <c r="A172" s="2800"/>
      <c r="B172" s="2824" t="s">
        <v>189</v>
      </c>
      <c r="C172" s="2826"/>
      <c r="D172" s="1771">
        <v>0</v>
      </c>
      <c r="E172" s="1772"/>
      <c r="F172" s="1773"/>
      <c r="G172" s="1773"/>
      <c r="H172" s="1773"/>
      <c r="I172" s="1773"/>
      <c r="J172" s="1773"/>
      <c r="K172" s="1773"/>
      <c r="L172" s="1816"/>
      <c r="M172" s="1769"/>
      <c r="N172" s="1856"/>
      <c r="O172" s="1743"/>
      <c r="P172" s="1862"/>
      <c r="Q172" s="1877" t="s">
        <v>3</v>
      </c>
      <c r="R172" s="1642"/>
      <c r="S172" s="1616"/>
      <c r="T172" s="1616"/>
      <c r="U172" s="1616"/>
      <c r="V172" s="1623"/>
      <c r="W172" s="1623"/>
      <c r="X172" s="1623"/>
      <c r="Y172" s="1623"/>
      <c r="Z172" s="1623"/>
      <c r="AA172" s="1623"/>
      <c r="AB172" s="1619"/>
      <c r="AC172" s="1619"/>
      <c r="AD172" s="1619"/>
      <c r="AE172" s="1619"/>
      <c r="AF172" s="1619"/>
      <c r="AG172" s="1619"/>
      <c r="AH172" s="1619"/>
      <c r="AI172" s="1619"/>
      <c r="AJ172" s="1619"/>
      <c r="AK172" s="1619"/>
      <c r="AL172" s="1619"/>
      <c r="AM172" s="1619"/>
      <c r="AN172" s="1619"/>
      <c r="AO172" s="1619"/>
      <c r="AP172" s="1619"/>
      <c r="AQ172" s="1619"/>
      <c r="AR172" s="1619"/>
      <c r="AS172" s="1619"/>
      <c r="AT172" s="1619"/>
      <c r="AU172" s="1619"/>
      <c r="AV172" s="1619"/>
      <c r="AW172" s="1619"/>
      <c r="AX172" s="1619"/>
      <c r="AY172" s="1619"/>
      <c r="AZ172" s="1619"/>
      <c r="BA172" s="1716" t="s">
        <v>3</v>
      </c>
      <c r="BB172" s="1639"/>
      <c r="BC172" s="1619"/>
      <c r="BD172" s="1880">
        <v>0</v>
      </c>
      <c r="BE172" s="1893"/>
    </row>
    <row r="173" spans="1:57" ht="15.75" x14ac:dyDescent="0.25">
      <c r="A173" s="2799" t="s">
        <v>119</v>
      </c>
      <c r="B173" s="2810" t="s">
        <v>188</v>
      </c>
      <c r="C173" s="2812"/>
      <c r="D173" s="1755">
        <v>0</v>
      </c>
      <c r="E173" s="1818"/>
      <c r="F173" s="1819"/>
      <c r="G173" s="1819"/>
      <c r="H173" s="1819"/>
      <c r="I173" s="1819"/>
      <c r="J173" s="1819"/>
      <c r="K173" s="1819"/>
      <c r="L173" s="1819"/>
      <c r="M173" s="1803"/>
      <c r="N173" s="1858"/>
      <c r="O173" s="1741"/>
      <c r="P173" s="1796"/>
      <c r="Q173" s="1877" t="s">
        <v>6</v>
      </c>
      <c r="R173" s="1642"/>
      <c r="S173" s="1616"/>
      <c r="T173" s="1616"/>
      <c r="U173" s="1616"/>
      <c r="V173" s="1623"/>
      <c r="W173" s="1623"/>
      <c r="X173" s="1623"/>
      <c r="Y173" s="1623"/>
      <c r="Z173" s="1623"/>
      <c r="AA173" s="1623"/>
      <c r="AB173" s="1619"/>
      <c r="AC173" s="1619"/>
      <c r="AD173" s="1619"/>
      <c r="AE173" s="1619"/>
      <c r="AF173" s="1619"/>
      <c r="AG173" s="1619"/>
      <c r="AH173" s="1619"/>
      <c r="AI173" s="1619"/>
      <c r="AJ173" s="1619"/>
      <c r="AK173" s="1619"/>
      <c r="AL173" s="1619"/>
      <c r="AM173" s="1619"/>
      <c r="AN173" s="1619"/>
      <c r="AO173" s="1619"/>
      <c r="AP173" s="1619"/>
      <c r="AQ173" s="1619"/>
      <c r="AR173" s="1619"/>
      <c r="AS173" s="1619"/>
      <c r="AT173" s="1619"/>
      <c r="AU173" s="1619"/>
      <c r="AV173" s="1619"/>
      <c r="AW173" s="1619"/>
      <c r="AX173" s="1619"/>
      <c r="AY173" s="1619"/>
      <c r="AZ173" s="1619"/>
      <c r="BA173" s="1716" t="s">
        <v>3</v>
      </c>
      <c r="BB173" s="1716" t="s">
        <v>3</v>
      </c>
      <c r="BC173" s="1619"/>
      <c r="BD173" s="1880">
        <v>0</v>
      </c>
      <c r="BE173" s="1880">
        <v>0</v>
      </c>
    </row>
    <row r="174" spans="1:57" ht="15.75" x14ac:dyDescent="0.25">
      <c r="A174" s="2800"/>
      <c r="B174" s="2820" t="s">
        <v>189</v>
      </c>
      <c r="C174" s="2821"/>
      <c r="D174" s="1757">
        <v>0</v>
      </c>
      <c r="E174" s="1751"/>
      <c r="F174" s="1752"/>
      <c r="G174" s="1752"/>
      <c r="H174" s="1752"/>
      <c r="I174" s="1752"/>
      <c r="J174" s="1752"/>
      <c r="K174" s="1752"/>
      <c r="L174" s="1752"/>
      <c r="M174" s="1754"/>
      <c r="N174" s="1856"/>
      <c r="O174" s="1744"/>
      <c r="P174" s="1797"/>
      <c r="Q174" s="1877" t="s">
        <v>6</v>
      </c>
      <c r="R174" s="1642"/>
      <c r="S174" s="1616"/>
      <c r="T174" s="1616"/>
      <c r="U174" s="1616"/>
      <c r="V174" s="1623"/>
      <c r="W174" s="1623"/>
      <c r="X174" s="1623"/>
      <c r="Y174" s="1623"/>
      <c r="Z174" s="1623"/>
      <c r="AA174" s="1623"/>
      <c r="AB174" s="1619"/>
      <c r="AC174" s="1619"/>
      <c r="AD174" s="1619"/>
      <c r="AE174" s="1619"/>
      <c r="AF174" s="1619"/>
      <c r="AG174" s="1619"/>
      <c r="AH174" s="1619"/>
      <c r="AI174" s="1619"/>
      <c r="AJ174" s="1619"/>
      <c r="AK174" s="1619"/>
      <c r="AL174" s="1619"/>
      <c r="AM174" s="1619"/>
      <c r="AN174" s="1619"/>
      <c r="AO174" s="1619"/>
      <c r="AP174" s="1619"/>
      <c r="AQ174" s="1619"/>
      <c r="AR174" s="1619"/>
      <c r="AS174" s="1619"/>
      <c r="AT174" s="1619"/>
      <c r="AU174" s="1619"/>
      <c r="AV174" s="1619"/>
      <c r="AW174" s="1619"/>
      <c r="AX174" s="1619"/>
      <c r="AY174" s="1619"/>
      <c r="AZ174" s="1619"/>
      <c r="BA174" s="1716" t="s">
        <v>3</v>
      </c>
      <c r="BB174" s="1716" t="s">
        <v>3</v>
      </c>
      <c r="BC174" s="1619"/>
      <c r="BD174" s="1880">
        <v>0</v>
      </c>
      <c r="BE174" s="1880">
        <v>0</v>
      </c>
    </row>
    <row r="175" spans="1:57" ht="15.75" x14ac:dyDescent="0.25">
      <c r="A175" s="2799" t="s">
        <v>192</v>
      </c>
      <c r="B175" s="2822" t="s">
        <v>188</v>
      </c>
      <c r="C175" s="2823"/>
      <c r="D175" s="1770">
        <v>0</v>
      </c>
      <c r="E175" s="1851"/>
      <c r="F175" s="1852"/>
      <c r="G175" s="1852"/>
      <c r="H175" s="1821"/>
      <c r="I175" s="1821"/>
      <c r="J175" s="1821"/>
      <c r="K175" s="1821"/>
      <c r="L175" s="1821"/>
      <c r="M175" s="1804"/>
      <c r="N175" s="1857"/>
      <c r="O175" s="1747"/>
      <c r="P175" s="1806"/>
      <c r="Q175" s="1877" t="s">
        <v>6</v>
      </c>
      <c r="R175" s="1642"/>
      <c r="S175" s="1616"/>
      <c r="T175" s="1616"/>
      <c r="U175" s="1616"/>
      <c r="V175" s="1623"/>
      <c r="W175" s="1623"/>
      <c r="X175" s="1623"/>
      <c r="Y175" s="1623"/>
      <c r="Z175" s="1623"/>
      <c r="AA175" s="1623"/>
      <c r="AB175" s="1619"/>
      <c r="AC175" s="1619"/>
      <c r="AD175" s="1619"/>
      <c r="AE175" s="1619"/>
      <c r="AF175" s="1619"/>
      <c r="AG175" s="1619"/>
      <c r="AH175" s="1619"/>
      <c r="AI175" s="1619"/>
      <c r="AJ175" s="1619"/>
      <c r="AK175" s="1619"/>
      <c r="AL175" s="1619"/>
      <c r="AM175" s="1619"/>
      <c r="AN175" s="1619"/>
      <c r="AO175" s="1619"/>
      <c r="AP175" s="1619"/>
      <c r="AQ175" s="1619"/>
      <c r="AR175" s="1619"/>
      <c r="AS175" s="1619"/>
      <c r="AT175" s="1619"/>
      <c r="AU175" s="1619"/>
      <c r="AV175" s="1619"/>
      <c r="AW175" s="1619"/>
      <c r="AX175" s="1619"/>
      <c r="AY175" s="1619"/>
      <c r="AZ175" s="1619"/>
      <c r="BA175" s="1716" t="s">
        <v>3</v>
      </c>
      <c r="BB175" s="1716" t="s">
        <v>3</v>
      </c>
      <c r="BC175" s="1619"/>
      <c r="BD175" s="1880">
        <v>0</v>
      </c>
      <c r="BE175" s="1880">
        <v>0</v>
      </c>
    </row>
    <row r="176" spans="1:57" ht="15.75" x14ac:dyDescent="0.25">
      <c r="A176" s="2800"/>
      <c r="B176" s="2824" t="s">
        <v>189</v>
      </c>
      <c r="C176" s="2826"/>
      <c r="D176" s="1771">
        <v>0</v>
      </c>
      <c r="E176" s="1768"/>
      <c r="F176" s="1816"/>
      <c r="G176" s="1816"/>
      <c r="H176" s="1773"/>
      <c r="I176" s="1773"/>
      <c r="J176" s="1773"/>
      <c r="K176" s="1773"/>
      <c r="L176" s="1773"/>
      <c r="M176" s="1746"/>
      <c r="N176" s="1815"/>
      <c r="O176" s="1743"/>
      <c r="P176" s="1775"/>
      <c r="Q176" s="1877" t="s">
        <v>6</v>
      </c>
      <c r="R176" s="1642"/>
      <c r="S176" s="1616"/>
      <c r="T176" s="1616"/>
      <c r="U176" s="1616"/>
      <c r="V176" s="1623"/>
      <c r="W176" s="1623"/>
      <c r="X176" s="1623"/>
      <c r="Y176" s="1623"/>
      <c r="Z176" s="1623"/>
      <c r="AA176" s="1623"/>
      <c r="AB176" s="1619"/>
      <c r="AC176" s="1619"/>
      <c r="AD176" s="1619"/>
      <c r="AE176" s="1619"/>
      <c r="AF176" s="1619"/>
      <c r="AG176" s="1619"/>
      <c r="AH176" s="1619"/>
      <c r="AI176" s="1619"/>
      <c r="AJ176" s="1619"/>
      <c r="AK176" s="1619"/>
      <c r="AL176" s="1619"/>
      <c r="AM176" s="1619"/>
      <c r="AN176" s="1619"/>
      <c r="AO176" s="1619"/>
      <c r="AP176" s="1619"/>
      <c r="AQ176" s="1619"/>
      <c r="AR176" s="1619"/>
      <c r="AS176" s="1619"/>
      <c r="AT176" s="1619"/>
      <c r="AU176" s="1619"/>
      <c r="AV176" s="1619"/>
      <c r="AW176" s="1619"/>
      <c r="AX176" s="1619"/>
      <c r="AY176" s="1619"/>
      <c r="AZ176" s="1619"/>
      <c r="BA176" s="1716" t="s">
        <v>3</v>
      </c>
      <c r="BB176" s="1716" t="s">
        <v>3</v>
      </c>
      <c r="BC176" s="1619"/>
      <c r="BD176" s="1880">
        <v>0</v>
      </c>
      <c r="BE176" s="1880">
        <v>0</v>
      </c>
    </row>
    <row r="177" spans="1:57" ht="15.75" x14ac:dyDescent="0.25">
      <c r="A177" s="2799" t="s">
        <v>193</v>
      </c>
      <c r="B177" s="2810" t="s">
        <v>188</v>
      </c>
      <c r="C177" s="2812"/>
      <c r="D177" s="1755">
        <v>0</v>
      </c>
      <c r="E177" s="1822"/>
      <c r="F177" s="1827"/>
      <c r="G177" s="1827"/>
      <c r="H177" s="1819"/>
      <c r="I177" s="1819"/>
      <c r="J177" s="1819"/>
      <c r="K177" s="1819"/>
      <c r="L177" s="1819"/>
      <c r="M177" s="1803"/>
      <c r="N177" s="1858"/>
      <c r="O177" s="1741"/>
      <c r="P177" s="1796"/>
      <c r="Q177" s="1877" t="s">
        <v>6</v>
      </c>
      <c r="R177" s="1642"/>
      <c r="S177" s="1616"/>
      <c r="T177" s="1616"/>
      <c r="U177" s="1616"/>
      <c r="V177" s="1623"/>
      <c r="W177" s="1623"/>
      <c r="X177" s="1623"/>
      <c r="Y177" s="1623"/>
      <c r="Z177" s="1623"/>
      <c r="AA177" s="1623"/>
      <c r="AB177" s="1619"/>
      <c r="AC177" s="1619"/>
      <c r="AD177" s="1619"/>
      <c r="AE177" s="1619"/>
      <c r="AF177" s="1619"/>
      <c r="AG177" s="1619"/>
      <c r="AH177" s="1619"/>
      <c r="AI177" s="1619"/>
      <c r="AJ177" s="1619"/>
      <c r="AK177" s="1619"/>
      <c r="AL177" s="1619"/>
      <c r="AM177" s="1619"/>
      <c r="AN177" s="1619"/>
      <c r="AO177" s="1619"/>
      <c r="AP177" s="1619"/>
      <c r="AQ177" s="1619"/>
      <c r="AR177" s="1619"/>
      <c r="AS177" s="1619"/>
      <c r="AT177" s="1619"/>
      <c r="AU177" s="1619"/>
      <c r="AV177" s="1619"/>
      <c r="AW177" s="1619"/>
      <c r="AX177" s="1619"/>
      <c r="AY177" s="1619"/>
      <c r="AZ177" s="1619"/>
      <c r="BA177" s="1716" t="s">
        <v>3</v>
      </c>
      <c r="BB177" s="1716" t="s">
        <v>3</v>
      </c>
      <c r="BC177" s="1619"/>
      <c r="BD177" s="1880">
        <v>0</v>
      </c>
      <c r="BE177" s="1880">
        <v>0</v>
      </c>
    </row>
    <row r="178" spans="1:57" ht="15.75" x14ac:dyDescent="0.25">
      <c r="A178" s="2800"/>
      <c r="B178" s="2820" t="s">
        <v>189</v>
      </c>
      <c r="C178" s="2821"/>
      <c r="D178" s="1757">
        <v>0</v>
      </c>
      <c r="E178" s="1779"/>
      <c r="F178" s="1780"/>
      <c r="G178" s="1780"/>
      <c r="H178" s="1752"/>
      <c r="I178" s="1752"/>
      <c r="J178" s="1752"/>
      <c r="K178" s="1752"/>
      <c r="L178" s="1752"/>
      <c r="M178" s="1754"/>
      <c r="N178" s="1856"/>
      <c r="O178" s="1744"/>
      <c r="P178" s="1797"/>
      <c r="Q178" s="1877" t="s">
        <v>6</v>
      </c>
      <c r="R178" s="1642"/>
      <c r="S178" s="1616"/>
      <c r="T178" s="1616"/>
      <c r="U178" s="1616"/>
      <c r="V178" s="1623"/>
      <c r="W178" s="1623"/>
      <c r="X178" s="1623"/>
      <c r="Y178" s="1623"/>
      <c r="Z178" s="1623"/>
      <c r="AA178" s="1623"/>
      <c r="AB178" s="1619"/>
      <c r="AC178" s="1619"/>
      <c r="AD178" s="1619"/>
      <c r="AE178" s="1619"/>
      <c r="AF178" s="1619"/>
      <c r="AG178" s="1619"/>
      <c r="AH178" s="1619"/>
      <c r="AI178" s="1619"/>
      <c r="AJ178" s="1619"/>
      <c r="AK178" s="1619"/>
      <c r="AL178" s="1619"/>
      <c r="AM178" s="1619"/>
      <c r="AN178" s="1619"/>
      <c r="AO178" s="1619"/>
      <c r="AP178" s="1619"/>
      <c r="AQ178" s="1619"/>
      <c r="AR178" s="1619"/>
      <c r="AS178" s="1619"/>
      <c r="AT178" s="1619"/>
      <c r="AU178" s="1619"/>
      <c r="AV178" s="1619"/>
      <c r="AW178" s="1619"/>
      <c r="AX178" s="1619"/>
      <c r="AY178" s="1619"/>
      <c r="AZ178" s="1619"/>
      <c r="BA178" s="1716" t="s">
        <v>3</v>
      </c>
      <c r="BB178" s="1716" t="s">
        <v>3</v>
      </c>
      <c r="BC178" s="1619"/>
      <c r="BD178" s="1880">
        <v>0</v>
      </c>
      <c r="BE178" s="1880">
        <v>0</v>
      </c>
    </row>
    <row r="179" spans="1:57" ht="15.75" x14ac:dyDescent="0.25">
      <c r="A179" s="2799" t="s">
        <v>194</v>
      </c>
      <c r="B179" s="2822" t="s">
        <v>188</v>
      </c>
      <c r="C179" s="2823"/>
      <c r="D179" s="1823">
        <v>0</v>
      </c>
      <c r="E179" s="1820"/>
      <c r="F179" s="1821"/>
      <c r="G179" s="1821"/>
      <c r="H179" s="1821"/>
      <c r="I179" s="1821"/>
      <c r="J179" s="1821"/>
      <c r="K179" s="1821"/>
      <c r="L179" s="1821"/>
      <c r="M179" s="1804"/>
      <c r="N179" s="1857"/>
      <c r="O179" s="1747"/>
      <c r="P179" s="1806"/>
      <c r="Q179" s="1877" t="s">
        <v>6</v>
      </c>
      <c r="R179" s="1642"/>
      <c r="S179" s="1616"/>
      <c r="T179" s="1616"/>
      <c r="U179" s="1616"/>
      <c r="V179" s="1623"/>
      <c r="W179" s="1623"/>
      <c r="X179" s="1623"/>
      <c r="Y179" s="1623"/>
      <c r="Z179" s="1623"/>
      <c r="AA179" s="1623"/>
      <c r="AB179" s="1619"/>
      <c r="AC179" s="1619"/>
      <c r="AD179" s="1619"/>
      <c r="AE179" s="1619"/>
      <c r="AF179" s="1619"/>
      <c r="AG179" s="1619"/>
      <c r="AH179" s="1619"/>
      <c r="AI179" s="1619"/>
      <c r="AJ179" s="1619"/>
      <c r="AK179" s="1619"/>
      <c r="AL179" s="1619"/>
      <c r="AM179" s="1619"/>
      <c r="AN179" s="1619"/>
      <c r="AO179" s="1619"/>
      <c r="AP179" s="1619"/>
      <c r="AQ179" s="1619"/>
      <c r="AR179" s="1619"/>
      <c r="AS179" s="1619"/>
      <c r="AT179" s="1619"/>
      <c r="AU179" s="1619"/>
      <c r="AV179" s="1619"/>
      <c r="AW179" s="1619"/>
      <c r="AX179" s="1619"/>
      <c r="AY179" s="1619"/>
      <c r="AZ179" s="1619"/>
      <c r="BA179" s="1716" t="s">
        <v>3</v>
      </c>
      <c r="BB179" s="1716" t="s">
        <v>3</v>
      </c>
      <c r="BC179" s="1619"/>
      <c r="BD179" s="1880">
        <v>0</v>
      </c>
      <c r="BE179" s="1880">
        <v>0</v>
      </c>
    </row>
    <row r="180" spans="1:57" ht="15.75" x14ac:dyDescent="0.25">
      <c r="A180" s="2800"/>
      <c r="B180" s="2820" t="s">
        <v>189</v>
      </c>
      <c r="C180" s="2821"/>
      <c r="D180" s="1757">
        <v>0</v>
      </c>
      <c r="E180" s="1751"/>
      <c r="F180" s="1752"/>
      <c r="G180" s="1752"/>
      <c r="H180" s="1752"/>
      <c r="I180" s="1752"/>
      <c r="J180" s="1752"/>
      <c r="K180" s="1752"/>
      <c r="L180" s="1752"/>
      <c r="M180" s="1754"/>
      <c r="N180" s="1856"/>
      <c r="O180" s="1744"/>
      <c r="P180" s="1797"/>
      <c r="Q180" s="1877" t="s">
        <v>6</v>
      </c>
      <c r="R180" s="1642"/>
      <c r="S180" s="1616"/>
      <c r="T180" s="1616"/>
      <c r="U180" s="1616"/>
      <c r="V180" s="1623"/>
      <c r="W180" s="1623"/>
      <c r="X180" s="1623"/>
      <c r="Y180" s="1623"/>
      <c r="Z180" s="1623"/>
      <c r="AA180" s="1623"/>
      <c r="AB180" s="1619"/>
      <c r="AC180" s="1619"/>
      <c r="AD180" s="1619"/>
      <c r="AE180" s="1619"/>
      <c r="AF180" s="1619"/>
      <c r="AG180" s="1619"/>
      <c r="AH180" s="1619"/>
      <c r="AI180" s="1619"/>
      <c r="AJ180" s="1619"/>
      <c r="AK180" s="1619"/>
      <c r="AL180" s="1619"/>
      <c r="AM180" s="1619"/>
      <c r="AN180" s="1619"/>
      <c r="AO180" s="1619"/>
      <c r="AP180" s="1619"/>
      <c r="AQ180" s="1619"/>
      <c r="AR180" s="1619"/>
      <c r="AS180" s="1619"/>
      <c r="AT180" s="1619"/>
      <c r="AU180" s="1619"/>
      <c r="AV180" s="1619"/>
      <c r="AW180" s="1619"/>
      <c r="AX180" s="1619"/>
      <c r="AY180" s="1619"/>
      <c r="AZ180" s="1619"/>
      <c r="BA180" s="1716" t="s">
        <v>3</v>
      </c>
      <c r="BB180" s="1716" t="s">
        <v>3</v>
      </c>
      <c r="BC180" s="1619"/>
      <c r="BD180" s="1880">
        <v>0</v>
      </c>
      <c r="BE180" s="1880">
        <v>0</v>
      </c>
    </row>
    <row r="181" spans="1:57" ht="15.75" x14ac:dyDescent="0.25">
      <c r="A181" s="1672" t="s">
        <v>195</v>
      </c>
      <c r="B181" s="1670"/>
      <c r="C181" s="1670"/>
      <c r="D181" s="1642"/>
      <c r="E181" s="1642"/>
      <c r="F181" s="1642"/>
      <c r="G181" s="1642"/>
      <c r="H181" s="1642"/>
      <c r="I181" s="1642"/>
      <c r="J181" s="1642"/>
      <c r="K181" s="1642"/>
      <c r="L181" s="1642"/>
      <c r="M181" s="1642"/>
      <c r="N181" s="1642"/>
      <c r="O181" s="1642"/>
      <c r="P181" s="1642"/>
      <c r="Q181" s="1642"/>
      <c r="R181" s="1644"/>
      <c r="S181" s="1616"/>
      <c r="T181" s="1616"/>
      <c r="U181" s="1616"/>
      <c r="V181" s="1616"/>
      <c r="W181" s="1616"/>
      <c r="X181" s="1623"/>
      <c r="Y181" s="1630"/>
      <c r="Z181" s="1630"/>
      <c r="AA181" s="1623"/>
      <c r="AB181" s="1616"/>
      <c r="AC181" s="1616"/>
      <c r="AD181" s="1616"/>
      <c r="AE181" s="1616"/>
      <c r="AF181" s="1616"/>
      <c r="AG181" s="1616"/>
      <c r="AH181" s="1616"/>
      <c r="AI181" s="1616"/>
      <c r="AJ181" s="1616"/>
      <c r="AK181" s="1616"/>
      <c r="AL181" s="1616"/>
      <c r="AM181" s="1616"/>
      <c r="AN181" s="1616"/>
      <c r="AO181" s="1616"/>
      <c r="AP181" s="1616"/>
      <c r="AQ181" s="1616"/>
      <c r="AR181" s="1616"/>
      <c r="AS181" s="1616"/>
      <c r="AT181" s="1616"/>
      <c r="AU181" s="1616"/>
      <c r="AV181" s="1616"/>
      <c r="AW181" s="1616"/>
      <c r="AX181" s="1616"/>
      <c r="AY181" s="1616"/>
      <c r="AZ181" s="1616"/>
      <c r="BA181" s="1623"/>
      <c r="BB181" s="1616"/>
      <c r="BC181" s="1616"/>
      <c r="BD181" s="1616"/>
      <c r="BE181" s="1616"/>
    </row>
    <row r="182" spans="1:57" x14ac:dyDescent="0.2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1616"/>
      <c r="P182" s="1651"/>
      <c r="Q182" s="1644"/>
      <c r="R182" s="1667"/>
      <c r="S182" s="1616"/>
      <c r="T182" s="1616"/>
      <c r="U182" s="1616"/>
      <c r="V182" s="1616"/>
      <c r="W182" s="1623"/>
      <c r="X182" s="1630"/>
      <c r="Y182" s="1630"/>
      <c r="Z182" s="1623"/>
      <c r="AA182" s="1623"/>
      <c r="AB182" s="1619"/>
      <c r="AC182" s="1619"/>
      <c r="AD182" s="1619"/>
      <c r="AE182" s="1619"/>
      <c r="AF182" s="1619"/>
      <c r="AG182" s="1619"/>
      <c r="AH182" s="1619"/>
      <c r="AI182" s="1619"/>
      <c r="AJ182" s="1619"/>
      <c r="AK182" s="1619"/>
      <c r="AL182" s="1619"/>
      <c r="AM182" s="1619"/>
      <c r="AN182" s="1619"/>
      <c r="AO182" s="1619"/>
      <c r="AP182" s="1619"/>
      <c r="AQ182" s="1619"/>
      <c r="AR182" s="1619"/>
      <c r="AS182" s="1619"/>
      <c r="AT182" s="1619"/>
      <c r="AU182" s="1619"/>
      <c r="AV182" s="1619"/>
      <c r="AW182" s="1619"/>
      <c r="AX182" s="1619"/>
      <c r="AY182" s="1619"/>
      <c r="AZ182" s="1619"/>
      <c r="BA182" s="1616"/>
      <c r="BB182" s="1616"/>
      <c r="BC182" s="1616"/>
      <c r="BD182" s="1616"/>
      <c r="BE182" s="1619"/>
    </row>
    <row r="183" spans="1:57" ht="21" x14ac:dyDescent="0.25">
      <c r="A183" s="2807"/>
      <c r="B183" s="2808"/>
      <c r="C183" s="2809"/>
      <c r="D183" s="2802"/>
      <c r="E183" s="1665" t="s">
        <v>178</v>
      </c>
      <c r="F183" s="1631" t="s">
        <v>21</v>
      </c>
      <c r="G183" s="1631" t="s">
        <v>185</v>
      </c>
      <c r="H183" s="1631" t="s">
        <v>91</v>
      </c>
      <c r="I183" s="1631" t="s">
        <v>186</v>
      </c>
      <c r="J183" s="1631" t="s">
        <v>196</v>
      </c>
      <c r="K183" s="1631" t="s">
        <v>25</v>
      </c>
      <c r="L183" s="1631" t="s">
        <v>26</v>
      </c>
      <c r="M183" s="1650" t="s">
        <v>27</v>
      </c>
      <c r="N183" s="2800"/>
      <c r="O183" s="1651"/>
      <c r="P183" s="1651"/>
      <c r="Q183" s="1644"/>
      <c r="R183" s="1667"/>
      <c r="S183" s="1616"/>
      <c r="T183" s="1616"/>
      <c r="U183" s="1616"/>
      <c r="V183" s="1616"/>
      <c r="W183" s="1623"/>
      <c r="X183" s="1630"/>
      <c r="Y183" s="1630"/>
      <c r="Z183" s="1623"/>
      <c r="AA183" s="1623"/>
      <c r="AB183" s="1619"/>
      <c r="AC183" s="1619"/>
      <c r="AD183" s="1619"/>
      <c r="AE183" s="1619"/>
      <c r="AF183" s="1619"/>
      <c r="AG183" s="1619"/>
      <c r="AH183" s="1619"/>
      <c r="AI183" s="1619"/>
      <c r="AJ183" s="1619"/>
      <c r="AK183" s="1619"/>
      <c r="AL183" s="1619"/>
      <c r="AM183" s="1619"/>
      <c r="AN183" s="1619"/>
      <c r="AO183" s="1619"/>
      <c r="AP183" s="1619"/>
      <c r="AQ183" s="1619"/>
      <c r="AR183" s="1619"/>
      <c r="AS183" s="1619"/>
      <c r="AT183" s="1619"/>
      <c r="AU183" s="1619"/>
      <c r="AV183" s="1619"/>
      <c r="AW183" s="1619"/>
      <c r="AX183" s="1619"/>
      <c r="AY183" s="1619"/>
      <c r="AZ183" s="1619"/>
      <c r="BA183" s="1616"/>
      <c r="BB183" s="1616"/>
      <c r="BC183" s="1616"/>
      <c r="BD183" s="1616"/>
      <c r="BE183" s="1619"/>
    </row>
    <row r="184" spans="1:57" x14ac:dyDescent="0.25">
      <c r="A184" s="2810" t="s">
        <v>197</v>
      </c>
      <c r="B184" s="2811"/>
      <c r="C184" s="2812"/>
      <c r="D184" s="1755">
        <v>0</v>
      </c>
      <c r="E184" s="1820"/>
      <c r="F184" s="1821"/>
      <c r="G184" s="1821"/>
      <c r="H184" s="1821"/>
      <c r="I184" s="1821"/>
      <c r="J184" s="1821"/>
      <c r="K184" s="1763"/>
      <c r="L184" s="1763"/>
      <c r="M184" s="1804"/>
      <c r="N184" s="1765"/>
      <c r="O184" s="1877" t="s">
        <v>3</v>
      </c>
      <c r="P184" s="1649"/>
      <c r="Q184" s="1644"/>
      <c r="R184" s="1667"/>
      <c r="S184" s="1616"/>
      <c r="T184" s="1616"/>
      <c r="U184" s="1616"/>
      <c r="V184" s="1616"/>
      <c r="W184" s="1623"/>
      <c r="X184" s="1630"/>
      <c r="Y184" s="1630"/>
      <c r="Z184" s="1623"/>
      <c r="AA184" s="1623"/>
      <c r="AB184" s="1619"/>
      <c r="AC184" s="1619"/>
      <c r="AD184" s="1619"/>
      <c r="AE184" s="1619"/>
      <c r="AF184" s="1619"/>
      <c r="AG184" s="1619"/>
      <c r="AH184" s="1619"/>
      <c r="AI184" s="1619"/>
      <c r="AJ184" s="1619"/>
      <c r="AK184" s="1619"/>
      <c r="AL184" s="1619"/>
      <c r="AM184" s="1619"/>
      <c r="AN184" s="1619"/>
      <c r="AO184" s="1619"/>
      <c r="AP184" s="1619"/>
      <c r="AQ184" s="1619"/>
      <c r="AR184" s="1619"/>
      <c r="AS184" s="1619"/>
      <c r="AT184" s="1619"/>
      <c r="AU184" s="1619"/>
      <c r="AV184" s="1619"/>
      <c r="AW184" s="1619"/>
      <c r="AX184" s="1619"/>
      <c r="AY184" s="1619"/>
      <c r="AZ184" s="1619"/>
      <c r="BA184" s="1639"/>
      <c r="BB184" s="1716" t="s">
        <v>3</v>
      </c>
      <c r="BC184" s="1616"/>
      <c r="BD184" s="1893"/>
      <c r="BE184" s="1880">
        <v>0</v>
      </c>
    </row>
    <row r="185" spans="1:57" x14ac:dyDescent="0.25">
      <c r="A185" s="2813" t="s">
        <v>198</v>
      </c>
      <c r="B185" s="2814"/>
      <c r="C185" s="2815"/>
      <c r="D185" s="1756">
        <v>0</v>
      </c>
      <c r="E185" s="1748"/>
      <c r="F185" s="1749"/>
      <c r="G185" s="1749"/>
      <c r="H185" s="1749"/>
      <c r="I185" s="1749"/>
      <c r="J185" s="1749"/>
      <c r="K185" s="1749"/>
      <c r="L185" s="1749"/>
      <c r="M185" s="1745"/>
      <c r="N185" s="1742"/>
      <c r="O185" s="1877" t="s">
        <v>3</v>
      </c>
      <c r="P185" s="1649"/>
      <c r="Q185" s="1644"/>
      <c r="R185" s="1667"/>
      <c r="S185" s="1616"/>
      <c r="T185" s="1616"/>
      <c r="U185" s="1616"/>
      <c r="V185" s="1616"/>
      <c r="W185" s="1623"/>
      <c r="X185" s="1630"/>
      <c r="Y185" s="1630"/>
      <c r="Z185" s="1623"/>
      <c r="AA185" s="1623"/>
      <c r="AB185" s="1619"/>
      <c r="AC185" s="1619"/>
      <c r="AD185" s="1619"/>
      <c r="AE185" s="1619"/>
      <c r="AF185" s="1619"/>
      <c r="AG185" s="1619"/>
      <c r="AH185" s="1619"/>
      <c r="AI185" s="1619"/>
      <c r="AJ185" s="1619"/>
      <c r="AK185" s="1619"/>
      <c r="AL185" s="1619"/>
      <c r="AM185" s="1619"/>
      <c r="AN185" s="1619"/>
      <c r="AO185" s="1619"/>
      <c r="AP185" s="1619"/>
      <c r="AQ185" s="1619"/>
      <c r="AR185" s="1619"/>
      <c r="AS185" s="1619"/>
      <c r="AT185" s="1619"/>
      <c r="AU185" s="1619"/>
      <c r="AV185" s="1619"/>
      <c r="AW185" s="1619"/>
      <c r="AX185" s="1619"/>
      <c r="AY185" s="1619"/>
      <c r="AZ185" s="1619"/>
      <c r="BA185" s="1716" t="s">
        <v>3</v>
      </c>
      <c r="BB185" s="1716" t="s">
        <v>3</v>
      </c>
      <c r="BC185" s="1616"/>
      <c r="BD185" s="1880">
        <v>0</v>
      </c>
      <c r="BE185" s="1880">
        <v>0</v>
      </c>
    </row>
    <row r="186" spans="1:57" x14ac:dyDescent="0.25">
      <c r="A186" s="2813" t="s">
        <v>199</v>
      </c>
      <c r="B186" s="2814"/>
      <c r="C186" s="2815"/>
      <c r="D186" s="1756">
        <v>0</v>
      </c>
      <c r="E186" s="1748"/>
      <c r="F186" s="1749"/>
      <c r="G186" s="1749"/>
      <c r="H186" s="1749"/>
      <c r="I186" s="1749"/>
      <c r="J186" s="1749"/>
      <c r="K186" s="1749"/>
      <c r="L186" s="1749"/>
      <c r="M186" s="1745"/>
      <c r="N186" s="1742"/>
      <c r="O186" s="1877" t="s">
        <v>3</v>
      </c>
      <c r="P186" s="1649"/>
      <c r="Q186" s="1644"/>
      <c r="R186" s="1667"/>
      <c r="S186" s="1616"/>
      <c r="T186" s="1616"/>
      <c r="U186" s="1616"/>
      <c r="V186" s="1616"/>
      <c r="W186" s="1623"/>
      <c r="X186" s="1630"/>
      <c r="Y186" s="1630"/>
      <c r="Z186" s="1623"/>
      <c r="AA186" s="1623"/>
      <c r="AB186" s="1619"/>
      <c r="AC186" s="1619"/>
      <c r="AD186" s="1619"/>
      <c r="AE186" s="1619"/>
      <c r="AF186" s="1619"/>
      <c r="AG186" s="1619"/>
      <c r="AH186" s="1619"/>
      <c r="AI186" s="1619"/>
      <c r="AJ186" s="1619"/>
      <c r="AK186" s="1619"/>
      <c r="AL186" s="1619"/>
      <c r="AM186" s="1619"/>
      <c r="AN186" s="1619"/>
      <c r="AO186" s="1619"/>
      <c r="AP186" s="1619"/>
      <c r="AQ186" s="1619"/>
      <c r="AR186" s="1619"/>
      <c r="AS186" s="1619"/>
      <c r="AT186" s="1619"/>
      <c r="AU186" s="1619"/>
      <c r="AV186" s="1619"/>
      <c r="AW186" s="1619"/>
      <c r="AX186" s="1619"/>
      <c r="AY186" s="1619"/>
      <c r="AZ186" s="1619"/>
      <c r="BA186" s="1716" t="s">
        <v>3</v>
      </c>
      <c r="BB186" s="1716" t="s">
        <v>3</v>
      </c>
      <c r="BC186" s="1616"/>
      <c r="BD186" s="1880">
        <v>0</v>
      </c>
      <c r="BE186" s="1880">
        <v>0</v>
      </c>
    </row>
    <row r="187" spans="1:57" x14ac:dyDescent="0.25">
      <c r="A187" s="2813" t="s">
        <v>200</v>
      </c>
      <c r="B187" s="2814"/>
      <c r="C187" s="2815"/>
      <c r="D187" s="1756">
        <v>0</v>
      </c>
      <c r="E187" s="1748"/>
      <c r="F187" s="1749"/>
      <c r="G187" s="1749"/>
      <c r="H187" s="1749"/>
      <c r="I187" s="1749"/>
      <c r="J187" s="1749"/>
      <c r="K187" s="1749"/>
      <c r="L187" s="1749"/>
      <c r="M187" s="1745"/>
      <c r="N187" s="1742"/>
      <c r="O187" s="1877" t="s">
        <v>3</v>
      </c>
      <c r="P187" s="1649"/>
      <c r="Q187" s="1644"/>
      <c r="R187" s="1667"/>
      <c r="S187" s="1616"/>
      <c r="T187" s="1616"/>
      <c r="U187" s="1616"/>
      <c r="V187" s="1616"/>
      <c r="W187" s="1623"/>
      <c r="X187" s="1630"/>
      <c r="Y187" s="1630"/>
      <c r="Z187" s="1623"/>
      <c r="AA187" s="1623"/>
      <c r="AB187" s="1619"/>
      <c r="AC187" s="1619"/>
      <c r="AD187" s="1619"/>
      <c r="AE187" s="1619"/>
      <c r="AF187" s="1619"/>
      <c r="AG187" s="1619"/>
      <c r="AH187" s="1619"/>
      <c r="AI187" s="1619"/>
      <c r="AJ187" s="1619"/>
      <c r="AK187" s="1619"/>
      <c r="AL187" s="1619"/>
      <c r="AM187" s="1619"/>
      <c r="AN187" s="1619"/>
      <c r="AO187" s="1619"/>
      <c r="AP187" s="1619"/>
      <c r="AQ187" s="1619"/>
      <c r="AR187" s="1619"/>
      <c r="AS187" s="1619"/>
      <c r="AT187" s="1619"/>
      <c r="AU187" s="1619"/>
      <c r="AV187" s="1619"/>
      <c r="AW187" s="1619"/>
      <c r="AX187" s="1619"/>
      <c r="AY187" s="1619"/>
      <c r="AZ187" s="1619"/>
      <c r="BA187" s="1716" t="s">
        <v>3</v>
      </c>
      <c r="BB187" s="1716" t="s">
        <v>3</v>
      </c>
      <c r="BC187" s="1616"/>
      <c r="BD187" s="1880">
        <v>0</v>
      </c>
      <c r="BE187" s="1880">
        <v>0</v>
      </c>
    </row>
    <row r="188" spans="1:57" x14ac:dyDescent="0.25">
      <c r="A188" s="2824" t="s">
        <v>201</v>
      </c>
      <c r="B188" s="2825"/>
      <c r="C188" s="2826"/>
      <c r="D188" s="1771">
        <v>0</v>
      </c>
      <c r="E188" s="1772"/>
      <c r="F188" s="1773"/>
      <c r="G188" s="1773"/>
      <c r="H188" s="1773"/>
      <c r="I188" s="1773"/>
      <c r="J188" s="1773"/>
      <c r="K188" s="1773"/>
      <c r="L188" s="1773"/>
      <c r="M188" s="1746"/>
      <c r="N188" s="1743"/>
      <c r="O188" s="1877" t="s">
        <v>3</v>
      </c>
      <c r="P188" s="1649"/>
      <c r="Q188" s="1644"/>
      <c r="R188" s="1667"/>
      <c r="S188" s="1616"/>
      <c r="T188" s="1616"/>
      <c r="U188" s="1616"/>
      <c r="V188" s="1616"/>
      <c r="W188" s="1623"/>
      <c r="X188" s="1630"/>
      <c r="Y188" s="1630"/>
      <c r="Z188" s="1623"/>
      <c r="AA188" s="1623"/>
      <c r="AB188" s="1619"/>
      <c r="AC188" s="1619"/>
      <c r="AD188" s="1619"/>
      <c r="AE188" s="1619"/>
      <c r="AF188" s="1619"/>
      <c r="AG188" s="1619"/>
      <c r="AH188" s="1619"/>
      <c r="AI188" s="1619"/>
      <c r="AJ188" s="1619"/>
      <c r="AK188" s="1619"/>
      <c r="AL188" s="1619"/>
      <c r="AM188" s="1619"/>
      <c r="AN188" s="1619"/>
      <c r="AO188" s="1619"/>
      <c r="AP188" s="1619"/>
      <c r="AQ188" s="1619"/>
      <c r="AR188" s="1619"/>
      <c r="AS188" s="1619"/>
      <c r="AT188" s="1619"/>
      <c r="AU188" s="1619"/>
      <c r="AV188" s="1619"/>
      <c r="AW188" s="1619"/>
      <c r="AX188" s="1619"/>
      <c r="AY188" s="1619"/>
      <c r="AZ188" s="1619"/>
      <c r="BA188" s="1716" t="s">
        <v>3</v>
      </c>
      <c r="BB188" s="1716" t="s">
        <v>3</v>
      </c>
      <c r="BC188" s="1616"/>
      <c r="BD188" s="1880">
        <v>0</v>
      </c>
      <c r="BE188" s="1880">
        <v>0</v>
      </c>
    </row>
    <row r="189" spans="1:57" ht="15.75" x14ac:dyDescent="0.25">
      <c r="A189" s="2817" t="s">
        <v>202</v>
      </c>
      <c r="B189" s="2818"/>
      <c r="C189" s="2819"/>
      <c r="D189" s="1800">
        <v>0</v>
      </c>
      <c r="E189" s="1751"/>
      <c r="F189" s="1752"/>
      <c r="G189" s="1752"/>
      <c r="H189" s="1752"/>
      <c r="I189" s="1752"/>
      <c r="J189" s="1752"/>
      <c r="K189" s="1752"/>
      <c r="L189" s="1752"/>
      <c r="M189" s="1754"/>
      <c r="N189" s="1744"/>
      <c r="O189" s="1877" t="s">
        <v>3</v>
      </c>
      <c r="P189" s="1712"/>
      <c r="Q189" s="1713"/>
      <c r="R189" s="1714"/>
      <c r="S189" s="1890"/>
      <c r="T189" s="1890"/>
      <c r="U189" s="1890"/>
      <c r="V189" s="1890"/>
      <c r="W189" s="1890"/>
      <c r="X189" s="1890"/>
      <c r="Y189" s="1890"/>
      <c r="Z189" s="1890"/>
      <c r="AA189" s="1890"/>
      <c r="AB189" s="1891"/>
      <c r="AC189" s="1891"/>
      <c r="AD189" s="1891"/>
      <c r="AE189" s="1891"/>
      <c r="AF189" s="1891"/>
      <c r="AG189" s="1891"/>
      <c r="AH189" s="1891"/>
      <c r="AI189" s="1891"/>
      <c r="AJ189" s="1891"/>
      <c r="AK189" s="1891"/>
      <c r="AL189" s="1891"/>
      <c r="AM189" s="1891"/>
      <c r="AN189" s="1891"/>
      <c r="AO189" s="1891"/>
      <c r="AP189" s="1891"/>
      <c r="AQ189" s="1891"/>
      <c r="AR189" s="1891"/>
      <c r="AS189" s="1891"/>
      <c r="AT189" s="1891"/>
      <c r="AU189" s="1891"/>
      <c r="AV189" s="1891"/>
      <c r="AW189" s="1891"/>
      <c r="AX189" s="1891"/>
      <c r="AY189" s="1891"/>
      <c r="AZ189" s="1891"/>
      <c r="BA189" s="1716" t="s">
        <v>3</v>
      </c>
      <c r="BB189" s="1716" t="s">
        <v>3</v>
      </c>
      <c r="BC189" s="1891"/>
      <c r="BD189" s="1880">
        <v>0</v>
      </c>
      <c r="BE189" s="1880">
        <v>0</v>
      </c>
    </row>
    <row r="190" spans="1:57" x14ac:dyDescent="0.25">
      <c r="A190" s="1723" t="s">
        <v>203</v>
      </c>
      <c r="B190" s="1724"/>
      <c r="C190" s="1724"/>
      <c r="D190" s="1724"/>
      <c r="E190" s="1617"/>
      <c r="F190" s="1617"/>
      <c r="G190" s="1623"/>
      <c r="H190" s="1623"/>
      <c r="I190" s="1623"/>
      <c r="J190" s="1623"/>
      <c r="K190" s="1623"/>
      <c r="L190" s="1623"/>
      <c r="M190" s="1623"/>
      <c r="N190" s="1623"/>
      <c r="O190" s="1623"/>
      <c r="P190" s="1623"/>
      <c r="Q190" s="1623"/>
      <c r="R190" s="1616"/>
      <c r="S190" s="1616"/>
      <c r="T190" s="1616"/>
      <c r="U190" s="1616"/>
      <c r="V190" s="1616"/>
      <c r="W190" s="1616"/>
      <c r="X190" s="1616"/>
      <c r="Y190" s="1616"/>
      <c r="Z190" s="1616"/>
      <c r="AA190" s="1616"/>
      <c r="AB190" s="1616"/>
      <c r="AC190" s="1616"/>
      <c r="AD190" s="1616"/>
      <c r="AE190" s="1616"/>
      <c r="AF190" s="1616"/>
      <c r="AG190" s="1616"/>
      <c r="AH190" s="1616"/>
      <c r="AI190" s="1616"/>
      <c r="AJ190" s="1616"/>
      <c r="AK190" s="1616"/>
      <c r="AL190" s="1616"/>
      <c r="AM190" s="1616"/>
      <c r="AN190" s="1616"/>
      <c r="AO190" s="1616"/>
      <c r="AP190" s="1616"/>
      <c r="AQ190" s="1616"/>
      <c r="AR190" s="1616"/>
      <c r="AS190" s="1616"/>
      <c r="AT190" s="1616"/>
      <c r="AU190" s="1616"/>
      <c r="AV190" s="1616"/>
      <c r="AW190" s="1616"/>
      <c r="AX190" s="1616"/>
      <c r="AY190" s="1616"/>
      <c r="AZ190" s="1616"/>
      <c r="BA190" s="1616"/>
      <c r="BB190" s="1616"/>
      <c r="BC190" s="1616"/>
      <c r="BD190" s="1616"/>
      <c r="BE190" s="1616"/>
    </row>
    <row r="191" spans="1:57" x14ac:dyDescent="0.2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1623"/>
      <c r="J191" s="1623"/>
      <c r="K191" s="1623"/>
      <c r="L191" s="1623"/>
      <c r="M191" s="1623"/>
      <c r="N191" s="1623"/>
      <c r="O191" s="1623"/>
      <c r="P191" s="1623"/>
      <c r="Q191" s="1623"/>
      <c r="R191" s="1616"/>
      <c r="S191" s="1616"/>
      <c r="T191" s="1616"/>
      <c r="U191" s="1616"/>
      <c r="V191" s="1616"/>
      <c r="W191" s="1616"/>
      <c r="X191" s="1616"/>
      <c r="Y191" s="1616"/>
      <c r="Z191" s="1616"/>
      <c r="AA191" s="1616"/>
      <c r="AB191" s="1616"/>
      <c r="AC191" s="1616"/>
      <c r="AD191" s="1616"/>
      <c r="AE191" s="1616"/>
      <c r="AF191" s="1616"/>
      <c r="AG191" s="1616"/>
      <c r="AH191" s="1616"/>
      <c r="AI191" s="1616"/>
      <c r="AJ191" s="1616"/>
      <c r="AK191" s="1616"/>
      <c r="AL191" s="1616"/>
      <c r="AM191" s="1616"/>
      <c r="AN191" s="1616"/>
      <c r="AO191" s="1616"/>
      <c r="AP191" s="1616"/>
      <c r="AQ191" s="1616"/>
      <c r="AR191" s="1616"/>
      <c r="AS191" s="1616"/>
      <c r="AT191" s="1616"/>
      <c r="AU191" s="1616"/>
      <c r="AV191" s="1616"/>
      <c r="AW191" s="1616"/>
      <c r="AX191" s="1616"/>
      <c r="AY191" s="1616"/>
      <c r="AZ191" s="1616"/>
      <c r="BA191" s="1616"/>
      <c r="BB191" s="1616"/>
      <c r="BC191" s="1616"/>
      <c r="BD191" s="1616"/>
      <c r="BE191" s="1616"/>
    </row>
    <row r="192" spans="1:57" x14ac:dyDescent="0.2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1623"/>
      <c r="J192" s="1623"/>
      <c r="K192" s="1623"/>
      <c r="L192" s="1623"/>
      <c r="M192" s="1623"/>
      <c r="N192" s="1623"/>
      <c r="O192" s="1623"/>
      <c r="P192" s="1623"/>
      <c r="Q192" s="1623"/>
      <c r="R192" s="1616"/>
      <c r="S192" s="1616"/>
      <c r="T192" s="1616"/>
      <c r="U192" s="1616"/>
      <c r="V192" s="1616"/>
      <c r="W192" s="1616"/>
      <c r="X192" s="1616"/>
      <c r="Y192" s="1616"/>
      <c r="Z192" s="1616"/>
      <c r="AA192" s="1616"/>
      <c r="AB192" s="1616"/>
      <c r="AC192" s="1616"/>
      <c r="AD192" s="1616"/>
      <c r="AE192" s="1616"/>
      <c r="AF192" s="1616"/>
      <c r="AG192" s="1616"/>
      <c r="AH192" s="1616"/>
      <c r="AI192" s="1616"/>
      <c r="AJ192" s="1616"/>
      <c r="AK192" s="1616"/>
      <c r="AL192" s="1616"/>
      <c r="AM192" s="1616"/>
      <c r="AN192" s="1616"/>
      <c r="AO192" s="1616"/>
      <c r="AP192" s="1616"/>
      <c r="AQ192" s="1616"/>
      <c r="AR192" s="1616"/>
      <c r="AS192" s="1616"/>
      <c r="AT192" s="1616"/>
      <c r="AU192" s="1616"/>
      <c r="AV192" s="1616"/>
      <c r="AW192" s="1616"/>
      <c r="AX192" s="1616"/>
      <c r="AY192" s="1616"/>
      <c r="AZ192" s="1616"/>
      <c r="BA192" s="1616"/>
      <c r="BB192" s="1616"/>
      <c r="BC192" s="1616"/>
      <c r="BD192" s="1616"/>
      <c r="BE192" s="1616"/>
    </row>
    <row r="193" spans="1:56" x14ac:dyDescent="0.2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I193" s="1616"/>
      <c r="J193" s="1616"/>
      <c r="K193" s="1616"/>
      <c r="L193" s="1616"/>
      <c r="M193" s="1616"/>
      <c r="N193" s="1616"/>
      <c r="O193" s="1616"/>
      <c r="P193" s="1616"/>
      <c r="Q193" s="1616"/>
      <c r="R193" s="1623"/>
      <c r="S193" s="1623"/>
      <c r="T193" s="1616"/>
      <c r="U193" s="1616"/>
      <c r="V193" s="1616"/>
      <c r="W193" s="1616"/>
      <c r="X193" s="1616"/>
      <c r="Y193" s="1616"/>
      <c r="Z193" s="1616"/>
      <c r="AA193" s="1616"/>
      <c r="AB193" s="1616"/>
      <c r="AC193" s="1616"/>
      <c r="AD193" s="1616"/>
      <c r="AE193" s="1616"/>
      <c r="AF193" s="1616"/>
      <c r="AG193" s="1616"/>
      <c r="AH193" s="1616"/>
      <c r="AI193" s="1616"/>
      <c r="AJ193" s="1616"/>
      <c r="AK193" s="1616"/>
      <c r="AL193" s="1616"/>
      <c r="AM193" s="1616"/>
      <c r="AN193" s="1616"/>
      <c r="AO193" s="1616"/>
      <c r="AP193" s="1616"/>
      <c r="AQ193" s="1616"/>
      <c r="AR193" s="1616"/>
      <c r="AS193" s="1616"/>
      <c r="AT193" s="1616"/>
      <c r="AU193" s="1616"/>
      <c r="AV193" s="1616"/>
      <c r="AW193" s="1616"/>
      <c r="AX193" s="1616"/>
      <c r="AY193" s="1616"/>
      <c r="AZ193" s="1616"/>
      <c r="BA193" s="1616"/>
      <c r="BB193" s="1616"/>
      <c r="BC193" s="1616"/>
      <c r="BD193" s="1616"/>
    </row>
    <row r="194" spans="1:56" ht="21" x14ac:dyDescent="0.25">
      <c r="A194" s="2800"/>
      <c r="B194" s="2800"/>
      <c r="C194" s="1628" t="s">
        <v>210</v>
      </c>
      <c r="D194" s="1896" t="s">
        <v>211</v>
      </c>
      <c r="E194" s="2796"/>
      <c r="F194" s="1628" t="s">
        <v>210</v>
      </c>
      <c r="G194" s="1650" t="s">
        <v>211</v>
      </c>
      <c r="H194" s="2800"/>
      <c r="I194" s="1616"/>
      <c r="J194" s="1616"/>
      <c r="K194" s="1616"/>
      <c r="L194" s="1616"/>
      <c r="M194" s="1616"/>
      <c r="N194" s="1616"/>
      <c r="O194" s="1616"/>
      <c r="P194" s="1616"/>
      <c r="Q194" s="1616"/>
      <c r="R194" s="1623"/>
      <c r="S194" s="1623"/>
      <c r="T194" s="1616"/>
      <c r="U194" s="1616"/>
      <c r="V194" s="1616"/>
      <c r="W194" s="1616"/>
      <c r="X194" s="1616"/>
      <c r="Y194" s="1616"/>
      <c r="Z194" s="1616"/>
      <c r="AA194" s="1616"/>
      <c r="AB194" s="1616"/>
      <c r="AC194" s="1616"/>
      <c r="AD194" s="1616"/>
      <c r="AE194" s="1616"/>
      <c r="AF194" s="1616"/>
      <c r="AG194" s="1616"/>
      <c r="AH194" s="1616"/>
      <c r="AI194" s="1616"/>
      <c r="AJ194" s="1616"/>
      <c r="AK194" s="1616"/>
      <c r="AL194" s="1616"/>
      <c r="AM194" s="1616"/>
      <c r="AN194" s="1616"/>
      <c r="AO194" s="1616"/>
      <c r="AP194" s="1616"/>
      <c r="AQ194" s="1616"/>
      <c r="AR194" s="1616"/>
      <c r="AS194" s="1616"/>
      <c r="AT194" s="1616"/>
      <c r="AU194" s="1616"/>
      <c r="AV194" s="1616"/>
      <c r="AW194" s="1616"/>
      <c r="AX194" s="1616"/>
      <c r="AY194" s="1616"/>
      <c r="AZ194" s="1616"/>
      <c r="BA194" s="1616"/>
      <c r="BB194" s="1616"/>
      <c r="BC194" s="1616"/>
      <c r="BD194" s="1616"/>
    </row>
    <row r="195" spans="1:56" x14ac:dyDescent="0.25">
      <c r="A195" s="1735" t="s">
        <v>212</v>
      </c>
      <c r="B195" s="1736">
        <v>0</v>
      </c>
      <c r="C195" s="1737">
        <v>0</v>
      </c>
      <c r="D195" s="1897">
        <v>0</v>
      </c>
      <c r="E195" s="1738">
        <v>0</v>
      </c>
      <c r="F195" s="1737">
        <v>0</v>
      </c>
      <c r="G195" s="1738">
        <v>0</v>
      </c>
      <c r="H195" s="1736">
        <v>0</v>
      </c>
      <c r="I195" s="1616"/>
      <c r="J195" s="1616"/>
      <c r="K195" s="1616"/>
      <c r="L195" s="1616"/>
      <c r="M195" s="1616"/>
      <c r="N195" s="1616"/>
      <c r="O195" s="1616"/>
      <c r="P195" s="1616"/>
      <c r="Q195" s="1616"/>
      <c r="R195" s="1623"/>
      <c r="S195" s="1623"/>
      <c r="T195" s="1616"/>
      <c r="U195" s="1616"/>
      <c r="V195" s="1616"/>
      <c r="W195" s="1616"/>
      <c r="X195" s="1616"/>
      <c r="Y195" s="1616"/>
      <c r="Z195" s="1616"/>
      <c r="AA195" s="1616"/>
      <c r="AB195" s="1616"/>
      <c r="AC195" s="1616"/>
      <c r="AD195" s="1616"/>
      <c r="AE195" s="1616"/>
      <c r="AF195" s="1616"/>
      <c r="AG195" s="1616"/>
      <c r="AH195" s="1616"/>
      <c r="AI195" s="1616"/>
      <c r="AJ195" s="1616"/>
      <c r="AK195" s="1616"/>
      <c r="AL195" s="1616"/>
      <c r="AM195" s="1616"/>
      <c r="AN195" s="1616"/>
      <c r="AO195" s="1616"/>
      <c r="AP195" s="1616"/>
      <c r="AQ195" s="1616"/>
      <c r="AR195" s="1616"/>
      <c r="AS195" s="1616"/>
      <c r="AT195" s="1616"/>
      <c r="AU195" s="1616"/>
      <c r="AV195" s="1616"/>
      <c r="AW195" s="1616"/>
      <c r="AX195" s="1616"/>
      <c r="AY195" s="1616"/>
      <c r="AZ195" s="1616"/>
      <c r="BA195" s="1616"/>
      <c r="BB195" s="1616"/>
      <c r="BC195" s="1616"/>
      <c r="BD195" s="1616"/>
    </row>
    <row r="196" spans="1:56" x14ac:dyDescent="0.25">
      <c r="A196" s="1725" t="s">
        <v>213</v>
      </c>
      <c r="B196" s="1729"/>
      <c r="C196" s="1729"/>
      <c r="D196" s="1898"/>
      <c r="E196" s="1730"/>
      <c r="F196" s="1729"/>
      <c r="G196" s="1730"/>
      <c r="H196" s="1882"/>
      <c r="I196" s="1616"/>
      <c r="J196" s="1616"/>
      <c r="K196" s="1616"/>
      <c r="L196" s="1616"/>
      <c r="M196" s="1616"/>
      <c r="N196" s="1616"/>
      <c r="O196" s="1616"/>
      <c r="P196" s="1616"/>
      <c r="Q196" s="1616"/>
      <c r="R196" s="1623"/>
      <c r="S196" s="1623"/>
      <c r="T196" s="1616"/>
      <c r="U196" s="1616"/>
      <c r="V196" s="1616"/>
      <c r="W196" s="1616"/>
      <c r="X196" s="1616"/>
      <c r="Y196" s="1616"/>
      <c r="Z196" s="1616"/>
      <c r="AA196" s="1616"/>
      <c r="AB196" s="1616"/>
      <c r="AC196" s="1616"/>
      <c r="AD196" s="1616"/>
      <c r="AE196" s="1616"/>
      <c r="AF196" s="1616"/>
      <c r="AG196" s="1616"/>
      <c r="AH196" s="1616"/>
      <c r="AI196" s="1616"/>
      <c r="AJ196" s="1616"/>
      <c r="AK196" s="1616"/>
      <c r="AL196" s="1616"/>
      <c r="AM196" s="1616"/>
      <c r="AN196" s="1616"/>
      <c r="AO196" s="1616"/>
      <c r="AP196" s="1616"/>
      <c r="AQ196" s="1616"/>
      <c r="AR196" s="1616"/>
      <c r="AS196" s="1616"/>
      <c r="AT196" s="1616"/>
      <c r="AU196" s="1616"/>
      <c r="AV196" s="1616"/>
      <c r="AW196" s="1616"/>
      <c r="AX196" s="1616"/>
      <c r="AY196" s="1616"/>
      <c r="AZ196" s="1616"/>
      <c r="BA196" s="1616"/>
      <c r="BB196" s="1616"/>
      <c r="BC196" s="1616"/>
      <c r="BD196" s="1616"/>
    </row>
    <row r="197" spans="1:56" x14ac:dyDescent="0.25">
      <c r="A197" s="1735" t="s">
        <v>214</v>
      </c>
      <c r="B197" s="1736">
        <v>0</v>
      </c>
      <c r="C197" s="1737">
        <v>0</v>
      </c>
      <c r="D197" s="1897">
        <v>0</v>
      </c>
      <c r="E197" s="1738">
        <v>0</v>
      </c>
      <c r="F197" s="1737">
        <v>0</v>
      </c>
      <c r="G197" s="1738">
        <v>0</v>
      </c>
      <c r="H197" s="1736">
        <v>0</v>
      </c>
      <c r="I197" s="1616"/>
      <c r="J197" s="1616"/>
      <c r="K197" s="1616"/>
      <c r="L197" s="1616"/>
      <c r="M197" s="1616"/>
      <c r="N197" s="1616"/>
      <c r="O197" s="1616"/>
      <c r="P197" s="1616"/>
      <c r="Q197" s="1616"/>
      <c r="R197" s="1623"/>
      <c r="S197" s="1623"/>
      <c r="T197" s="1616"/>
      <c r="U197" s="1616"/>
      <c r="V197" s="1616"/>
      <c r="W197" s="1616"/>
      <c r="X197" s="1616"/>
      <c r="Y197" s="1616"/>
      <c r="Z197" s="1616"/>
      <c r="AA197" s="1616"/>
      <c r="AB197" s="1616"/>
      <c r="AC197" s="1616"/>
      <c r="AD197" s="1616"/>
      <c r="AE197" s="1616"/>
      <c r="AF197" s="1616"/>
      <c r="AG197" s="1616"/>
      <c r="AH197" s="1616"/>
      <c r="AI197" s="1616"/>
      <c r="AJ197" s="1616"/>
      <c r="AK197" s="1616"/>
      <c r="AL197" s="1616"/>
      <c r="AM197" s="1616"/>
      <c r="AN197" s="1616"/>
      <c r="AO197" s="1616"/>
      <c r="AP197" s="1616"/>
      <c r="AQ197" s="1616"/>
      <c r="AR197" s="1616"/>
      <c r="AS197" s="1616"/>
      <c r="AT197" s="1616"/>
      <c r="AU197" s="1616"/>
      <c r="AV197" s="1616"/>
      <c r="AW197" s="1616"/>
      <c r="AX197" s="1616"/>
      <c r="AY197" s="1616"/>
      <c r="AZ197" s="1616"/>
      <c r="BA197" s="1616"/>
      <c r="BB197" s="1616"/>
      <c r="BC197" s="1616"/>
      <c r="BD197" s="1616"/>
    </row>
    <row r="198" spans="1:56" ht="22.5" x14ac:dyDescent="0.25">
      <c r="A198" s="1726" t="s">
        <v>187</v>
      </c>
      <c r="B198" s="1729"/>
      <c r="C198" s="1729"/>
      <c r="D198" s="1898"/>
      <c r="E198" s="1730"/>
      <c r="F198" s="1729"/>
      <c r="G198" s="1730"/>
      <c r="H198" s="1882"/>
      <c r="I198" s="1616"/>
      <c r="J198" s="1616"/>
      <c r="K198" s="1616"/>
      <c r="L198" s="1616"/>
      <c r="M198" s="1616"/>
      <c r="N198" s="1616"/>
      <c r="O198" s="1616"/>
      <c r="P198" s="1616"/>
      <c r="Q198" s="1616"/>
      <c r="R198" s="1623"/>
      <c r="S198" s="1623"/>
      <c r="T198" s="1616"/>
      <c r="U198" s="1616"/>
      <c r="V198" s="1616"/>
      <c r="W198" s="1616"/>
      <c r="X198" s="1616"/>
      <c r="Y198" s="1616"/>
      <c r="Z198" s="1616"/>
      <c r="AA198" s="1616"/>
      <c r="AB198" s="1616"/>
      <c r="AC198" s="1616"/>
      <c r="AD198" s="1616"/>
      <c r="AE198" s="1616"/>
      <c r="AF198" s="1616"/>
      <c r="AG198" s="1616"/>
      <c r="AH198" s="1616"/>
      <c r="AI198" s="1616"/>
      <c r="AJ198" s="1616"/>
      <c r="AK198" s="1616"/>
      <c r="AL198" s="1616"/>
      <c r="AM198" s="1616"/>
      <c r="AN198" s="1616"/>
      <c r="AO198" s="1616"/>
      <c r="AP198" s="1616"/>
      <c r="AQ198" s="1616"/>
      <c r="AR198" s="1616"/>
      <c r="AS198" s="1616"/>
      <c r="AT198" s="1616"/>
      <c r="AU198" s="1616"/>
      <c r="AV198" s="1616"/>
      <c r="AW198" s="1616"/>
      <c r="AX198" s="1616"/>
      <c r="AY198" s="1616"/>
      <c r="AZ198" s="1616"/>
      <c r="BA198" s="1616"/>
      <c r="BB198" s="1616"/>
      <c r="BC198" s="1616"/>
      <c r="BD198" s="1616"/>
    </row>
    <row r="199" spans="1:56" ht="43.5" x14ac:dyDescent="0.25">
      <c r="A199" s="1727" t="s">
        <v>215</v>
      </c>
      <c r="B199" s="1731"/>
      <c r="C199" s="1731"/>
      <c r="D199" s="1899"/>
      <c r="E199" s="1732"/>
      <c r="F199" s="1731"/>
      <c r="G199" s="1732"/>
      <c r="H199" s="1883"/>
      <c r="I199" s="1616"/>
      <c r="J199" s="1616"/>
      <c r="K199" s="1616"/>
      <c r="L199" s="1616"/>
      <c r="M199" s="1616"/>
      <c r="N199" s="1616"/>
      <c r="O199" s="1616"/>
      <c r="P199" s="1616"/>
      <c r="Q199" s="1616"/>
      <c r="R199" s="1623"/>
      <c r="S199" s="1623"/>
      <c r="T199" s="1616"/>
      <c r="U199" s="1616"/>
      <c r="V199" s="1616"/>
      <c r="W199" s="1616"/>
      <c r="X199" s="1616"/>
      <c r="Y199" s="1616"/>
      <c r="Z199" s="1616"/>
      <c r="AA199" s="1616"/>
      <c r="AB199" s="1616"/>
      <c r="AC199" s="1616"/>
      <c r="AD199" s="1616"/>
      <c r="AE199" s="1616"/>
      <c r="AF199" s="1616"/>
      <c r="AG199" s="1616"/>
      <c r="AH199" s="1616"/>
      <c r="AI199" s="1616"/>
      <c r="AJ199" s="1616"/>
      <c r="AK199" s="1616"/>
      <c r="AL199" s="1616"/>
      <c r="AM199" s="1616"/>
      <c r="AN199" s="1616"/>
      <c r="AO199" s="1616"/>
      <c r="AP199" s="1616"/>
      <c r="AQ199" s="1616"/>
      <c r="AR199" s="1616"/>
      <c r="AS199" s="1616"/>
      <c r="AT199" s="1616"/>
      <c r="AU199" s="1616"/>
      <c r="AV199" s="1616"/>
      <c r="AW199" s="1616"/>
      <c r="AX199" s="1616"/>
      <c r="AY199" s="1616"/>
      <c r="AZ199" s="1616"/>
      <c r="BA199" s="1616"/>
      <c r="BB199" s="1616"/>
      <c r="BC199" s="1616"/>
      <c r="BD199" s="1616"/>
    </row>
    <row r="200" spans="1:56" x14ac:dyDescent="0.25">
      <c r="A200" s="1727" t="s">
        <v>112</v>
      </c>
      <c r="B200" s="1731"/>
      <c r="C200" s="1731"/>
      <c r="D200" s="1899"/>
      <c r="E200" s="1732"/>
      <c r="F200" s="1731"/>
      <c r="G200" s="1732"/>
      <c r="H200" s="1883"/>
      <c r="I200" s="1616"/>
      <c r="J200" s="1616"/>
      <c r="K200" s="1616"/>
      <c r="L200" s="1616"/>
      <c r="M200" s="1616"/>
      <c r="N200" s="1616"/>
      <c r="O200" s="1616"/>
      <c r="P200" s="1616"/>
      <c r="Q200" s="1616"/>
      <c r="R200" s="1623"/>
      <c r="S200" s="1623"/>
      <c r="T200" s="1616"/>
      <c r="U200" s="1616"/>
      <c r="V200" s="1616"/>
      <c r="W200" s="1616"/>
      <c r="X200" s="1616"/>
      <c r="Y200" s="1616"/>
      <c r="Z200" s="1616"/>
      <c r="AA200" s="1616"/>
      <c r="AB200" s="1616"/>
      <c r="AC200" s="1616"/>
      <c r="AD200" s="1616"/>
      <c r="AE200" s="1616"/>
      <c r="AF200" s="1616"/>
      <c r="AG200" s="1616"/>
      <c r="AH200" s="1616"/>
      <c r="AI200" s="1616"/>
      <c r="AJ200" s="1616"/>
      <c r="AK200" s="1616"/>
      <c r="AL200" s="1616"/>
      <c r="AM200" s="1616"/>
      <c r="AN200" s="1616"/>
      <c r="AO200" s="1616"/>
      <c r="AP200" s="1616"/>
      <c r="AQ200" s="1616"/>
      <c r="AR200" s="1616"/>
      <c r="AS200" s="1616"/>
      <c r="AT200" s="1616"/>
      <c r="AU200" s="1616"/>
      <c r="AV200" s="1616"/>
      <c r="AW200" s="1616"/>
      <c r="AX200" s="1616"/>
      <c r="AY200" s="1616"/>
      <c r="AZ200" s="1616"/>
      <c r="BA200" s="1616"/>
      <c r="BB200" s="1616"/>
      <c r="BC200" s="1616"/>
      <c r="BD200" s="1616"/>
    </row>
    <row r="201" spans="1:56" ht="22.5" x14ac:dyDescent="0.25">
      <c r="A201" s="1727" t="s">
        <v>117</v>
      </c>
      <c r="B201" s="1731"/>
      <c r="C201" s="1731"/>
      <c r="D201" s="1899"/>
      <c r="E201" s="1732"/>
      <c r="F201" s="1731"/>
      <c r="G201" s="1732"/>
      <c r="H201" s="1883"/>
      <c r="I201" s="1616"/>
      <c r="J201" s="1616"/>
      <c r="K201" s="1616"/>
      <c r="L201" s="1616"/>
      <c r="M201" s="1616"/>
      <c r="N201" s="1616"/>
      <c r="O201" s="1616"/>
      <c r="P201" s="1616"/>
      <c r="Q201" s="1616"/>
      <c r="R201" s="1623"/>
      <c r="S201" s="1623"/>
      <c r="T201" s="1616"/>
      <c r="U201" s="1616"/>
      <c r="V201" s="1616"/>
      <c r="W201" s="1616"/>
      <c r="X201" s="1616"/>
      <c r="Y201" s="1616"/>
      <c r="Z201" s="1616"/>
      <c r="AA201" s="1616"/>
      <c r="AB201" s="1616"/>
      <c r="AC201" s="1616"/>
      <c r="AD201" s="1616"/>
      <c r="AE201" s="1616"/>
      <c r="AF201" s="1616"/>
      <c r="AG201" s="1616"/>
      <c r="AH201" s="1616"/>
      <c r="AI201" s="1616"/>
      <c r="AJ201" s="1616"/>
      <c r="AK201" s="1616"/>
      <c r="AL201" s="1616"/>
      <c r="AM201" s="1616"/>
      <c r="AN201" s="1616"/>
      <c r="AO201" s="1616"/>
      <c r="AP201" s="1616"/>
      <c r="AQ201" s="1616"/>
      <c r="AR201" s="1616"/>
      <c r="AS201" s="1616"/>
      <c r="AT201" s="1616"/>
      <c r="AU201" s="1616"/>
      <c r="AV201" s="1616"/>
      <c r="AW201" s="1616"/>
      <c r="AX201" s="1616"/>
      <c r="AY201" s="1616"/>
      <c r="AZ201" s="1616"/>
      <c r="BA201" s="1616"/>
      <c r="BB201" s="1616"/>
      <c r="BC201" s="1616"/>
      <c r="BD201" s="1616"/>
    </row>
    <row r="202" spans="1:56" x14ac:dyDescent="0.25">
      <c r="A202" s="1727" t="s">
        <v>191</v>
      </c>
      <c r="B202" s="1731"/>
      <c r="C202" s="1731"/>
      <c r="D202" s="1899"/>
      <c r="E202" s="1732"/>
      <c r="F202" s="1731"/>
      <c r="G202" s="1732"/>
      <c r="H202" s="1883"/>
      <c r="I202" s="1616"/>
      <c r="J202" s="1616"/>
      <c r="K202" s="1616"/>
      <c r="L202" s="1616"/>
      <c r="M202" s="1616"/>
      <c r="N202" s="1616"/>
      <c r="O202" s="1616"/>
      <c r="P202" s="1616"/>
      <c r="Q202" s="1616"/>
      <c r="R202" s="1623"/>
      <c r="S202" s="1623"/>
      <c r="T202" s="1616"/>
      <c r="U202" s="1616"/>
      <c r="V202" s="1616"/>
      <c r="W202" s="1616"/>
      <c r="X202" s="1616"/>
      <c r="Y202" s="1616"/>
      <c r="Z202" s="1616"/>
      <c r="AA202" s="1616"/>
      <c r="AB202" s="1616"/>
      <c r="AC202" s="1616"/>
      <c r="AD202" s="1616"/>
      <c r="AE202" s="1616"/>
      <c r="AF202" s="1616"/>
      <c r="AG202" s="1616"/>
      <c r="AH202" s="1616"/>
      <c r="AI202" s="1616"/>
      <c r="AJ202" s="1616"/>
      <c r="AK202" s="1616"/>
      <c r="AL202" s="1616"/>
      <c r="AM202" s="1616"/>
      <c r="AN202" s="1616"/>
      <c r="AO202" s="1616"/>
      <c r="AP202" s="1616"/>
      <c r="AQ202" s="1616"/>
      <c r="AR202" s="1616"/>
      <c r="AS202" s="1616"/>
      <c r="AT202" s="1616"/>
      <c r="AU202" s="1616"/>
      <c r="AV202" s="1616"/>
      <c r="AW202" s="1616"/>
      <c r="AX202" s="1616"/>
      <c r="AY202" s="1616"/>
      <c r="AZ202" s="1616"/>
      <c r="BA202" s="1616"/>
      <c r="BB202" s="1616"/>
      <c r="BC202" s="1616"/>
      <c r="BD202" s="1616"/>
    </row>
    <row r="203" spans="1:56" x14ac:dyDescent="0.25">
      <c r="A203" s="1727" t="s">
        <v>118</v>
      </c>
      <c r="B203" s="1731"/>
      <c r="C203" s="1731"/>
      <c r="D203" s="1899"/>
      <c r="E203" s="1732"/>
      <c r="F203" s="1731"/>
      <c r="G203" s="1732"/>
      <c r="H203" s="1883"/>
      <c r="I203" s="1616"/>
      <c r="J203" s="1616"/>
      <c r="K203" s="1616"/>
      <c r="L203" s="1616"/>
      <c r="M203" s="1616"/>
      <c r="N203" s="1616"/>
      <c r="O203" s="1616"/>
      <c r="P203" s="1616"/>
      <c r="Q203" s="1616"/>
      <c r="R203" s="1715"/>
      <c r="S203" s="1667"/>
      <c r="T203" s="1616"/>
      <c r="U203" s="1616"/>
      <c r="V203" s="1616"/>
      <c r="W203" s="1616"/>
      <c r="X203" s="1616"/>
      <c r="Y203" s="1616"/>
      <c r="Z203" s="1616"/>
      <c r="AA203" s="1616"/>
      <c r="AB203" s="1616"/>
      <c r="AC203" s="1616"/>
      <c r="AD203" s="1616"/>
      <c r="AE203" s="1616"/>
      <c r="AF203" s="1616"/>
      <c r="AG203" s="1616"/>
      <c r="AH203" s="1616"/>
      <c r="AI203" s="1616"/>
      <c r="AJ203" s="1616"/>
      <c r="AK203" s="1616"/>
      <c r="AL203" s="1616"/>
      <c r="AM203" s="1616"/>
      <c r="AN203" s="1616"/>
      <c r="AO203" s="1616"/>
      <c r="AP203" s="1616"/>
      <c r="AQ203" s="1616"/>
      <c r="AR203" s="1616"/>
      <c r="AS203" s="1616"/>
      <c r="AT203" s="1616"/>
      <c r="AU203" s="1616"/>
      <c r="AV203" s="1616"/>
      <c r="AW203" s="1616"/>
      <c r="AX203" s="1616"/>
      <c r="AY203" s="1616"/>
      <c r="AZ203" s="1616"/>
      <c r="BA203" s="1616"/>
      <c r="BB203" s="1616"/>
      <c r="BC203" s="1616"/>
      <c r="BD203" s="1616"/>
    </row>
    <row r="204" spans="1:56" ht="15.75" x14ac:dyDescent="0.25">
      <c r="A204" s="1727" t="s">
        <v>119</v>
      </c>
      <c r="B204" s="1731"/>
      <c r="C204" s="1731"/>
      <c r="D204" s="1899"/>
      <c r="E204" s="1732"/>
      <c r="F204" s="1731"/>
      <c r="G204" s="1732"/>
      <c r="H204" s="1883"/>
      <c r="I204" s="1616"/>
      <c r="J204" s="1616"/>
      <c r="K204" s="1616"/>
      <c r="L204" s="1616"/>
      <c r="M204" s="1616"/>
      <c r="N204" s="1616"/>
      <c r="O204" s="1616"/>
      <c r="P204" s="1616"/>
      <c r="Q204" s="1616"/>
      <c r="R204" s="1666"/>
      <c r="S204" s="1642"/>
      <c r="T204" s="1616"/>
      <c r="U204" s="1616"/>
      <c r="V204" s="1616"/>
      <c r="W204" s="1616"/>
      <c r="X204" s="1616"/>
      <c r="Y204" s="1616"/>
      <c r="Z204" s="1616"/>
      <c r="AA204" s="1616"/>
      <c r="AB204" s="1616"/>
      <c r="AC204" s="1616"/>
      <c r="AD204" s="1616"/>
      <c r="AE204" s="1616"/>
      <c r="AF204" s="1616"/>
      <c r="AG204" s="1616"/>
      <c r="AH204" s="1616"/>
      <c r="AI204" s="1616"/>
      <c r="AJ204" s="1616"/>
      <c r="AK204" s="1616"/>
      <c r="AL204" s="1616"/>
      <c r="AM204" s="1616"/>
      <c r="AN204" s="1616"/>
      <c r="AO204" s="1616"/>
      <c r="AP204" s="1616"/>
      <c r="AQ204" s="1616"/>
      <c r="AR204" s="1616"/>
      <c r="AS204" s="1616"/>
      <c r="AT204" s="1616"/>
      <c r="AU204" s="1616"/>
      <c r="AV204" s="1616"/>
      <c r="AW204" s="1616"/>
      <c r="AX204" s="1616"/>
      <c r="AY204" s="1616"/>
      <c r="AZ204" s="1616"/>
      <c r="BA204" s="1616"/>
      <c r="BB204" s="1616"/>
      <c r="BC204" s="1616"/>
      <c r="BD204" s="1616"/>
    </row>
    <row r="205" spans="1:56" ht="33" x14ac:dyDescent="0.25">
      <c r="A205" s="1727" t="s">
        <v>192</v>
      </c>
      <c r="B205" s="1731"/>
      <c r="C205" s="1731"/>
      <c r="D205" s="1899"/>
      <c r="E205" s="1732"/>
      <c r="F205" s="1731"/>
      <c r="G205" s="1732"/>
      <c r="H205" s="1883"/>
      <c r="I205" s="1619"/>
      <c r="J205" s="1619"/>
      <c r="K205" s="1619"/>
      <c r="L205" s="1619"/>
      <c r="M205" s="1619"/>
      <c r="N205" s="1619"/>
      <c r="O205" s="1619"/>
      <c r="P205" s="1619"/>
      <c r="Q205" s="1616"/>
      <c r="R205" s="1666"/>
      <c r="S205" s="1642"/>
      <c r="T205" s="1616"/>
      <c r="U205" s="1616"/>
      <c r="V205" s="1616"/>
      <c r="W205" s="1616"/>
      <c r="X205" s="1616"/>
      <c r="Y205" s="1616"/>
      <c r="Z205" s="1616"/>
      <c r="AA205" s="1616"/>
      <c r="AB205" s="1616"/>
      <c r="AC205" s="1619"/>
      <c r="AD205" s="1619"/>
      <c r="AE205" s="1619"/>
      <c r="AF205" s="1619"/>
      <c r="AG205" s="1619"/>
      <c r="AH205" s="1619"/>
      <c r="AI205" s="1619"/>
      <c r="AJ205" s="1619"/>
      <c r="AK205" s="1619"/>
      <c r="AL205" s="1619"/>
      <c r="AM205" s="1619"/>
      <c r="AN205" s="1619"/>
      <c r="AO205" s="1619"/>
      <c r="AP205" s="1619"/>
      <c r="AQ205" s="1619"/>
      <c r="AR205" s="1619"/>
      <c r="AS205" s="1619"/>
      <c r="AT205" s="1619"/>
      <c r="AU205" s="1619"/>
      <c r="AV205" s="1619"/>
      <c r="AW205" s="1619"/>
      <c r="AX205" s="1619"/>
      <c r="AY205" s="1619"/>
      <c r="AZ205" s="1619"/>
      <c r="BA205" s="1619"/>
      <c r="BB205" s="1616"/>
      <c r="BC205" s="1616"/>
      <c r="BD205" s="1616"/>
    </row>
    <row r="206" spans="1:56" ht="33" x14ac:dyDescent="0.25">
      <c r="A206" s="1727" t="s">
        <v>193</v>
      </c>
      <c r="B206" s="1731"/>
      <c r="C206" s="1731"/>
      <c r="D206" s="1899"/>
      <c r="E206" s="1732"/>
      <c r="F206" s="1731"/>
      <c r="G206" s="1732"/>
      <c r="H206" s="1883"/>
      <c r="I206" s="1619"/>
      <c r="J206" s="1619"/>
      <c r="K206" s="1619"/>
      <c r="L206" s="1619"/>
      <c r="M206" s="1619"/>
      <c r="N206" s="1619"/>
      <c r="O206" s="1619"/>
      <c r="P206" s="1619"/>
      <c r="Q206" s="1616"/>
      <c r="R206" s="1666"/>
      <c r="S206" s="1642"/>
      <c r="T206" s="1616"/>
      <c r="U206" s="1616"/>
      <c r="V206" s="1616"/>
      <c r="W206" s="1616"/>
      <c r="X206" s="1616"/>
      <c r="Y206" s="1616"/>
      <c r="Z206" s="1616"/>
      <c r="AA206" s="1616"/>
      <c r="AB206" s="1616"/>
      <c r="AC206" s="1619"/>
      <c r="AD206" s="1619"/>
      <c r="AE206" s="1619"/>
      <c r="AF206" s="1619"/>
      <c r="AG206" s="1619"/>
      <c r="AH206" s="1619"/>
      <c r="AI206" s="1619"/>
      <c r="AJ206" s="1619"/>
      <c r="AK206" s="1619"/>
      <c r="AL206" s="1619"/>
      <c r="AM206" s="1619"/>
      <c r="AN206" s="1619"/>
      <c r="AO206" s="1619"/>
      <c r="AP206" s="1619"/>
      <c r="AQ206" s="1619"/>
      <c r="AR206" s="1619"/>
      <c r="AS206" s="1619"/>
      <c r="AT206" s="1619"/>
      <c r="AU206" s="1619"/>
      <c r="AV206" s="1619"/>
      <c r="AW206" s="1619"/>
      <c r="AX206" s="1619"/>
      <c r="AY206" s="1619"/>
      <c r="AZ206" s="1619"/>
      <c r="BA206" s="1619"/>
      <c r="BB206" s="1616"/>
      <c r="BC206" s="1616"/>
      <c r="BD206" s="1616"/>
    </row>
    <row r="207" spans="1:56" ht="54" x14ac:dyDescent="0.25">
      <c r="A207" s="1728" t="s">
        <v>194</v>
      </c>
      <c r="B207" s="1733"/>
      <c r="C207" s="1733"/>
      <c r="D207" s="1900"/>
      <c r="E207" s="1734"/>
      <c r="F207" s="1733"/>
      <c r="G207" s="1734"/>
      <c r="H207" s="1884"/>
      <c r="I207" s="1619"/>
      <c r="J207" s="1619"/>
      <c r="K207" s="1619"/>
      <c r="L207" s="1619"/>
      <c r="M207" s="1619"/>
      <c r="N207" s="1619"/>
      <c r="O207" s="1619"/>
      <c r="P207" s="1619"/>
      <c r="Q207" s="1616"/>
      <c r="R207" s="1666"/>
      <c r="S207" s="1642"/>
      <c r="T207" s="1616"/>
      <c r="U207" s="1616"/>
      <c r="V207" s="1616"/>
      <c r="W207" s="1616"/>
      <c r="X207" s="1616"/>
      <c r="Y207" s="1616"/>
      <c r="Z207" s="1616"/>
      <c r="AA207" s="1616"/>
      <c r="AB207" s="1616"/>
      <c r="AC207" s="1619"/>
      <c r="AD207" s="1619"/>
      <c r="AE207" s="1619"/>
      <c r="AF207" s="1619"/>
      <c r="AG207" s="1619"/>
      <c r="AH207" s="1619"/>
      <c r="AI207" s="1619"/>
      <c r="AJ207" s="1619"/>
      <c r="AK207" s="1619"/>
      <c r="AL207" s="1619"/>
      <c r="AM207" s="1619"/>
      <c r="AN207" s="1619"/>
      <c r="AO207" s="1619"/>
      <c r="AP207" s="1619"/>
      <c r="AQ207" s="1619"/>
      <c r="AR207" s="1619"/>
      <c r="AS207" s="1619"/>
      <c r="AT207" s="1619"/>
      <c r="AU207" s="1619"/>
      <c r="AV207" s="1619"/>
      <c r="AW207" s="1619"/>
      <c r="AX207" s="1619"/>
      <c r="AY207" s="1619"/>
      <c r="AZ207" s="1619"/>
      <c r="BA207" s="1619"/>
      <c r="BB207" s="1616"/>
      <c r="BC207" s="1616"/>
      <c r="BD207" s="1616"/>
    </row>
    <row r="208" spans="1:56" x14ac:dyDescent="0.25">
      <c r="A208" s="1652"/>
      <c r="B208" s="1658"/>
      <c r="C208" s="1658"/>
      <c r="D208" s="1652"/>
      <c r="E208" s="1652"/>
      <c r="F208" s="1652"/>
      <c r="G208" s="1652"/>
      <c r="H208" s="1652"/>
      <c r="I208" s="1652"/>
      <c r="J208" s="1652"/>
      <c r="K208" s="1652"/>
      <c r="L208" s="1652"/>
      <c r="M208" s="1652"/>
      <c r="N208" s="1652"/>
      <c r="O208" s="1652"/>
      <c r="P208" s="1652"/>
      <c r="Q208" s="1652"/>
      <c r="R208" s="1886"/>
      <c r="S208" s="1652"/>
      <c r="T208" s="1652"/>
      <c r="U208" s="1652"/>
      <c r="V208" s="1652"/>
      <c r="W208" s="1652"/>
      <c r="X208" s="1652"/>
      <c r="Y208" s="1652"/>
      <c r="Z208" s="1652"/>
      <c r="AA208" s="1652"/>
      <c r="AB208" s="1652"/>
      <c r="AC208" s="1652"/>
      <c r="AD208" s="1652"/>
      <c r="AE208" s="1652"/>
      <c r="AF208" s="1652"/>
      <c r="AG208" s="1652"/>
      <c r="AH208" s="1652"/>
      <c r="AI208" s="1652"/>
      <c r="AJ208" s="1652"/>
      <c r="AK208" s="1652"/>
      <c r="AL208" s="1652"/>
      <c r="AM208" s="1652"/>
      <c r="AN208" s="1652"/>
      <c r="AO208" s="1652"/>
      <c r="AP208" s="1652"/>
      <c r="AQ208" s="1652"/>
      <c r="AR208" s="1652"/>
      <c r="AS208" s="1652"/>
      <c r="AT208" s="1652"/>
      <c r="AU208" s="1652"/>
      <c r="AV208" s="1652"/>
      <c r="AW208" s="1652"/>
      <c r="AX208" s="1652"/>
      <c r="AY208" s="1652"/>
      <c r="AZ208" s="1652"/>
      <c r="BA208" s="1652"/>
      <c r="BB208" s="1652"/>
      <c r="BC208" s="1652"/>
      <c r="BD208" s="1652"/>
    </row>
    <row r="209" spans="2:18" x14ac:dyDescent="0.25">
      <c r="B209" s="1658"/>
      <c r="C209" s="1658"/>
      <c r="D209" s="1652"/>
      <c r="E209" s="1652"/>
      <c r="F209" s="1652"/>
      <c r="G209" s="1652"/>
      <c r="H209" s="1652"/>
      <c r="I209" s="1652"/>
      <c r="J209" s="1652"/>
      <c r="K209" s="1652"/>
      <c r="L209" s="1652"/>
      <c r="M209" s="1652"/>
      <c r="N209" s="1652"/>
      <c r="O209" s="1652"/>
      <c r="P209" s="1652"/>
      <c r="Q209" s="1652"/>
      <c r="R209" s="1886"/>
    </row>
    <row r="210" spans="2:18" x14ac:dyDescent="0.25">
      <c r="B210" s="1658"/>
      <c r="C210" s="1658"/>
      <c r="D210" s="1652"/>
      <c r="E210" s="1652"/>
      <c r="F210" s="1652"/>
      <c r="G210" s="1652"/>
      <c r="H210" s="1652"/>
      <c r="I210" s="1652"/>
      <c r="J210" s="1652"/>
      <c r="K210" s="1652"/>
      <c r="L210" s="1652"/>
      <c r="M210" s="1652"/>
      <c r="N210" s="1652"/>
      <c r="O210" s="1652"/>
      <c r="P210" s="1652"/>
      <c r="Q210" s="1652"/>
      <c r="R210" s="1886"/>
    </row>
    <row r="211" spans="2:18" x14ac:dyDescent="0.25">
      <c r="B211" s="1658"/>
      <c r="C211" s="1658"/>
      <c r="D211" s="1652"/>
      <c r="E211" s="1652"/>
      <c r="F211" s="1652"/>
      <c r="G211" s="1652"/>
      <c r="H211" s="1652"/>
      <c r="I211" s="1652"/>
      <c r="J211" s="1652"/>
      <c r="K211" s="1652"/>
      <c r="L211" s="1652"/>
      <c r="M211" s="1652"/>
      <c r="N211" s="1652"/>
      <c r="O211" s="1652"/>
      <c r="P211" s="1652"/>
      <c r="Q211" s="1652"/>
      <c r="R211" s="1886"/>
    </row>
    <row r="212" spans="2:18" x14ac:dyDescent="0.25">
      <c r="B212" s="1658"/>
      <c r="C212" s="1658"/>
      <c r="D212" s="1652"/>
      <c r="E212" s="1652"/>
      <c r="F212" s="1652"/>
      <c r="G212" s="1652"/>
      <c r="H212" s="1652"/>
      <c r="I212" s="1652"/>
      <c r="J212" s="1652"/>
      <c r="K212" s="1652"/>
      <c r="L212" s="1652"/>
      <c r="M212" s="1652"/>
      <c r="N212" s="1652"/>
      <c r="O212" s="1652"/>
      <c r="P212" s="1652"/>
      <c r="Q212" s="1652"/>
      <c r="R212" s="1886"/>
    </row>
    <row r="213" spans="2:18" x14ac:dyDescent="0.25">
      <c r="B213" s="1658"/>
      <c r="C213" s="1658"/>
      <c r="D213" s="1652"/>
      <c r="E213" s="1652"/>
      <c r="F213" s="1652"/>
      <c r="G213" s="1652"/>
      <c r="H213" s="1652"/>
      <c r="I213" s="1652"/>
      <c r="J213" s="1652"/>
      <c r="K213" s="1652"/>
      <c r="L213" s="1652"/>
      <c r="M213" s="1652"/>
      <c r="N213" s="1652"/>
      <c r="O213" s="1652"/>
      <c r="P213" s="1652"/>
      <c r="Q213" s="1652"/>
      <c r="R213" s="1886"/>
    </row>
    <row r="214" spans="2:18" x14ac:dyDescent="0.25">
      <c r="B214" s="1658"/>
      <c r="C214" s="1658"/>
      <c r="D214" s="1652"/>
      <c r="E214" s="1652"/>
      <c r="F214" s="1652"/>
      <c r="G214" s="1652"/>
      <c r="H214" s="1652"/>
      <c r="I214" s="1652"/>
      <c r="J214" s="1652"/>
      <c r="K214" s="1652"/>
      <c r="L214" s="1652"/>
      <c r="M214" s="1652"/>
      <c r="N214" s="1652"/>
      <c r="O214" s="1652"/>
      <c r="P214" s="1652"/>
      <c r="Q214" s="1652"/>
      <c r="R214" s="1886"/>
    </row>
    <row r="215" spans="2:18" x14ac:dyDescent="0.25">
      <c r="B215" s="1658"/>
      <c r="C215" s="1658"/>
      <c r="D215" s="1652"/>
      <c r="E215" s="1652"/>
      <c r="F215" s="1652"/>
      <c r="G215" s="1652"/>
      <c r="H215" s="1652"/>
      <c r="I215" s="1652"/>
      <c r="J215" s="1652"/>
      <c r="K215" s="1652"/>
      <c r="L215" s="1652"/>
      <c r="M215" s="1652"/>
      <c r="N215" s="1652"/>
      <c r="O215" s="1652"/>
      <c r="P215" s="1652"/>
      <c r="Q215" s="1652"/>
      <c r="R215" s="1886"/>
    </row>
    <row r="216" spans="2:18" x14ac:dyDescent="0.25">
      <c r="B216" s="1658"/>
      <c r="C216" s="1658"/>
      <c r="D216" s="1652"/>
      <c r="E216" s="1652"/>
      <c r="F216" s="1652"/>
      <c r="G216" s="1652"/>
      <c r="H216" s="1652"/>
      <c r="I216" s="1652"/>
      <c r="J216" s="1652"/>
      <c r="K216" s="1652"/>
      <c r="L216" s="1652"/>
      <c r="M216" s="1652"/>
      <c r="N216" s="1652"/>
      <c r="O216" s="1652"/>
      <c r="P216" s="1652"/>
      <c r="Q216" s="1652"/>
      <c r="R216" s="1886"/>
    </row>
    <row r="217" spans="2:18" x14ac:dyDescent="0.25">
      <c r="B217" s="1658"/>
      <c r="C217" s="1658"/>
      <c r="D217" s="1652"/>
      <c r="E217" s="1652"/>
      <c r="F217" s="1652"/>
      <c r="G217" s="1652"/>
      <c r="H217" s="1652"/>
      <c r="I217" s="1652"/>
      <c r="J217" s="1652"/>
      <c r="K217" s="1652"/>
      <c r="L217" s="1652"/>
      <c r="M217" s="1652"/>
      <c r="N217" s="1652"/>
      <c r="O217" s="1652"/>
      <c r="P217" s="1652"/>
      <c r="Q217" s="1652"/>
      <c r="R217" s="1886"/>
    </row>
    <row r="218" spans="2:18" x14ac:dyDescent="0.25">
      <c r="B218" s="1658"/>
      <c r="C218" s="1658"/>
      <c r="D218" s="1652"/>
      <c r="E218" s="1652"/>
      <c r="F218" s="1652"/>
      <c r="G218" s="1652"/>
      <c r="H218" s="1652"/>
      <c r="I218" s="1652"/>
      <c r="J218" s="1652"/>
      <c r="K218" s="1652"/>
      <c r="L218" s="1652"/>
      <c r="M218" s="1652"/>
      <c r="N218" s="1652"/>
      <c r="O218" s="1652"/>
      <c r="P218" s="1652"/>
      <c r="Q218" s="1652"/>
      <c r="R218" s="1886"/>
    </row>
    <row r="219" spans="2:18" x14ac:dyDescent="0.25">
      <c r="B219" s="1658"/>
      <c r="C219" s="1658"/>
      <c r="D219" s="1652"/>
      <c r="E219" s="1652"/>
      <c r="F219" s="1652"/>
      <c r="G219" s="1652"/>
      <c r="H219" s="1652"/>
      <c r="I219" s="1652"/>
      <c r="J219" s="1652"/>
      <c r="K219" s="1652"/>
      <c r="L219" s="1652"/>
      <c r="M219" s="1652"/>
      <c r="N219" s="1652"/>
      <c r="O219" s="1652"/>
      <c r="P219" s="1652"/>
      <c r="Q219" s="1652"/>
      <c r="R219" s="1886"/>
    </row>
    <row r="220" spans="2:18" x14ac:dyDescent="0.25">
      <c r="B220" s="1658"/>
      <c r="C220" s="1658"/>
      <c r="D220" s="1652"/>
      <c r="E220" s="1652"/>
      <c r="F220" s="1652"/>
      <c r="G220" s="1652"/>
      <c r="H220" s="1652"/>
      <c r="I220" s="1652"/>
      <c r="J220" s="1652"/>
      <c r="K220" s="1652"/>
      <c r="L220" s="1652"/>
      <c r="M220" s="1652"/>
      <c r="N220" s="1652"/>
      <c r="O220" s="1652"/>
      <c r="P220" s="1652"/>
      <c r="Q220" s="1652"/>
      <c r="R220" s="1886"/>
    </row>
    <row r="221" spans="2:18" x14ac:dyDescent="0.25">
      <c r="B221" s="1658"/>
      <c r="C221" s="1658"/>
      <c r="D221" s="1652"/>
      <c r="E221" s="1652"/>
      <c r="F221" s="1652"/>
      <c r="G221" s="1652"/>
      <c r="H221" s="1652"/>
      <c r="I221" s="1652"/>
      <c r="J221" s="1652"/>
      <c r="K221" s="1652"/>
      <c r="L221" s="1652"/>
      <c r="M221" s="1652"/>
      <c r="N221" s="1652"/>
      <c r="O221" s="1652"/>
      <c r="P221" s="1652"/>
      <c r="Q221" s="1652"/>
      <c r="R221" s="1886"/>
    </row>
    <row r="222" spans="2:18" x14ac:dyDescent="0.25">
      <c r="B222" s="1658"/>
      <c r="C222" s="1658"/>
      <c r="D222" s="1652"/>
      <c r="E222" s="1652"/>
      <c r="F222" s="1652"/>
      <c r="G222" s="1652"/>
      <c r="H222" s="1652"/>
      <c r="I222" s="1652"/>
      <c r="J222" s="1652"/>
      <c r="K222" s="1652"/>
      <c r="L222" s="1652"/>
      <c r="M222" s="1652"/>
      <c r="N222" s="1652"/>
      <c r="O222" s="1652"/>
      <c r="P222" s="1652"/>
      <c r="Q222" s="1652"/>
      <c r="R222" s="1886"/>
    </row>
    <row r="223" spans="2:18" x14ac:dyDescent="0.25">
      <c r="B223" s="1658"/>
      <c r="C223" s="1658"/>
      <c r="D223" s="1652"/>
      <c r="E223" s="1652"/>
      <c r="F223" s="1652"/>
      <c r="G223" s="1652"/>
      <c r="H223" s="1652"/>
      <c r="I223" s="1652"/>
      <c r="J223" s="1652"/>
      <c r="K223" s="1652"/>
      <c r="L223" s="1652"/>
      <c r="M223" s="1652"/>
      <c r="N223" s="1652"/>
      <c r="O223" s="1652"/>
      <c r="P223" s="1652"/>
      <c r="Q223" s="1652"/>
      <c r="R223" s="1886"/>
    </row>
    <row r="224" spans="2:18" x14ac:dyDescent="0.25">
      <c r="B224" s="1658"/>
      <c r="C224" s="1658"/>
      <c r="D224" s="1652"/>
      <c r="E224" s="1652"/>
      <c r="F224" s="1652"/>
      <c r="G224" s="1652"/>
      <c r="H224" s="1652"/>
      <c r="I224" s="1652"/>
      <c r="J224" s="1652"/>
      <c r="K224" s="1652"/>
      <c r="L224" s="1652"/>
      <c r="M224" s="1652"/>
      <c r="N224" s="1652"/>
      <c r="O224" s="1652"/>
      <c r="P224" s="1652"/>
      <c r="Q224" s="1652"/>
      <c r="R224" s="1886"/>
    </row>
    <row r="225" spans="1:18" x14ac:dyDescent="0.25">
      <c r="A225" s="1652"/>
      <c r="B225" s="1658"/>
      <c r="C225" s="1658"/>
      <c r="D225" s="1652"/>
      <c r="E225" s="1652"/>
      <c r="F225" s="1652"/>
      <c r="G225" s="1652"/>
      <c r="H225" s="1652"/>
      <c r="I225" s="1652"/>
      <c r="J225" s="1652"/>
      <c r="K225" s="1652"/>
      <c r="L225" s="1652"/>
      <c r="M225" s="1652"/>
      <c r="N225" s="1652"/>
      <c r="O225" s="1652"/>
      <c r="P225" s="1652"/>
      <c r="Q225" s="1652"/>
      <c r="R225" s="1886"/>
    </row>
    <row r="226" spans="1:18" x14ac:dyDescent="0.25">
      <c r="A226" s="1652"/>
      <c r="B226" s="1658"/>
      <c r="C226" s="1658"/>
      <c r="D226" s="1652"/>
      <c r="E226" s="1652"/>
      <c r="F226" s="1652"/>
      <c r="G226" s="1652"/>
      <c r="H226" s="1652"/>
      <c r="I226" s="1652"/>
      <c r="J226" s="1652"/>
      <c r="K226" s="1652"/>
      <c r="L226" s="1652"/>
      <c r="M226" s="1652"/>
      <c r="N226" s="1652"/>
      <c r="O226" s="1652"/>
      <c r="P226" s="1652"/>
      <c r="Q226" s="1652"/>
      <c r="R226" s="1886"/>
    </row>
    <row r="227" spans="1:18" x14ac:dyDescent="0.25">
      <c r="A227" s="1652"/>
      <c r="B227" s="1658"/>
      <c r="C227" s="1658"/>
      <c r="D227" s="1652"/>
      <c r="E227" s="1652"/>
      <c r="F227" s="1652"/>
      <c r="G227" s="1652"/>
      <c r="H227" s="1652"/>
      <c r="I227" s="1652"/>
      <c r="J227" s="1652"/>
      <c r="K227" s="1652"/>
      <c r="L227" s="1652"/>
      <c r="M227" s="1652"/>
      <c r="N227" s="1652"/>
      <c r="O227" s="1652"/>
      <c r="P227" s="1652"/>
      <c r="Q227" s="1652"/>
      <c r="R227" s="1886"/>
    </row>
    <row r="228" spans="1:18" x14ac:dyDescent="0.25">
      <c r="A228" s="1652"/>
      <c r="B228" s="1658"/>
      <c r="C228" s="1658"/>
      <c r="D228" s="1652"/>
      <c r="E228" s="1652"/>
      <c r="F228" s="1652"/>
      <c r="G228" s="1652"/>
      <c r="H228" s="1652"/>
      <c r="I228" s="1652"/>
      <c r="J228" s="1652"/>
      <c r="K228" s="1652"/>
      <c r="L228" s="1652"/>
      <c r="M228" s="1652"/>
      <c r="N228" s="1652"/>
      <c r="O228" s="1652"/>
      <c r="P228" s="1652"/>
      <c r="Q228" s="1652"/>
      <c r="R228" s="1886"/>
    </row>
    <row r="229" spans="1:18" x14ac:dyDescent="0.25">
      <c r="A229" s="1652"/>
      <c r="B229" s="1658"/>
      <c r="C229" s="1658"/>
      <c r="D229" s="1652"/>
      <c r="E229" s="1652"/>
      <c r="F229" s="1652"/>
      <c r="G229" s="1652"/>
      <c r="H229" s="1652"/>
      <c r="I229" s="1652"/>
      <c r="J229" s="1652"/>
      <c r="K229" s="1652"/>
      <c r="L229" s="1652"/>
      <c r="M229" s="1652"/>
      <c r="N229" s="1652"/>
      <c r="O229" s="1652"/>
      <c r="P229" s="1652"/>
      <c r="Q229" s="1652"/>
      <c r="R229" s="1886"/>
    </row>
    <row r="230" spans="1:18" x14ac:dyDescent="0.25">
      <c r="A230" s="1652"/>
      <c r="B230" s="1658"/>
      <c r="C230" s="1658"/>
      <c r="D230" s="1652"/>
      <c r="E230" s="1652"/>
      <c r="F230" s="1652"/>
      <c r="G230" s="1652"/>
      <c r="H230" s="1652"/>
      <c r="I230" s="1652"/>
      <c r="J230" s="1652"/>
      <c r="K230" s="1652"/>
      <c r="L230" s="1652"/>
      <c r="M230" s="1652"/>
      <c r="N230" s="1652"/>
      <c r="O230" s="1652"/>
      <c r="P230" s="1652"/>
      <c r="Q230" s="1652"/>
      <c r="R230" s="1886"/>
    </row>
    <row r="231" spans="1:18" x14ac:dyDescent="0.25">
      <c r="A231" s="1652"/>
      <c r="B231" s="1658"/>
      <c r="C231" s="1658"/>
      <c r="D231" s="1652"/>
      <c r="E231" s="1652"/>
      <c r="F231" s="1652"/>
      <c r="G231" s="1652"/>
      <c r="H231" s="1652"/>
      <c r="I231" s="1652"/>
      <c r="J231" s="1652"/>
      <c r="K231" s="1652"/>
      <c r="L231" s="1652"/>
      <c r="M231" s="1652"/>
      <c r="N231" s="1652"/>
      <c r="O231" s="1652"/>
      <c r="P231" s="1652"/>
      <c r="Q231" s="1652"/>
      <c r="R231" s="1886"/>
    </row>
    <row r="232" spans="1:18" x14ac:dyDescent="0.25">
      <c r="A232" s="1652"/>
      <c r="B232" s="1658"/>
      <c r="C232" s="1658"/>
      <c r="D232" s="1652"/>
      <c r="E232" s="1652"/>
      <c r="F232" s="1652"/>
      <c r="G232" s="1652"/>
      <c r="H232" s="1652"/>
      <c r="I232" s="1652"/>
      <c r="J232" s="1652"/>
      <c r="K232" s="1652"/>
      <c r="L232" s="1652"/>
      <c r="M232" s="1652"/>
      <c r="N232" s="1652"/>
      <c r="O232" s="1652"/>
      <c r="P232" s="1652"/>
      <c r="Q232" s="1652"/>
      <c r="R232" s="1886"/>
    </row>
    <row r="233" spans="1:18" x14ac:dyDescent="0.25">
      <c r="A233" s="1652"/>
      <c r="B233" s="1658"/>
      <c r="C233" s="1658"/>
      <c r="D233" s="1652"/>
      <c r="E233" s="1652"/>
      <c r="F233" s="1652"/>
      <c r="G233" s="1652"/>
      <c r="H233" s="1652"/>
      <c r="I233" s="1652"/>
      <c r="J233" s="1652"/>
      <c r="K233" s="1652"/>
      <c r="L233" s="1652"/>
      <c r="M233" s="1652"/>
      <c r="N233" s="1652"/>
      <c r="O233" s="1652"/>
      <c r="P233" s="1652"/>
      <c r="Q233" s="1652"/>
      <c r="R233" s="1886"/>
    </row>
    <row r="234" spans="1:18" x14ac:dyDescent="0.25">
      <c r="A234" s="1652"/>
      <c r="B234" s="1658"/>
      <c r="C234" s="1658"/>
      <c r="D234" s="1652"/>
      <c r="E234" s="1652"/>
      <c r="F234" s="1652"/>
      <c r="G234" s="1652"/>
      <c r="H234" s="1652"/>
      <c r="I234" s="1652"/>
      <c r="J234" s="1652"/>
      <c r="K234" s="1652"/>
      <c r="L234" s="1652"/>
      <c r="M234" s="1652"/>
      <c r="N234" s="1652"/>
      <c r="O234" s="1652"/>
      <c r="P234" s="1652"/>
      <c r="Q234" s="1652"/>
      <c r="R234" s="1886"/>
    </row>
    <row r="235" spans="1:18" x14ac:dyDescent="0.25">
      <c r="A235" s="1887"/>
      <c r="B235" s="1658"/>
      <c r="C235" s="1658"/>
      <c r="D235" s="1652"/>
      <c r="E235" s="1652"/>
      <c r="F235" s="1652"/>
      <c r="G235" s="1652"/>
      <c r="H235" s="1652"/>
      <c r="I235" s="1652"/>
      <c r="J235" s="1652"/>
      <c r="K235" s="1652"/>
      <c r="L235" s="1652"/>
      <c r="M235" s="1652"/>
      <c r="N235" s="1652"/>
      <c r="O235" s="1652"/>
      <c r="P235" s="1652"/>
      <c r="Q235" s="1652"/>
      <c r="R235" s="1886"/>
    </row>
    <row r="236" spans="1:18" x14ac:dyDescent="0.25">
      <c r="A236" s="1652"/>
      <c r="B236" s="1658"/>
      <c r="C236" s="1658"/>
      <c r="D236" s="1652"/>
      <c r="E236" s="1652"/>
      <c r="F236" s="1652"/>
      <c r="G236" s="1652"/>
      <c r="H236" s="1652"/>
      <c r="I236" s="1652"/>
      <c r="J236" s="1652"/>
      <c r="K236" s="1652"/>
      <c r="L236" s="1652"/>
      <c r="M236" s="1652"/>
      <c r="N236" s="1652"/>
      <c r="O236" s="1652"/>
      <c r="P236" s="1652"/>
      <c r="Q236" s="1652"/>
      <c r="R236" s="1886"/>
    </row>
    <row r="237" spans="1:18" x14ac:dyDescent="0.25">
      <c r="A237" s="1652"/>
      <c r="B237" s="1658"/>
      <c r="C237" s="1658"/>
      <c r="D237" s="1652"/>
      <c r="E237" s="1652"/>
      <c r="F237" s="1652"/>
      <c r="G237" s="1652"/>
      <c r="H237" s="1652"/>
      <c r="I237" s="1652"/>
      <c r="J237" s="1652"/>
      <c r="K237" s="1652"/>
      <c r="L237" s="1652"/>
      <c r="M237" s="1652"/>
      <c r="N237" s="1652"/>
      <c r="O237" s="1652"/>
      <c r="P237" s="1652"/>
      <c r="Q237" s="1652"/>
      <c r="R237" s="1886"/>
    </row>
    <row r="238" spans="1:18" x14ac:dyDescent="0.25">
      <c r="A238" s="1652"/>
      <c r="B238" s="1658"/>
      <c r="C238" s="1658"/>
      <c r="D238" s="1652"/>
      <c r="E238" s="1652"/>
      <c r="F238" s="1652"/>
      <c r="G238" s="1652"/>
      <c r="H238" s="1652"/>
      <c r="I238" s="1652"/>
      <c r="J238" s="1652"/>
      <c r="K238" s="1652"/>
      <c r="L238" s="1652"/>
      <c r="M238" s="1652"/>
      <c r="N238" s="1652"/>
      <c r="O238" s="1652"/>
      <c r="P238" s="1652"/>
      <c r="Q238" s="1652"/>
      <c r="R238" s="1886"/>
    </row>
    <row r="301" spans="1:56" x14ac:dyDescent="0.25">
      <c r="A301" s="1892">
        <v>0</v>
      </c>
      <c r="B301" s="1615"/>
      <c r="C301" s="1615"/>
      <c r="D301" s="1615"/>
      <c r="E301" s="1615"/>
      <c r="F301" s="1615"/>
      <c r="G301" s="1615"/>
      <c r="H301" s="1615"/>
      <c r="I301" s="1615"/>
      <c r="J301" s="1615"/>
      <c r="K301" s="1615"/>
      <c r="L301" s="1615"/>
      <c r="M301" s="1615"/>
      <c r="N301" s="1615"/>
      <c r="O301" s="1615"/>
      <c r="P301" s="1615"/>
      <c r="Q301" s="1615"/>
      <c r="R301" s="1615"/>
      <c r="S301" s="1615"/>
      <c r="T301" s="1615"/>
      <c r="U301" s="1615"/>
      <c r="V301" s="1615"/>
      <c r="W301" s="1615"/>
      <c r="X301" s="1615"/>
      <c r="Y301" s="1615"/>
      <c r="Z301" s="1615"/>
      <c r="AA301" s="1615"/>
      <c r="AB301" s="1615"/>
      <c r="AC301" s="1615"/>
      <c r="AD301" s="1615"/>
      <c r="AE301" s="1615"/>
      <c r="AF301" s="1615"/>
      <c r="AG301" s="1615"/>
      <c r="AH301" s="1615"/>
      <c r="AI301" s="1615"/>
      <c r="AJ301" s="1615"/>
      <c r="AK301" s="1615"/>
      <c r="AL301" s="1615"/>
      <c r="AM301" s="1615"/>
      <c r="AN301" s="1615"/>
      <c r="AO301" s="1615"/>
      <c r="AP301" s="1615"/>
      <c r="AQ301" s="1615"/>
      <c r="AR301" s="1615"/>
      <c r="AS301" s="1615"/>
      <c r="AT301" s="1615"/>
      <c r="AU301" s="1615"/>
      <c r="AV301" s="1615"/>
      <c r="AW301" s="1615"/>
      <c r="AX301" s="1615"/>
      <c r="AY301" s="1615"/>
      <c r="AZ301" s="1615"/>
      <c r="BA301" s="1615"/>
      <c r="BB301" s="1615"/>
      <c r="BC301" s="1615"/>
      <c r="BD301" s="1892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2169" t="s">
        <v>0</v>
      </c>
      <c r="B1" s="1968"/>
      <c r="C1" s="1968"/>
      <c r="D1" s="1915"/>
      <c r="E1" s="1915"/>
      <c r="F1" s="1915"/>
      <c r="G1" s="1915"/>
      <c r="H1" s="1915"/>
      <c r="I1" s="1915"/>
      <c r="J1" s="1915"/>
      <c r="K1" s="1915"/>
      <c r="L1" s="1916"/>
      <c r="M1" s="1916"/>
      <c r="N1" s="1916"/>
      <c r="O1" s="1916"/>
      <c r="P1" s="1916"/>
      <c r="Q1" s="1916"/>
      <c r="R1" s="1969"/>
      <c r="S1" s="1916"/>
      <c r="T1" s="1916"/>
      <c r="U1" s="1916"/>
      <c r="V1" s="1916"/>
      <c r="W1" s="1916"/>
      <c r="X1" s="1916"/>
      <c r="Y1" s="1916"/>
      <c r="Z1" s="1916"/>
      <c r="AA1" s="1916"/>
      <c r="AB1" s="1916"/>
      <c r="AC1" s="1916"/>
      <c r="AD1" s="1916"/>
      <c r="AE1" s="1916"/>
      <c r="AF1" s="1916"/>
      <c r="AG1" s="1916"/>
      <c r="AH1" s="1916"/>
      <c r="AI1" s="1916"/>
      <c r="AJ1" s="1916"/>
      <c r="AK1" s="1916"/>
      <c r="AL1" s="1916"/>
      <c r="AM1" s="1916"/>
      <c r="AN1" s="1916"/>
      <c r="AO1" s="1916"/>
      <c r="AP1" s="1916"/>
      <c r="AQ1" s="1916"/>
      <c r="AR1" s="1916"/>
      <c r="AS1" s="1916"/>
      <c r="AT1" s="1916"/>
      <c r="AU1" s="1916"/>
      <c r="AV1" s="1916"/>
      <c r="AW1" s="1916"/>
      <c r="AX1" s="1916"/>
      <c r="AY1" s="1916"/>
      <c r="AZ1" s="1916"/>
      <c r="BA1" s="1916"/>
      <c r="BB1" s="1916"/>
      <c r="BC1" s="1916"/>
      <c r="BD1" s="1916"/>
      <c r="BE1" s="1916"/>
    </row>
    <row r="2" spans="1:57" x14ac:dyDescent="0.25">
      <c r="A2" s="2169" t="s">
        <v>7</v>
      </c>
      <c r="B2" s="1968"/>
      <c r="C2" s="1968"/>
      <c r="D2" s="1915"/>
      <c r="E2" s="1915"/>
      <c r="F2" s="1915"/>
      <c r="G2" s="1915"/>
      <c r="H2" s="1915"/>
      <c r="I2" s="1915"/>
      <c r="J2" s="1915"/>
      <c r="K2" s="1915"/>
      <c r="L2" s="1916"/>
      <c r="M2" s="1916"/>
      <c r="N2" s="1916"/>
      <c r="O2" s="1916"/>
      <c r="P2" s="1916"/>
      <c r="Q2" s="1916"/>
      <c r="R2" s="1969"/>
      <c r="S2" s="1916"/>
      <c r="T2" s="1916"/>
      <c r="U2" s="1916"/>
      <c r="V2" s="1916"/>
      <c r="W2" s="1916"/>
      <c r="X2" s="1916"/>
      <c r="Y2" s="1916"/>
      <c r="Z2" s="1916"/>
      <c r="AA2" s="1916"/>
      <c r="AB2" s="1916"/>
      <c r="AC2" s="1916"/>
      <c r="AD2" s="1916"/>
      <c r="AE2" s="1916"/>
      <c r="AF2" s="1916"/>
      <c r="AG2" s="1916"/>
      <c r="AH2" s="1916"/>
      <c r="AI2" s="1916"/>
      <c r="AJ2" s="1916"/>
      <c r="AK2" s="1916"/>
      <c r="AL2" s="1916"/>
      <c r="AM2" s="1916"/>
      <c r="AN2" s="1916"/>
      <c r="AO2" s="1916"/>
      <c r="AP2" s="1916"/>
      <c r="AQ2" s="1916"/>
      <c r="AR2" s="1916"/>
      <c r="AS2" s="1916"/>
      <c r="AT2" s="1916"/>
      <c r="AU2" s="1916"/>
      <c r="AV2" s="1916"/>
      <c r="AW2" s="1916"/>
      <c r="AX2" s="1916"/>
      <c r="AY2" s="1916"/>
      <c r="AZ2" s="1916"/>
      <c r="BA2" s="1916"/>
      <c r="BB2" s="1916"/>
      <c r="BC2" s="1916"/>
      <c r="BD2" s="1916"/>
      <c r="BE2" s="1916"/>
    </row>
    <row r="3" spans="1:57" x14ac:dyDescent="0.25">
      <c r="A3" s="2169" t="s">
        <v>8</v>
      </c>
      <c r="B3" s="1968"/>
      <c r="C3" s="1968"/>
      <c r="D3" s="1917"/>
      <c r="E3" s="1915"/>
      <c r="F3" s="1915"/>
      <c r="G3" s="1915"/>
      <c r="H3" s="1915"/>
      <c r="I3" s="1915"/>
      <c r="J3" s="1915"/>
      <c r="K3" s="1915"/>
      <c r="L3" s="1916"/>
      <c r="M3" s="1916"/>
      <c r="N3" s="1916"/>
      <c r="O3" s="1916"/>
      <c r="P3" s="1916"/>
      <c r="Q3" s="1916"/>
      <c r="R3" s="1969"/>
      <c r="S3" s="1916"/>
      <c r="T3" s="1916"/>
      <c r="U3" s="1916"/>
      <c r="V3" s="1916"/>
      <c r="W3" s="1916"/>
      <c r="X3" s="1916"/>
      <c r="Y3" s="1916"/>
      <c r="Z3" s="1916"/>
      <c r="AA3" s="1916"/>
      <c r="AB3" s="1916"/>
      <c r="AC3" s="1916"/>
      <c r="AD3" s="1916"/>
      <c r="AE3" s="1916"/>
      <c r="AF3" s="1916"/>
      <c r="AG3" s="1916"/>
      <c r="AH3" s="1916"/>
      <c r="AI3" s="1916"/>
      <c r="AJ3" s="1916"/>
      <c r="AK3" s="1916"/>
      <c r="AL3" s="1916"/>
      <c r="AM3" s="1916"/>
      <c r="AN3" s="1916"/>
      <c r="AO3" s="1916"/>
      <c r="AP3" s="1916"/>
      <c r="AQ3" s="1916"/>
      <c r="AR3" s="1916"/>
      <c r="AS3" s="1916"/>
      <c r="AT3" s="1916"/>
      <c r="AU3" s="1916"/>
      <c r="AV3" s="1916"/>
      <c r="AW3" s="1916"/>
      <c r="AX3" s="1916"/>
      <c r="AY3" s="1916"/>
      <c r="AZ3" s="1916"/>
      <c r="BA3" s="1916"/>
      <c r="BB3" s="1916"/>
      <c r="BC3" s="1916"/>
      <c r="BD3" s="1916"/>
      <c r="BE3" s="1916"/>
    </row>
    <row r="4" spans="1:57" x14ac:dyDescent="0.25">
      <c r="A4" s="2169" t="s">
        <v>9</v>
      </c>
      <c r="B4" s="1968"/>
      <c r="C4" s="1968"/>
      <c r="D4" s="1915"/>
      <c r="E4" s="1915"/>
      <c r="F4" s="1915"/>
      <c r="G4" s="1915"/>
      <c r="H4" s="1915"/>
      <c r="I4" s="1915"/>
      <c r="J4" s="1915"/>
      <c r="K4" s="1915"/>
      <c r="L4" s="1916"/>
      <c r="M4" s="1916"/>
      <c r="N4" s="1916"/>
      <c r="O4" s="1916"/>
      <c r="P4" s="2174"/>
      <c r="Q4" s="1916"/>
      <c r="R4" s="1969"/>
      <c r="S4" s="1916"/>
      <c r="T4" s="1916"/>
      <c r="U4" s="1916"/>
      <c r="V4" s="1916"/>
      <c r="W4" s="1916"/>
      <c r="X4" s="1916"/>
      <c r="Y4" s="1916"/>
      <c r="Z4" s="1916"/>
      <c r="AA4" s="1916"/>
      <c r="AB4" s="1916"/>
      <c r="AC4" s="1916"/>
      <c r="AD4" s="1916"/>
      <c r="AE4" s="1916"/>
      <c r="AF4" s="1916"/>
      <c r="AG4" s="1916"/>
      <c r="AH4" s="1916"/>
      <c r="AI4" s="1916"/>
      <c r="AJ4" s="1916"/>
      <c r="AK4" s="1916"/>
      <c r="AL4" s="1916"/>
      <c r="AM4" s="1916"/>
      <c r="AN4" s="1916"/>
      <c r="AO4" s="1916"/>
      <c r="AP4" s="1916"/>
      <c r="AQ4" s="1916"/>
      <c r="AR4" s="1916"/>
      <c r="AS4" s="1916"/>
      <c r="AT4" s="1916"/>
      <c r="AU4" s="1916"/>
      <c r="AV4" s="1916"/>
      <c r="AW4" s="1916"/>
      <c r="AX4" s="1916"/>
      <c r="AY4" s="1916"/>
      <c r="AZ4" s="1916"/>
      <c r="BA4" s="1916"/>
      <c r="BB4" s="1916"/>
      <c r="BC4" s="1916"/>
      <c r="BD4" s="1916"/>
      <c r="BE4" s="1916"/>
    </row>
    <row r="5" spans="1:57" x14ac:dyDescent="0.25">
      <c r="A5" s="1914" t="s">
        <v>10</v>
      </c>
      <c r="B5" s="1968"/>
      <c r="C5" s="1968"/>
      <c r="D5" s="1915"/>
      <c r="E5" s="1915"/>
      <c r="F5" s="1915"/>
      <c r="G5" s="1915"/>
      <c r="H5" s="1915"/>
      <c r="I5" s="1915"/>
      <c r="J5" s="1915"/>
      <c r="K5" s="1915"/>
      <c r="L5" s="1916"/>
      <c r="M5" s="1916"/>
      <c r="N5" s="1916"/>
      <c r="O5" s="1916"/>
      <c r="P5" s="1916"/>
      <c r="Q5" s="1916"/>
      <c r="R5" s="1969"/>
      <c r="S5" s="1916"/>
      <c r="T5" s="1916"/>
      <c r="U5" s="1916"/>
      <c r="V5" s="1916"/>
      <c r="W5" s="1916"/>
      <c r="X5" s="1916"/>
      <c r="Y5" s="1916"/>
      <c r="Z5" s="1916"/>
      <c r="AA5" s="1916"/>
      <c r="AB5" s="1916"/>
      <c r="AC5" s="1916"/>
      <c r="AD5" s="1916"/>
      <c r="AE5" s="1916"/>
      <c r="AF5" s="1916"/>
      <c r="AG5" s="1916"/>
      <c r="AH5" s="1916"/>
      <c r="AI5" s="1916"/>
      <c r="AJ5" s="1916"/>
      <c r="AK5" s="1916"/>
      <c r="AL5" s="1916"/>
      <c r="AM5" s="1916"/>
      <c r="AN5" s="1916"/>
      <c r="AO5" s="1916"/>
      <c r="AP5" s="1916"/>
      <c r="AQ5" s="1916"/>
      <c r="AR5" s="1916"/>
      <c r="AS5" s="1916"/>
      <c r="AT5" s="1916"/>
      <c r="AU5" s="1916"/>
      <c r="AV5" s="1916"/>
      <c r="AW5" s="1916"/>
      <c r="AX5" s="1916"/>
      <c r="AY5" s="1916"/>
      <c r="AZ5" s="1916"/>
      <c r="BA5" s="1916"/>
      <c r="BB5" s="1916"/>
      <c r="BC5" s="1916"/>
      <c r="BD5" s="1916"/>
      <c r="BE5" s="1916"/>
    </row>
    <row r="6" spans="1:57" ht="15.75" x14ac:dyDescent="0.25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1933"/>
      <c r="R6" s="1970"/>
      <c r="S6" s="1911"/>
      <c r="T6" s="1909"/>
      <c r="U6" s="1909"/>
      <c r="V6" s="1909"/>
      <c r="W6" s="1909"/>
      <c r="X6" s="1909"/>
      <c r="Y6" s="1909"/>
      <c r="Z6" s="1909"/>
      <c r="AA6" s="1909"/>
      <c r="AB6" s="1909"/>
      <c r="AC6" s="1909"/>
      <c r="AD6" s="1909"/>
      <c r="AE6" s="1909"/>
      <c r="AF6" s="1909"/>
      <c r="AG6" s="1909"/>
      <c r="AH6" s="1909"/>
      <c r="AI6" s="1909"/>
      <c r="AJ6" s="1909"/>
      <c r="AK6" s="1909"/>
      <c r="AL6" s="1909"/>
      <c r="AM6" s="1909"/>
      <c r="AN6" s="1909"/>
      <c r="AO6" s="1909"/>
      <c r="AP6" s="1909"/>
      <c r="AQ6" s="1909"/>
      <c r="AR6" s="1909"/>
      <c r="AS6" s="1909"/>
      <c r="AT6" s="1909"/>
      <c r="AU6" s="1909"/>
      <c r="AV6" s="1909"/>
      <c r="AW6" s="1909"/>
      <c r="AX6" s="1909"/>
      <c r="AY6" s="1909"/>
      <c r="AZ6" s="1909"/>
      <c r="BA6" s="1909"/>
      <c r="BB6" s="1909"/>
      <c r="BC6" s="1909"/>
      <c r="BD6" s="1909"/>
      <c r="BE6" s="1909"/>
    </row>
    <row r="7" spans="1:57" x14ac:dyDescent="0.25">
      <c r="A7" s="1964" t="s">
        <v>12</v>
      </c>
      <c r="B7" s="1971"/>
      <c r="C7" s="1971"/>
      <c r="D7" s="1972"/>
      <c r="E7" s="1972"/>
      <c r="F7" s="1972"/>
      <c r="G7" s="1973"/>
      <c r="H7" s="1972"/>
      <c r="I7" s="1972"/>
      <c r="J7" s="1972"/>
      <c r="K7" s="1972"/>
      <c r="L7" s="1972"/>
      <c r="M7" s="1972"/>
      <c r="N7" s="1972"/>
      <c r="O7" s="1972"/>
      <c r="P7" s="1974"/>
      <c r="Q7" s="1974"/>
      <c r="R7" s="1975"/>
      <c r="S7" s="2181"/>
      <c r="T7" s="1909"/>
      <c r="U7" s="1909"/>
      <c r="V7" s="1909"/>
      <c r="W7" s="1909"/>
      <c r="X7" s="1909"/>
      <c r="Y7" s="1909"/>
      <c r="Z7" s="1909"/>
      <c r="AA7" s="1909"/>
      <c r="AB7" s="1909"/>
      <c r="AC7" s="1909"/>
      <c r="AD7" s="1909"/>
      <c r="AE7" s="1909"/>
      <c r="AF7" s="1909"/>
      <c r="AG7" s="1909"/>
      <c r="AH7" s="1909"/>
      <c r="AI7" s="1909"/>
      <c r="AJ7" s="1909"/>
      <c r="AK7" s="1909"/>
      <c r="AL7" s="1909"/>
      <c r="AM7" s="1909"/>
      <c r="AN7" s="1909"/>
      <c r="AO7" s="1909"/>
      <c r="AP7" s="1909"/>
      <c r="AQ7" s="1909"/>
      <c r="AR7" s="1909"/>
      <c r="AS7" s="1909"/>
      <c r="AT7" s="1909"/>
      <c r="AU7" s="1909"/>
      <c r="AV7" s="1909"/>
      <c r="AW7" s="1909"/>
      <c r="AX7" s="1909"/>
      <c r="AY7" s="1909"/>
      <c r="AZ7" s="1909"/>
      <c r="BA7" s="1909"/>
      <c r="BB7" s="1909"/>
      <c r="BC7" s="1909"/>
      <c r="BD7" s="1909"/>
      <c r="BE7" s="1909"/>
    </row>
    <row r="8" spans="1:57" x14ac:dyDescent="0.2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1944"/>
      <c r="T8" s="1909"/>
      <c r="U8" s="1909"/>
      <c r="V8" s="1909"/>
      <c r="W8" s="1909"/>
      <c r="X8" s="1909"/>
      <c r="Y8" s="1909"/>
      <c r="Z8" s="1909"/>
      <c r="AA8" s="1909"/>
      <c r="AB8" s="1909"/>
      <c r="AC8" s="1909"/>
      <c r="AD8" s="1909"/>
      <c r="AE8" s="1909"/>
      <c r="AF8" s="1909"/>
      <c r="AG8" s="1909"/>
      <c r="AH8" s="1912"/>
      <c r="AI8" s="1912"/>
      <c r="AJ8" s="1912"/>
      <c r="AK8" s="1912"/>
      <c r="AL8" s="1912"/>
      <c r="AM8" s="1912"/>
      <c r="AN8" s="1912"/>
      <c r="AO8" s="1912"/>
      <c r="AP8" s="1912"/>
      <c r="AQ8" s="1912"/>
      <c r="AR8" s="1912"/>
      <c r="AS8" s="1912"/>
      <c r="AT8" s="1912"/>
      <c r="AU8" s="1912"/>
      <c r="AV8" s="1912"/>
      <c r="AW8" s="1912"/>
      <c r="AX8" s="1912"/>
      <c r="AY8" s="1912"/>
      <c r="AZ8" s="1912"/>
      <c r="BA8" s="1912"/>
      <c r="BB8" s="1912"/>
      <c r="BC8" s="1912"/>
      <c r="BD8" s="1912"/>
      <c r="BE8" s="1912"/>
    </row>
    <row r="9" spans="1:57" ht="21" x14ac:dyDescent="0.25">
      <c r="A9" s="2807"/>
      <c r="B9" s="2808"/>
      <c r="C9" s="2809"/>
      <c r="D9" s="2831"/>
      <c r="E9" s="1958" t="s">
        <v>17</v>
      </c>
      <c r="F9" s="1924" t="s">
        <v>18</v>
      </c>
      <c r="G9" s="1924" t="s">
        <v>19</v>
      </c>
      <c r="H9" s="1924" t="s">
        <v>20</v>
      </c>
      <c r="I9" s="1924" t="s">
        <v>21</v>
      </c>
      <c r="J9" s="1924" t="s">
        <v>22</v>
      </c>
      <c r="K9" s="1924" t="s">
        <v>23</v>
      </c>
      <c r="L9" s="1924" t="s">
        <v>24</v>
      </c>
      <c r="M9" s="1924" t="s">
        <v>25</v>
      </c>
      <c r="N9" s="1924" t="s">
        <v>26</v>
      </c>
      <c r="O9" s="1943" t="s">
        <v>27</v>
      </c>
      <c r="P9" s="1921" t="s">
        <v>1</v>
      </c>
      <c r="Q9" s="1976" t="s">
        <v>2</v>
      </c>
      <c r="R9" s="2796"/>
      <c r="S9" s="1944"/>
      <c r="T9" s="1909"/>
      <c r="U9" s="1909"/>
      <c r="V9" s="1909"/>
      <c r="W9" s="1909"/>
      <c r="X9" s="1909"/>
      <c r="Y9" s="1909"/>
      <c r="Z9" s="1909"/>
      <c r="AA9" s="1909"/>
      <c r="AB9" s="1909"/>
      <c r="AC9" s="1909"/>
      <c r="AD9" s="1909"/>
      <c r="AE9" s="1909"/>
      <c r="AF9" s="1909"/>
      <c r="AG9" s="1909"/>
      <c r="AH9" s="1912"/>
      <c r="AI9" s="1912"/>
      <c r="AJ9" s="1912"/>
      <c r="AK9" s="1912"/>
      <c r="AL9" s="1912"/>
      <c r="AM9" s="1912"/>
      <c r="AN9" s="1912"/>
      <c r="AO9" s="1912"/>
      <c r="AP9" s="1912"/>
      <c r="AQ9" s="1912"/>
      <c r="AR9" s="1912"/>
      <c r="AS9" s="1912"/>
      <c r="AT9" s="1912"/>
      <c r="AU9" s="1912"/>
      <c r="AV9" s="1912"/>
      <c r="AW9" s="1912"/>
      <c r="AX9" s="1912"/>
      <c r="AY9" s="1912"/>
      <c r="AZ9" s="1912"/>
      <c r="BA9" s="1912"/>
      <c r="BB9" s="1912"/>
      <c r="BC9" s="1912"/>
      <c r="BD9" s="1912"/>
      <c r="BE9" s="1912"/>
    </row>
    <row r="10" spans="1:57" ht="15.75" x14ac:dyDescent="0.25">
      <c r="A10" s="1964" t="s">
        <v>28</v>
      </c>
      <c r="B10" s="1957"/>
      <c r="C10" s="1957"/>
      <c r="D10" s="1977"/>
      <c r="E10" s="1977"/>
      <c r="F10" s="1977"/>
      <c r="G10" s="1977"/>
      <c r="H10" s="1977"/>
      <c r="I10" s="1977"/>
      <c r="J10" s="1977"/>
      <c r="K10" s="1977"/>
      <c r="L10" s="1977"/>
      <c r="M10" s="1977"/>
      <c r="N10" s="1977"/>
      <c r="O10" s="1977"/>
      <c r="P10" s="1977"/>
      <c r="Q10" s="1977"/>
      <c r="R10" s="1977"/>
      <c r="S10" s="1956"/>
      <c r="T10" s="1935"/>
      <c r="U10" s="1909"/>
      <c r="V10" s="1909"/>
      <c r="W10" s="1909"/>
      <c r="X10" s="1909"/>
      <c r="Y10" s="1909"/>
      <c r="Z10" s="1909"/>
      <c r="AA10" s="1909"/>
      <c r="AB10" s="1909"/>
      <c r="AC10" s="1909"/>
      <c r="AD10" s="1909"/>
      <c r="AE10" s="1909"/>
      <c r="AF10" s="1909"/>
      <c r="AG10" s="1909"/>
      <c r="AH10" s="1909"/>
      <c r="AI10" s="1909"/>
      <c r="AJ10" s="1909"/>
      <c r="AK10" s="1909"/>
      <c r="AL10" s="1909"/>
      <c r="AM10" s="1909"/>
      <c r="AN10" s="1909"/>
      <c r="AO10" s="1909"/>
      <c r="AP10" s="1909"/>
      <c r="AQ10" s="1909"/>
      <c r="AR10" s="1909"/>
      <c r="AS10" s="1909"/>
      <c r="AT10" s="1909"/>
      <c r="AU10" s="1909"/>
      <c r="AV10" s="1909"/>
      <c r="AW10" s="1909"/>
      <c r="AX10" s="1909"/>
      <c r="AY10" s="1909"/>
      <c r="AZ10" s="1909"/>
      <c r="BA10" s="1909"/>
      <c r="BB10" s="1909"/>
      <c r="BC10" s="1909"/>
      <c r="BD10" s="1909"/>
      <c r="BE10" s="1909"/>
    </row>
    <row r="11" spans="1:57" x14ac:dyDescent="0.25">
      <c r="A11" s="2905" t="s">
        <v>29</v>
      </c>
      <c r="B11" s="2872" t="s">
        <v>30</v>
      </c>
      <c r="C11" s="2874"/>
      <c r="D11" s="2048">
        <v>0</v>
      </c>
      <c r="E11" s="2111"/>
      <c r="F11" s="2128"/>
      <c r="G11" s="2128"/>
      <c r="H11" s="2112"/>
      <c r="I11" s="2112"/>
      <c r="J11" s="2112"/>
      <c r="K11" s="2112"/>
      <c r="L11" s="2112"/>
      <c r="M11" s="2112"/>
      <c r="N11" s="2095"/>
      <c r="O11" s="2096"/>
      <c r="P11" s="2128"/>
      <c r="Q11" s="2096"/>
      <c r="R11" s="2104"/>
      <c r="S11" s="2170" t="s">
        <v>6</v>
      </c>
      <c r="T11" s="1960"/>
      <c r="U11" s="1909"/>
      <c r="V11" s="1909"/>
      <c r="W11" s="1909"/>
      <c r="X11" s="1909"/>
      <c r="Y11" s="1912"/>
      <c r="Z11" s="1912"/>
      <c r="AA11" s="1923"/>
      <c r="AB11" s="1912"/>
      <c r="AC11" s="1912"/>
      <c r="AD11" s="1912"/>
      <c r="AE11" s="1912"/>
      <c r="AF11" s="1912"/>
      <c r="AG11" s="1912"/>
      <c r="AH11" s="1912"/>
      <c r="AI11" s="1912"/>
      <c r="AJ11" s="1912"/>
      <c r="AK11" s="1912"/>
      <c r="AL11" s="1912"/>
      <c r="AM11" s="1912"/>
      <c r="AN11" s="1912"/>
      <c r="AO11" s="1912"/>
      <c r="AP11" s="1912"/>
      <c r="AQ11" s="1912"/>
      <c r="AR11" s="1912"/>
      <c r="AS11" s="1912"/>
      <c r="AT11" s="1912"/>
      <c r="AU11" s="1912"/>
      <c r="AV11" s="1912"/>
      <c r="AW11" s="1912"/>
      <c r="AX11" s="1912"/>
      <c r="AY11" s="1912"/>
      <c r="AZ11" s="1912"/>
      <c r="BA11" s="2009" t="s">
        <v>3</v>
      </c>
      <c r="BB11" s="2009" t="s">
        <v>3</v>
      </c>
      <c r="BC11" s="1912"/>
      <c r="BD11" s="2173">
        <v>0</v>
      </c>
      <c r="BE11" s="2173">
        <v>0</v>
      </c>
    </row>
    <row r="12" spans="1:57" x14ac:dyDescent="0.25">
      <c r="A12" s="2906"/>
      <c r="B12" s="2820" t="s">
        <v>31</v>
      </c>
      <c r="C12" s="2821"/>
      <c r="D12" s="2050">
        <v>0</v>
      </c>
      <c r="E12" s="2044"/>
      <c r="F12" s="2094"/>
      <c r="G12" s="2094"/>
      <c r="H12" s="2045"/>
      <c r="I12" s="2045"/>
      <c r="J12" s="2045"/>
      <c r="K12" s="2045"/>
      <c r="L12" s="2045"/>
      <c r="M12" s="2045"/>
      <c r="N12" s="2046"/>
      <c r="O12" s="2047"/>
      <c r="P12" s="2094"/>
      <c r="Q12" s="2047"/>
      <c r="R12" s="2037"/>
      <c r="S12" s="2170" t="s">
        <v>6</v>
      </c>
      <c r="T12" s="1960"/>
      <c r="U12" s="1909"/>
      <c r="V12" s="1909"/>
      <c r="W12" s="1909"/>
      <c r="X12" s="1909"/>
      <c r="Y12" s="1916"/>
      <c r="Z12" s="1916"/>
      <c r="AA12" s="1923"/>
      <c r="AB12" s="1916"/>
      <c r="AC12" s="1916"/>
      <c r="AD12" s="1912"/>
      <c r="AE12" s="1912"/>
      <c r="AF12" s="1912"/>
      <c r="AG12" s="1912"/>
      <c r="AH12" s="1912"/>
      <c r="AI12" s="1912"/>
      <c r="AJ12" s="1912"/>
      <c r="AK12" s="1912"/>
      <c r="AL12" s="1912"/>
      <c r="AM12" s="1912"/>
      <c r="AN12" s="1912"/>
      <c r="AO12" s="1912"/>
      <c r="AP12" s="1912"/>
      <c r="AQ12" s="1912"/>
      <c r="AR12" s="1912"/>
      <c r="AS12" s="1912"/>
      <c r="AT12" s="1912"/>
      <c r="AU12" s="1912"/>
      <c r="AV12" s="1912"/>
      <c r="AW12" s="1912"/>
      <c r="AX12" s="1912"/>
      <c r="AY12" s="1912"/>
      <c r="AZ12" s="1912"/>
      <c r="BA12" s="2009" t="s">
        <v>3</v>
      </c>
      <c r="BB12" s="2009" t="s">
        <v>3</v>
      </c>
      <c r="BC12" s="1912"/>
      <c r="BD12" s="2173">
        <v>0</v>
      </c>
      <c r="BE12" s="2173">
        <v>0</v>
      </c>
    </row>
    <row r="13" spans="1:57" ht="15.75" x14ac:dyDescent="0.25">
      <c r="A13" s="1965" t="s">
        <v>32</v>
      </c>
      <c r="B13" s="1978"/>
      <c r="C13" s="1978"/>
      <c r="D13" s="1940"/>
      <c r="E13" s="1940"/>
      <c r="F13" s="1940"/>
      <c r="G13" s="1940"/>
      <c r="H13" s="1940"/>
      <c r="I13" s="1940"/>
      <c r="J13" s="1940"/>
      <c r="K13" s="1940"/>
      <c r="L13" s="1940"/>
      <c r="M13" s="1940"/>
      <c r="N13" s="1940"/>
      <c r="O13" s="1940"/>
      <c r="P13" s="1940"/>
      <c r="Q13" s="1956"/>
      <c r="R13" s="1935"/>
      <c r="S13" s="1909"/>
      <c r="T13" s="1909"/>
      <c r="U13" s="1909"/>
      <c r="V13" s="1909"/>
      <c r="W13" s="1909"/>
      <c r="X13" s="1909"/>
      <c r="Y13" s="1909"/>
      <c r="Z13" s="1909"/>
      <c r="AA13" s="1909"/>
      <c r="AB13" s="1909"/>
      <c r="AC13" s="1909"/>
      <c r="AD13" s="1909"/>
      <c r="AE13" s="1909"/>
      <c r="AF13" s="1909"/>
      <c r="AG13" s="1909"/>
      <c r="AH13" s="1909"/>
      <c r="AI13" s="1909"/>
      <c r="AJ13" s="1909"/>
      <c r="AK13" s="1909"/>
      <c r="AL13" s="1909"/>
      <c r="AM13" s="1909"/>
      <c r="AN13" s="1909"/>
      <c r="AO13" s="1909"/>
      <c r="AP13" s="1909"/>
      <c r="AQ13" s="1909"/>
      <c r="AR13" s="1909"/>
      <c r="AS13" s="1909"/>
      <c r="AT13" s="1909"/>
      <c r="AU13" s="1909"/>
      <c r="AV13" s="1909"/>
      <c r="AW13" s="1909"/>
      <c r="AX13" s="1909"/>
      <c r="AY13" s="1909"/>
      <c r="AZ13" s="1909"/>
      <c r="BA13" s="1909"/>
      <c r="BB13" s="1909"/>
      <c r="BC13" s="1909"/>
      <c r="BD13" s="1909"/>
      <c r="BE13" s="1909"/>
    </row>
    <row r="14" spans="1:57" ht="94.5" x14ac:dyDescent="0.25">
      <c r="A14" s="2858" t="s">
        <v>13</v>
      </c>
      <c r="B14" s="2907"/>
      <c r="C14" s="2907"/>
      <c r="D14" s="1979" t="s">
        <v>4</v>
      </c>
      <c r="E14" s="1958" t="s">
        <v>33</v>
      </c>
      <c r="F14" s="1924" t="s">
        <v>34</v>
      </c>
      <c r="G14" s="1924" t="s">
        <v>35</v>
      </c>
      <c r="H14" s="1924" t="s">
        <v>22</v>
      </c>
      <c r="I14" s="1924" t="s">
        <v>23</v>
      </c>
      <c r="J14" s="1924" t="s">
        <v>24</v>
      </c>
      <c r="K14" s="1924" t="s">
        <v>25</v>
      </c>
      <c r="L14" s="1924" t="s">
        <v>26</v>
      </c>
      <c r="M14" s="1943" t="s">
        <v>27</v>
      </c>
      <c r="N14" s="1921" t="s">
        <v>1</v>
      </c>
      <c r="O14" s="1976" t="s">
        <v>2</v>
      </c>
      <c r="P14" s="1931" t="s">
        <v>36</v>
      </c>
      <c r="Q14" s="1944"/>
      <c r="R14" s="1909"/>
      <c r="S14" s="1909"/>
      <c r="T14" s="1909"/>
      <c r="U14" s="1909"/>
      <c r="V14" s="1909"/>
      <c r="W14" s="1909"/>
      <c r="X14" s="1909"/>
      <c r="Y14" s="1909"/>
      <c r="Z14" s="1909"/>
      <c r="AA14" s="1909"/>
      <c r="AB14" s="1912"/>
      <c r="AC14" s="1912"/>
      <c r="AD14" s="1912"/>
      <c r="AE14" s="1912"/>
      <c r="AF14" s="1912"/>
      <c r="AG14" s="1912"/>
      <c r="AH14" s="1912"/>
      <c r="AI14" s="1912"/>
      <c r="AJ14" s="1912"/>
      <c r="AK14" s="1912"/>
      <c r="AL14" s="1912"/>
      <c r="AM14" s="1912"/>
      <c r="AN14" s="1912"/>
      <c r="AO14" s="1912"/>
      <c r="AP14" s="1912"/>
      <c r="AQ14" s="1912"/>
      <c r="AR14" s="1912"/>
      <c r="AS14" s="1912"/>
      <c r="AT14" s="1912"/>
      <c r="AU14" s="1912"/>
      <c r="AV14" s="1912"/>
      <c r="AW14" s="1912"/>
      <c r="AX14" s="1912"/>
      <c r="AY14" s="1912"/>
      <c r="AZ14" s="1912"/>
      <c r="BA14" s="1909"/>
      <c r="BB14" s="1909"/>
      <c r="BC14" s="1912"/>
      <c r="BD14" s="1909"/>
      <c r="BE14" s="1909"/>
    </row>
    <row r="15" spans="1:57" x14ac:dyDescent="0.25">
      <c r="A15" s="2905" t="s">
        <v>37</v>
      </c>
      <c r="B15" s="2872" t="s">
        <v>30</v>
      </c>
      <c r="C15" s="2874"/>
      <c r="D15" s="2048">
        <v>0</v>
      </c>
      <c r="E15" s="2111"/>
      <c r="F15" s="2112"/>
      <c r="G15" s="2112"/>
      <c r="H15" s="2112"/>
      <c r="I15" s="2112"/>
      <c r="J15" s="2112"/>
      <c r="K15" s="2112"/>
      <c r="L15" s="2095"/>
      <c r="M15" s="2096"/>
      <c r="N15" s="2128"/>
      <c r="O15" s="2096"/>
      <c r="P15" s="2105"/>
      <c r="Q15" s="2170" t="s">
        <v>6</v>
      </c>
      <c r="R15" s="1960"/>
      <c r="S15" s="1909"/>
      <c r="T15" s="1909"/>
      <c r="U15" s="1909"/>
      <c r="V15" s="1909"/>
      <c r="W15" s="1912"/>
      <c r="X15" s="1912"/>
      <c r="Y15" s="1923"/>
      <c r="Z15" s="1912"/>
      <c r="AA15" s="1912"/>
      <c r="AB15" s="1912"/>
      <c r="AC15" s="1912"/>
      <c r="AD15" s="1912"/>
      <c r="AE15" s="1912"/>
      <c r="AF15" s="1912"/>
      <c r="AG15" s="1912"/>
      <c r="AH15" s="1912"/>
      <c r="AI15" s="1912"/>
      <c r="AJ15" s="1912"/>
      <c r="AK15" s="1912"/>
      <c r="AL15" s="1912"/>
      <c r="AM15" s="1912"/>
      <c r="AN15" s="1912"/>
      <c r="AO15" s="1912"/>
      <c r="AP15" s="1912"/>
      <c r="AQ15" s="1912"/>
      <c r="AR15" s="1912"/>
      <c r="AS15" s="1912"/>
      <c r="AT15" s="1912"/>
      <c r="AU15" s="1912"/>
      <c r="AV15" s="1912"/>
      <c r="AW15" s="1912"/>
      <c r="AX15" s="1912"/>
      <c r="AY15" s="1912"/>
      <c r="AZ15" s="1912"/>
      <c r="BA15" s="2009" t="s">
        <v>3</v>
      </c>
      <c r="BB15" s="2009" t="s">
        <v>3</v>
      </c>
      <c r="BC15" s="1912"/>
      <c r="BD15" s="2173">
        <v>0</v>
      </c>
      <c r="BE15" s="2173">
        <v>0</v>
      </c>
    </row>
    <row r="16" spans="1:57" x14ac:dyDescent="0.25">
      <c r="A16" s="2906"/>
      <c r="B16" s="2820" t="s">
        <v>38</v>
      </c>
      <c r="C16" s="2821"/>
      <c r="D16" s="2050">
        <v>0</v>
      </c>
      <c r="E16" s="2044"/>
      <c r="F16" s="2045"/>
      <c r="G16" s="2045"/>
      <c r="H16" s="2045"/>
      <c r="I16" s="2045"/>
      <c r="J16" s="2045"/>
      <c r="K16" s="2045"/>
      <c r="L16" s="2046"/>
      <c r="M16" s="2047"/>
      <c r="N16" s="2094"/>
      <c r="O16" s="2047"/>
      <c r="P16" s="2037"/>
      <c r="Q16" s="2170" t="s">
        <v>6</v>
      </c>
      <c r="R16" s="1960"/>
      <c r="S16" s="1909"/>
      <c r="T16" s="1909"/>
      <c r="U16" s="1909"/>
      <c r="V16" s="1909"/>
      <c r="W16" s="1912"/>
      <c r="X16" s="1912"/>
      <c r="Y16" s="1923"/>
      <c r="Z16" s="1912"/>
      <c r="AA16" s="1912"/>
      <c r="AB16" s="1912"/>
      <c r="AC16" s="1912"/>
      <c r="AD16" s="1912"/>
      <c r="AE16" s="1912"/>
      <c r="AF16" s="1912"/>
      <c r="AG16" s="1912"/>
      <c r="AH16" s="1912"/>
      <c r="AI16" s="1912"/>
      <c r="AJ16" s="1912"/>
      <c r="AK16" s="1912"/>
      <c r="AL16" s="1912"/>
      <c r="AM16" s="1912"/>
      <c r="AN16" s="1912"/>
      <c r="AO16" s="1912"/>
      <c r="AP16" s="1912"/>
      <c r="AQ16" s="1912"/>
      <c r="AR16" s="1912"/>
      <c r="AS16" s="1912"/>
      <c r="AT16" s="1912"/>
      <c r="AU16" s="1912"/>
      <c r="AV16" s="1912"/>
      <c r="AW16" s="1912"/>
      <c r="AX16" s="1912"/>
      <c r="AY16" s="1912"/>
      <c r="AZ16" s="1912"/>
      <c r="BA16" s="2009" t="s">
        <v>3</v>
      </c>
      <c r="BB16" s="2009" t="s">
        <v>3</v>
      </c>
      <c r="BC16" s="1912"/>
      <c r="BD16" s="2173">
        <v>0</v>
      </c>
      <c r="BE16" s="2173">
        <v>0</v>
      </c>
    </row>
    <row r="17" spans="1:58" ht="15.75" x14ac:dyDescent="0.25">
      <c r="A17" s="1965" t="s">
        <v>39</v>
      </c>
      <c r="B17" s="1978"/>
      <c r="C17" s="1978"/>
      <c r="D17" s="1940"/>
      <c r="E17" s="1940"/>
      <c r="F17" s="1940"/>
      <c r="G17" s="1940"/>
      <c r="H17" s="1940"/>
      <c r="I17" s="1940"/>
      <c r="J17" s="1940"/>
      <c r="K17" s="1940"/>
      <c r="L17" s="1940"/>
      <c r="M17" s="1940"/>
      <c r="N17" s="1940"/>
      <c r="O17" s="1940"/>
      <c r="P17" s="1940"/>
      <c r="Q17" s="1956"/>
      <c r="R17" s="1935"/>
      <c r="S17" s="1909"/>
      <c r="T17" s="1909"/>
      <c r="U17" s="1909"/>
      <c r="V17" s="1909"/>
      <c r="W17" s="1909"/>
      <c r="X17" s="1909"/>
      <c r="Y17" s="1909"/>
      <c r="Z17" s="1909"/>
      <c r="AA17" s="1909"/>
      <c r="AB17" s="1909"/>
      <c r="AC17" s="1909"/>
      <c r="AD17" s="1909"/>
      <c r="AE17" s="1909"/>
      <c r="AF17" s="1909"/>
      <c r="AG17" s="1909"/>
      <c r="AH17" s="1909"/>
      <c r="AI17" s="1909"/>
      <c r="AJ17" s="1909"/>
      <c r="AK17" s="1909"/>
      <c r="AL17" s="1909"/>
      <c r="AM17" s="1909"/>
      <c r="AN17" s="1909"/>
      <c r="AO17" s="1909"/>
      <c r="AP17" s="1909"/>
      <c r="AQ17" s="1909"/>
      <c r="AR17" s="1909"/>
      <c r="AS17" s="1909"/>
      <c r="AT17" s="1909"/>
      <c r="AU17" s="1909"/>
      <c r="AV17" s="1909"/>
      <c r="AW17" s="1909"/>
      <c r="AX17" s="1909"/>
      <c r="AY17" s="1909"/>
      <c r="AZ17" s="1909"/>
      <c r="BA17" s="1909"/>
      <c r="BB17" s="1909"/>
      <c r="BC17" s="1909"/>
      <c r="BD17" s="1909"/>
      <c r="BE17" s="1909"/>
      <c r="BF17" s="1909"/>
    </row>
    <row r="18" spans="1:58" ht="21" x14ac:dyDescent="0.25">
      <c r="A18" s="2858" t="s">
        <v>13</v>
      </c>
      <c r="B18" s="2907"/>
      <c r="C18" s="2907"/>
      <c r="D18" s="1979" t="s">
        <v>4</v>
      </c>
      <c r="E18" s="1958" t="s">
        <v>17</v>
      </c>
      <c r="F18" s="1924" t="s">
        <v>19</v>
      </c>
      <c r="G18" s="1924" t="s">
        <v>21</v>
      </c>
      <c r="H18" s="1924" t="s">
        <v>22</v>
      </c>
      <c r="I18" s="1924" t="s">
        <v>23</v>
      </c>
      <c r="J18" s="1924" t="s">
        <v>24</v>
      </c>
      <c r="K18" s="1924" t="s">
        <v>25</v>
      </c>
      <c r="L18" s="1924" t="s">
        <v>26</v>
      </c>
      <c r="M18" s="1943" t="s">
        <v>27</v>
      </c>
      <c r="N18" s="1921" t="s">
        <v>1</v>
      </c>
      <c r="O18" s="1976" t="s">
        <v>2</v>
      </c>
      <c r="P18" s="1944"/>
      <c r="Q18" s="1909"/>
      <c r="R18" s="1935"/>
      <c r="S18" s="1909"/>
      <c r="T18" s="1909"/>
      <c r="U18" s="1909"/>
      <c r="V18" s="1909"/>
      <c r="W18" s="1909"/>
      <c r="X18" s="1909"/>
      <c r="Y18" s="1909"/>
      <c r="Z18" s="1909"/>
      <c r="AA18" s="1909"/>
      <c r="AB18" s="1912"/>
      <c r="AC18" s="1912"/>
      <c r="AD18" s="1912"/>
      <c r="AE18" s="1912"/>
      <c r="AF18" s="1912"/>
      <c r="AG18" s="1912"/>
      <c r="AH18" s="1912"/>
      <c r="AI18" s="1912"/>
      <c r="AJ18" s="1912"/>
      <c r="AK18" s="1912"/>
      <c r="AL18" s="1912"/>
      <c r="AM18" s="1912"/>
      <c r="AN18" s="1912"/>
      <c r="AO18" s="1912"/>
      <c r="AP18" s="1912"/>
      <c r="AQ18" s="1912"/>
      <c r="AR18" s="1912"/>
      <c r="AS18" s="1912"/>
      <c r="AT18" s="1912"/>
      <c r="AU18" s="1912"/>
      <c r="AV18" s="1912"/>
      <c r="AW18" s="1912"/>
      <c r="AX18" s="1912"/>
      <c r="AY18" s="1912"/>
      <c r="AZ18" s="1912"/>
      <c r="BA18" s="1909"/>
      <c r="BB18" s="1909"/>
      <c r="BC18" s="1909"/>
      <c r="BD18" s="1912"/>
      <c r="BE18" s="1912"/>
      <c r="BF18" s="1912"/>
    </row>
    <row r="19" spans="1:58" ht="15.75" x14ac:dyDescent="0.25">
      <c r="A19" s="2863" t="s">
        <v>40</v>
      </c>
      <c r="B19" s="2864"/>
      <c r="C19" s="2865"/>
      <c r="D19" s="2048">
        <v>0</v>
      </c>
      <c r="E19" s="2054"/>
      <c r="F19" s="2055"/>
      <c r="G19" s="2055"/>
      <c r="H19" s="2055"/>
      <c r="I19" s="2055"/>
      <c r="J19" s="2055"/>
      <c r="K19" s="2055"/>
      <c r="L19" s="2070"/>
      <c r="M19" s="2083"/>
      <c r="N19" s="2054"/>
      <c r="O19" s="2083"/>
      <c r="P19" s="2170" t="s">
        <v>3</v>
      </c>
      <c r="Q19" s="1960"/>
      <c r="R19" s="1935"/>
      <c r="S19" s="1909"/>
      <c r="T19" s="1909"/>
      <c r="U19" s="1909"/>
      <c r="V19" s="1916"/>
      <c r="W19" s="1916"/>
      <c r="X19" s="1923"/>
      <c r="Y19" s="1916"/>
      <c r="Z19" s="1916"/>
      <c r="AA19" s="1909"/>
      <c r="AB19" s="1912"/>
      <c r="AC19" s="1912"/>
      <c r="AD19" s="1912"/>
      <c r="AE19" s="1912"/>
      <c r="AF19" s="1912"/>
      <c r="AG19" s="1912"/>
      <c r="AH19" s="1912"/>
      <c r="AI19" s="1912"/>
      <c r="AJ19" s="1912"/>
      <c r="AK19" s="1912"/>
      <c r="AL19" s="1912"/>
      <c r="AM19" s="1912"/>
      <c r="AN19" s="1912"/>
      <c r="AO19" s="1912"/>
      <c r="AP19" s="1912"/>
      <c r="AQ19" s="1912"/>
      <c r="AR19" s="1912"/>
      <c r="AS19" s="1912"/>
      <c r="AT19" s="1912"/>
      <c r="AU19" s="1912"/>
      <c r="AV19" s="1912"/>
      <c r="AW19" s="1912"/>
      <c r="AX19" s="1912"/>
      <c r="AY19" s="1912"/>
      <c r="AZ19" s="1912"/>
      <c r="BA19" s="2009" t="s">
        <v>3</v>
      </c>
      <c r="BB19" s="1912"/>
      <c r="BC19" s="1912"/>
      <c r="BD19" s="2173">
        <v>0</v>
      </c>
      <c r="BE19" s="1912"/>
      <c r="BF19" s="1912"/>
    </row>
    <row r="20" spans="1:58" ht="15.75" x14ac:dyDescent="0.25">
      <c r="A20" s="2901" t="s">
        <v>41</v>
      </c>
      <c r="B20" s="2902"/>
      <c r="C20" s="2903"/>
      <c r="D20" s="2050">
        <v>0</v>
      </c>
      <c r="E20" s="2044"/>
      <c r="F20" s="2045"/>
      <c r="G20" s="2045"/>
      <c r="H20" s="2045"/>
      <c r="I20" s="2045"/>
      <c r="J20" s="2045"/>
      <c r="K20" s="2045"/>
      <c r="L20" s="2046"/>
      <c r="M20" s="2047"/>
      <c r="N20" s="2044"/>
      <c r="O20" s="2047"/>
      <c r="P20" s="2170" t="s">
        <v>3</v>
      </c>
      <c r="Q20" s="1960"/>
      <c r="R20" s="1935"/>
      <c r="S20" s="1909"/>
      <c r="T20" s="1909"/>
      <c r="U20" s="1909"/>
      <c r="V20" s="1916"/>
      <c r="W20" s="1916"/>
      <c r="X20" s="1923"/>
      <c r="Y20" s="1916"/>
      <c r="Z20" s="1916"/>
      <c r="AA20" s="1909"/>
      <c r="AB20" s="1912"/>
      <c r="AC20" s="1912"/>
      <c r="AD20" s="1912"/>
      <c r="AE20" s="1912"/>
      <c r="AF20" s="1912"/>
      <c r="AG20" s="1912"/>
      <c r="AH20" s="1912"/>
      <c r="AI20" s="1912"/>
      <c r="AJ20" s="1912"/>
      <c r="AK20" s="1912"/>
      <c r="AL20" s="1912"/>
      <c r="AM20" s="1912"/>
      <c r="AN20" s="1912"/>
      <c r="AO20" s="1912"/>
      <c r="AP20" s="1912"/>
      <c r="AQ20" s="1912"/>
      <c r="AR20" s="1912"/>
      <c r="AS20" s="1912"/>
      <c r="AT20" s="1912"/>
      <c r="AU20" s="1912"/>
      <c r="AV20" s="1912"/>
      <c r="AW20" s="1912"/>
      <c r="AX20" s="1912"/>
      <c r="AY20" s="1912"/>
      <c r="AZ20" s="1912"/>
      <c r="BA20" s="2009" t="s">
        <v>3</v>
      </c>
      <c r="BB20" s="1912"/>
      <c r="BC20" s="1912"/>
      <c r="BD20" s="2173">
        <v>0</v>
      </c>
      <c r="BE20" s="1912"/>
      <c r="BF20" s="1912"/>
    </row>
    <row r="21" spans="1:58" x14ac:dyDescent="0.25">
      <c r="A21" s="1965" t="s">
        <v>42</v>
      </c>
      <c r="B21" s="1980"/>
      <c r="C21" s="1980"/>
      <c r="D21" s="1981"/>
      <c r="E21" s="1981"/>
      <c r="F21" s="1981"/>
      <c r="G21" s="1981"/>
      <c r="H21" s="1981"/>
      <c r="I21" s="1981"/>
      <c r="J21" s="1981"/>
      <c r="K21" s="1981"/>
      <c r="L21" s="1981"/>
      <c r="M21" s="1981"/>
      <c r="N21" s="1981"/>
      <c r="O21" s="1981"/>
      <c r="P21" s="1982"/>
      <c r="Q21" s="1982"/>
      <c r="R21" s="1982"/>
      <c r="S21" s="2182"/>
      <c r="T21" s="1909"/>
      <c r="U21" s="1909"/>
      <c r="V21" s="1909"/>
      <c r="W21" s="1909"/>
      <c r="X21" s="1909"/>
      <c r="Y21" s="1909"/>
      <c r="Z21" s="1909"/>
      <c r="AA21" s="1909"/>
      <c r="AB21" s="1909"/>
      <c r="AC21" s="1909"/>
      <c r="AD21" s="1909"/>
      <c r="AE21" s="1909"/>
      <c r="AF21" s="1909"/>
      <c r="AG21" s="1909"/>
      <c r="AH21" s="1909"/>
      <c r="AI21" s="1909"/>
      <c r="AJ21" s="1909"/>
      <c r="AK21" s="1909"/>
      <c r="AL21" s="1909"/>
      <c r="AM21" s="1909"/>
      <c r="AN21" s="1909"/>
      <c r="AO21" s="1909"/>
      <c r="AP21" s="1909"/>
      <c r="AQ21" s="1909"/>
      <c r="AR21" s="1909"/>
      <c r="AS21" s="1909"/>
      <c r="AT21" s="1909"/>
      <c r="AU21" s="1909"/>
      <c r="AV21" s="1909"/>
      <c r="AW21" s="1909"/>
      <c r="AX21" s="1909"/>
      <c r="AY21" s="1909"/>
      <c r="AZ21" s="1909"/>
      <c r="BA21" s="1909"/>
      <c r="BB21" s="1909"/>
      <c r="BC21" s="1909"/>
      <c r="BD21" s="1909"/>
      <c r="BE21" s="1909"/>
      <c r="BF21" s="1909"/>
    </row>
    <row r="22" spans="1:58" x14ac:dyDescent="0.2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1944"/>
      <c r="T22" s="1952"/>
      <c r="U22" s="1909"/>
      <c r="V22" s="1909"/>
      <c r="W22" s="1909"/>
      <c r="X22" s="1909"/>
      <c r="Y22" s="1909"/>
      <c r="Z22" s="1909"/>
      <c r="AA22" s="1909"/>
      <c r="AB22" s="1912"/>
      <c r="AC22" s="1912"/>
      <c r="AD22" s="1912"/>
      <c r="AE22" s="1912"/>
      <c r="AF22" s="1912"/>
      <c r="AG22" s="1909"/>
      <c r="AH22" s="1912"/>
      <c r="AI22" s="1912"/>
      <c r="AJ22" s="1912"/>
      <c r="AK22" s="1912"/>
      <c r="AL22" s="1912"/>
      <c r="AM22" s="1912"/>
      <c r="AN22" s="1912"/>
      <c r="AO22" s="1912"/>
      <c r="AP22" s="1912"/>
      <c r="AQ22" s="1912"/>
      <c r="AR22" s="1912"/>
      <c r="AS22" s="1912"/>
      <c r="AT22" s="1912"/>
      <c r="AU22" s="1912"/>
      <c r="AV22" s="1912"/>
      <c r="AW22" s="1912"/>
      <c r="AX22" s="1912"/>
      <c r="AY22" s="1912"/>
      <c r="AZ22" s="1912"/>
      <c r="BA22" s="1909"/>
      <c r="BB22" s="1909"/>
      <c r="BC22" s="1912"/>
      <c r="BD22" s="1909"/>
      <c r="BE22" s="1909"/>
      <c r="BF22" s="1912"/>
    </row>
    <row r="23" spans="1:58" ht="21" x14ac:dyDescent="0.25">
      <c r="A23" s="2807"/>
      <c r="B23" s="2808"/>
      <c r="C23" s="2809"/>
      <c r="D23" s="2897"/>
      <c r="E23" s="1958" t="s">
        <v>17</v>
      </c>
      <c r="F23" s="1924" t="s">
        <v>18</v>
      </c>
      <c r="G23" s="1924" t="s">
        <v>19</v>
      </c>
      <c r="H23" s="1924" t="s">
        <v>20</v>
      </c>
      <c r="I23" s="1924" t="s">
        <v>21</v>
      </c>
      <c r="J23" s="1924" t="s">
        <v>22</v>
      </c>
      <c r="K23" s="1924" t="s">
        <v>23</v>
      </c>
      <c r="L23" s="1924" t="s">
        <v>24</v>
      </c>
      <c r="M23" s="1924" t="s">
        <v>25</v>
      </c>
      <c r="N23" s="1924" t="s">
        <v>26</v>
      </c>
      <c r="O23" s="1943" t="s">
        <v>27</v>
      </c>
      <c r="P23" s="2831"/>
      <c r="Q23" s="2800"/>
      <c r="R23" s="2800"/>
      <c r="S23" s="1944"/>
      <c r="T23" s="1983"/>
      <c r="U23" s="1909"/>
      <c r="V23" s="1909"/>
      <c r="W23" s="1909"/>
      <c r="X23" s="1909"/>
      <c r="Y23" s="1909"/>
      <c r="Z23" s="1909"/>
      <c r="AA23" s="1909"/>
      <c r="AB23" s="1912"/>
      <c r="AC23" s="1912"/>
      <c r="AD23" s="1912"/>
      <c r="AE23" s="1912"/>
      <c r="AF23" s="1912"/>
      <c r="AG23" s="1909"/>
      <c r="AH23" s="1912"/>
      <c r="AI23" s="1912"/>
      <c r="AJ23" s="1912"/>
      <c r="AK23" s="1912"/>
      <c r="AL23" s="1912"/>
      <c r="AM23" s="1912"/>
      <c r="AN23" s="1912"/>
      <c r="AO23" s="1912"/>
      <c r="AP23" s="1912"/>
      <c r="AQ23" s="1912"/>
      <c r="AR23" s="1912"/>
      <c r="AS23" s="1912"/>
      <c r="AT23" s="1912"/>
      <c r="AU23" s="1912"/>
      <c r="AV23" s="1912"/>
      <c r="AW23" s="1912"/>
      <c r="AX23" s="1912"/>
      <c r="AY23" s="1912"/>
      <c r="AZ23" s="1912"/>
      <c r="BA23" s="1909"/>
      <c r="BB23" s="1909"/>
      <c r="BC23" s="1912"/>
      <c r="BD23" s="1909"/>
      <c r="BE23" s="1909"/>
      <c r="BF23" s="1912"/>
    </row>
    <row r="24" spans="1:58" x14ac:dyDescent="0.25">
      <c r="A24" s="1945" t="s">
        <v>47</v>
      </c>
      <c r="B24" s="1985"/>
      <c r="C24" s="1985"/>
      <c r="D24" s="1986"/>
      <c r="E24" s="1987"/>
      <c r="F24" s="1987"/>
      <c r="G24" s="1987"/>
      <c r="H24" s="1987"/>
      <c r="I24" s="1987"/>
      <c r="J24" s="1987"/>
      <c r="K24" s="1987"/>
      <c r="L24" s="1987"/>
      <c r="M24" s="1987"/>
      <c r="N24" s="1987"/>
      <c r="O24" s="1987"/>
      <c r="P24" s="1986"/>
      <c r="Q24" s="1987"/>
      <c r="R24" s="1987"/>
      <c r="S24" s="1944"/>
      <c r="T24" s="1983"/>
      <c r="U24" s="1909"/>
      <c r="V24" s="1909"/>
      <c r="W24" s="1909"/>
      <c r="X24" s="1909"/>
      <c r="Y24" s="1909"/>
      <c r="Z24" s="1909"/>
      <c r="AA24" s="1909"/>
      <c r="AB24" s="1912"/>
      <c r="AC24" s="1912"/>
      <c r="AD24" s="1912"/>
      <c r="AE24" s="1912"/>
      <c r="AF24" s="1912"/>
      <c r="AG24" s="1909"/>
      <c r="AH24" s="1912"/>
      <c r="AI24" s="1912"/>
      <c r="AJ24" s="1912"/>
      <c r="AK24" s="1912"/>
      <c r="AL24" s="1912"/>
      <c r="AM24" s="1912"/>
      <c r="AN24" s="1912"/>
      <c r="AO24" s="1912"/>
      <c r="AP24" s="1912"/>
      <c r="AQ24" s="1912"/>
      <c r="AR24" s="1912"/>
      <c r="AS24" s="1912"/>
      <c r="AT24" s="1912"/>
      <c r="AU24" s="1912"/>
      <c r="AV24" s="1912"/>
      <c r="AW24" s="1912"/>
      <c r="AX24" s="1912"/>
      <c r="AY24" s="1912"/>
      <c r="AZ24" s="1912"/>
      <c r="BA24" s="1909"/>
      <c r="BB24" s="1909"/>
      <c r="BC24" s="1912"/>
      <c r="BD24" s="1909"/>
      <c r="BE24" s="1909"/>
      <c r="BF24" s="1912"/>
    </row>
    <row r="25" spans="1:58" x14ac:dyDescent="0.25">
      <c r="A25" s="2832" t="s">
        <v>48</v>
      </c>
      <c r="B25" s="2833"/>
      <c r="C25" s="2834"/>
      <c r="D25" s="2048">
        <v>0</v>
      </c>
      <c r="E25" s="2091"/>
      <c r="F25" s="2091"/>
      <c r="G25" s="2091"/>
      <c r="H25" s="2055"/>
      <c r="I25" s="2055"/>
      <c r="J25" s="2055"/>
      <c r="K25" s="2055"/>
      <c r="L25" s="2055"/>
      <c r="M25" s="2055"/>
      <c r="N25" s="2055"/>
      <c r="O25" s="2070"/>
      <c r="P25" s="2058"/>
      <c r="Q25" s="2070"/>
      <c r="R25" s="2130"/>
      <c r="S25" s="2170" t="s">
        <v>3</v>
      </c>
      <c r="T25" s="1909"/>
      <c r="U25" s="1909"/>
      <c r="V25" s="1909"/>
      <c r="W25" s="1909"/>
      <c r="X25" s="1909"/>
      <c r="Y25" s="1916"/>
      <c r="Z25" s="1916"/>
      <c r="AA25" s="1923"/>
      <c r="AB25" s="1912"/>
      <c r="AC25" s="1912"/>
      <c r="AD25" s="1912"/>
      <c r="AE25" s="1912"/>
      <c r="AF25" s="1912"/>
      <c r="AG25" s="1909"/>
      <c r="AH25" s="1912"/>
      <c r="AI25" s="1912"/>
      <c r="AJ25" s="1912"/>
      <c r="AK25" s="1912"/>
      <c r="AL25" s="1912"/>
      <c r="AM25" s="1912"/>
      <c r="AN25" s="1912"/>
      <c r="AO25" s="1912"/>
      <c r="AP25" s="1912"/>
      <c r="AQ25" s="1912"/>
      <c r="AR25" s="1912"/>
      <c r="AS25" s="1912"/>
      <c r="AT25" s="1912"/>
      <c r="AU25" s="1912"/>
      <c r="AV25" s="1912"/>
      <c r="AW25" s="1912"/>
      <c r="AX25" s="1912"/>
      <c r="AY25" s="1912"/>
      <c r="AZ25" s="1912"/>
      <c r="BA25" s="2009" t="s">
        <v>3</v>
      </c>
      <c r="BB25" s="1912"/>
      <c r="BC25" s="1912"/>
      <c r="BD25" s="2178">
        <v>0</v>
      </c>
      <c r="BE25" s="1909"/>
      <c r="BF25" s="1912"/>
    </row>
    <row r="26" spans="1:58" x14ac:dyDescent="0.25">
      <c r="A26" s="2890" t="s">
        <v>49</v>
      </c>
      <c r="B26" s="2891"/>
      <c r="C26" s="2892"/>
      <c r="D26" s="2049">
        <v>0</v>
      </c>
      <c r="E26" s="2051"/>
      <c r="F26" s="2129"/>
      <c r="G26" s="2129"/>
      <c r="H26" s="2052"/>
      <c r="I26" s="2052"/>
      <c r="J26" s="2042"/>
      <c r="K26" s="2042"/>
      <c r="L26" s="2042"/>
      <c r="M26" s="2042"/>
      <c r="N26" s="2042"/>
      <c r="O26" s="2043"/>
      <c r="P26" s="2071"/>
      <c r="Q26" s="2043"/>
      <c r="R26" s="2131"/>
      <c r="S26" s="2170" t="s">
        <v>3</v>
      </c>
      <c r="T26" s="1909"/>
      <c r="U26" s="1909"/>
      <c r="V26" s="1909"/>
      <c r="W26" s="1909"/>
      <c r="X26" s="1909"/>
      <c r="Y26" s="1916"/>
      <c r="Z26" s="1923"/>
      <c r="AA26" s="1923"/>
      <c r="AB26" s="1912"/>
      <c r="AC26" s="1912"/>
      <c r="AD26" s="1912"/>
      <c r="AE26" s="1912"/>
      <c r="AF26" s="1912"/>
      <c r="AG26" s="1909"/>
      <c r="AH26" s="1912"/>
      <c r="AI26" s="1912"/>
      <c r="AJ26" s="1912"/>
      <c r="AK26" s="1912"/>
      <c r="AL26" s="1912"/>
      <c r="AM26" s="1912"/>
      <c r="AN26" s="1912"/>
      <c r="AO26" s="1912"/>
      <c r="AP26" s="1912"/>
      <c r="AQ26" s="1912"/>
      <c r="AR26" s="1912"/>
      <c r="AS26" s="1912"/>
      <c r="AT26" s="1912"/>
      <c r="AU26" s="1912"/>
      <c r="AV26" s="1912"/>
      <c r="AW26" s="1912"/>
      <c r="AX26" s="1912"/>
      <c r="AY26" s="1912"/>
      <c r="AZ26" s="1912"/>
      <c r="BA26" s="2009" t="s">
        <v>3</v>
      </c>
      <c r="BB26" s="1912"/>
      <c r="BC26" s="1912"/>
      <c r="BD26" s="2178">
        <v>0</v>
      </c>
      <c r="BE26" s="1909"/>
      <c r="BF26" s="1912"/>
    </row>
    <row r="27" spans="1:58" x14ac:dyDescent="0.25">
      <c r="A27" s="2893" t="s">
        <v>50</v>
      </c>
      <c r="B27" s="2894"/>
      <c r="C27" s="2895"/>
      <c r="D27" s="2064">
        <v>0</v>
      </c>
      <c r="E27" s="2129"/>
      <c r="F27" s="2129"/>
      <c r="G27" s="2129"/>
      <c r="H27" s="2042"/>
      <c r="I27" s="2042"/>
      <c r="J27" s="2042"/>
      <c r="K27" s="2042"/>
      <c r="L27" s="2042"/>
      <c r="M27" s="2042"/>
      <c r="N27" s="2042"/>
      <c r="O27" s="2042"/>
      <c r="P27" s="2075"/>
      <c r="Q27" s="2036"/>
      <c r="R27" s="2132"/>
      <c r="S27" s="2170" t="s">
        <v>3</v>
      </c>
      <c r="T27" s="1909"/>
      <c r="U27" s="1909"/>
      <c r="V27" s="1909"/>
      <c r="W27" s="1909"/>
      <c r="X27" s="1909"/>
      <c r="Y27" s="1916"/>
      <c r="Z27" s="1923"/>
      <c r="AA27" s="1923"/>
      <c r="AB27" s="1912"/>
      <c r="AC27" s="1912"/>
      <c r="AD27" s="1912"/>
      <c r="AE27" s="1912"/>
      <c r="AF27" s="1912"/>
      <c r="AG27" s="1909"/>
      <c r="AH27" s="1912"/>
      <c r="AI27" s="1912"/>
      <c r="AJ27" s="1912"/>
      <c r="AK27" s="1912"/>
      <c r="AL27" s="1912"/>
      <c r="AM27" s="1912"/>
      <c r="AN27" s="1912"/>
      <c r="AO27" s="1912"/>
      <c r="AP27" s="1912"/>
      <c r="AQ27" s="1912"/>
      <c r="AR27" s="1912"/>
      <c r="AS27" s="1912"/>
      <c r="AT27" s="1912"/>
      <c r="AU27" s="1912"/>
      <c r="AV27" s="1912"/>
      <c r="AW27" s="1912"/>
      <c r="AX27" s="1912"/>
      <c r="AY27" s="1912"/>
      <c r="AZ27" s="1912"/>
      <c r="BA27" s="2009" t="s">
        <v>3</v>
      </c>
      <c r="BB27" s="1912"/>
      <c r="BC27" s="1912"/>
      <c r="BD27" s="2178">
        <v>0</v>
      </c>
      <c r="BE27" s="1909"/>
      <c r="BF27" s="1912"/>
    </row>
    <row r="28" spans="1:58" x14ac:dyDescent="0.25">
      <c r="A28" s="2797" t="s">
        <v>51</v>
      </c>
      <c r="B28" s="2803"/>
      <c r="C28" s="2803"/>
      <c r="D28" s="2076">
        <v>0</v>
      </c>
      <c r="E28" s="2140">
        <v>0</v>
      </c>
      <c r="F28" s="2140">
        <v>0</v>
      </c>
      <c r="G28" s="2140">
        <v>0</v>
      </c>
      <c r="H28" s="2078">
        <v>0</v>
      </c>
      <c r="I28" s="2078">
        <v>0</v>
      </c>
      <c r="J28" s="2078">
        <v>0</v>
      </c>
      <c r="K28" s="2078">
        <v>0</v>
      </c>
      <c r="L28" s="2078">
        <v>0</v>
      </c>
      <c r="M28" s="2078">
        <v>0</v>
      </c>
      <c r="N28" s="2079">
        <v>0</v>
      </c>
      <c r="O28" s="2079">
        <v>0</v>
      </c>
      <c r="P28" s="2076">
        <v>0</v>
      </c>
      <c r="Q28" s="2076">
        <v>0</v>
      </c>
      <c r="R28" s="2076">
        <v>0</v>
      </c>
      <c r="S28" s="2170" t="s">
        <v>3</v>
      </c>
      <c r="T28" s="1909"/>
      <c r="U28" s="1909"/>
      <c r="V28" s="1909"/>
      <c r="W28" s="1909"/>
      <c r="X28" s="1909"/>
      <c r="Y28" s="1916"/>
      <c r="Z28" s="1923"/>
      <c r="AA28" s="1923"/>
      <c r="AB28" s="1912"/>
      <c r="AC28" s="1912"/>
      <c r="AD28" s="1912"/>
      <c r="AE28" s="1912"/>
      <c r="AF28" s="1912"/>
      <c r="AG28" s="1909"/>
      <c r="AH28" s="1912"/>
      <c r="AI28" s="1912"/>
      <c r="AJ28" s="1912"/>
      <c r="AK28" s="1912"/>
      <c r="AL28" s="1912"/>
      <c r="AM28" s="1912"/>
      <c r="AN28" s="1912"/>
      <c r="AO28" s="1912"/>
      <c r="AP28" s="1912"/>
      <c r="AQ28" s="1912"/>
      <c r="AR28" s="1912"/>
      <c r="AS28" s="1912"/>
      <c r="AT28" s="1912"/>
      <c r="AU28" s="1912"/>
      <c r="AV28" s="1912"/>
      <c r="AW28" s="1912"/>
      <c r="AX28" s="1912"/>
      <c r="AY28" s="1912"/>
      <c r="AZ28" s="1912"/>
      <c r="BA28" s="2009" t="s">
        <v>3</v>
      </c>
      <c r="BB28" s="1912"/>
      <c r="BC28" s="1912"/>
      <c r="BD28" s="2178">
        <v>0</v>
      </c>
      <c r="BE28" s="1909"/>
      <c r="BF28" s="1912"/>
    </row>
    <row r="29" spans="1:58" x14ac:dyDescent="0.25">
      <c r="A29" s="1945" t="s">
        <v>52</v>
      </c>
      <c r="B29" s="1951"/>
      <c r="C29" s="1951"/>
      <c r="D29" s="1988"/>
      <c r="E29" s="1988"/>
      <c r="F29" s="1988"/>
      <c r="G29" s="1988"/>
      <c r="H29" s="1988"/>
      <c r="I29" s="1988"/>
      <c r="J29" s="1988"/>
      <c r="K29" s="1988"/>
      <c r="L29" s="1988"/>
      <c r="M29" s="1988"/>
      <c r="N29" s="1988"/>
      <c r="O29" s="1988"/>
      <c r="P29" s="1988"/>
      <c r="Q29" s="1988"/>
      <c r="R29" s="1988"/>
      <c r="S29" s="1944"/>
      <c r="T29" s="1983"/>
      <c r="U29" s="1909"/>
      <c r="V29" s="1909"/>
      <c r="W29" s="1909"/>
      <c r="X29" s="1909"/>
      <c r="Y29" s="1909"/>
      <c r="Z29" s="1909"/>
      <c r="AA29" s="1909"/>
      <c r="AB29" s="1912"/>
      <c r="AC29" s="1912"/>
      <c r="AD29" s="1912"/>
      <c r="AE29" s="1912"/>
      <c r="AF29" s="1912"/>
      <c r="AG29" s="1909"/>
      <c r="AH29" s="1912"/>
      <c r="AI29" s="1912"/>
      <c r="AJ29" s="1912"/>
      <c r="AK29" s="1912"/>
      <c r="AL29" s="1912"/>
      <c r="AM29" s="1912"/>
      <c r="AN29" s="1912"/>
      <c r="AO29" s="1912"/>
      <c r="AP29" s="1912"/>
      <c r="AQ29" s="1912"/>
      <c r="AR29" s="1912"/>
      <c r="AS29" s="1912"/>
      <c r="AT29" s="1912"/>
      <c r="AU29" s="1912"/>
      <c r="AV29" s="1912"/>
      <c r="AW29" s="1912"/>
      <c r="AX29" s="1912"/>
      <c r="AY29" s="1912"/>
      <c r="AZ29" s="1912"/>
      <c r="BA29" s="1909"/>
      <c r="BB29" s="1909"/>
      <c r="BC29" s="1909"/>
      <c r="BD29" s="1909"/>
      <c r="BE29" s="1909"/>
      <c r="BF29" s="1912"/>
    </row>
    <row r="30" spans="1:58" x14ac:dyDescent="0.25">
      <c r="A30" s="2810" t="s">
        <v>53</v>
      </c>
      <c r="B30" s="2811"/>
      <c r="C30" s="2812"/>
      <c r="D30" s="2048">
        <v>0</v>
      </c>
      <c r="E30" s="2054"/>
      <c r="F30" s="2091"/>
      <c r="G30" s="2091"/>
      <c r="H30" s="2091"/>
      <c r="I30" s="2091"/>
      <c r="J30" s="2091"/>
      <c r="K30" s="2055"/>
      <c r="L30" s="2091"/>
      <c r="M30" s="2055"/>
      <c r="N30" s="2070"/>
      <c r="O30" s="2070"/>
      <c r="P30" s="2034"/>
      <c r="Q30" s="2089"/>
      <c r="R30" s="2130"/>
      <c r="S30" s="2170" t="s">
        <v>6</v>
      </c>
      <c r="T30" s="1909"/>
      <c r="U30" s="1909"/>
      <c r="V30" s="1909"/>
      <c r="W30" s="1909"/>
      <c r="X30" s="1909"/>
      <c r="Y30" s="1923"/>
      <c r="Z30" s="1923"/>
      <c r="AA30" s="1916"/>
      <c r="AB30" s="1912"/>
      <c r="AC30" s="1912"/>
      <c r="AD30" s="1912"/>
      <c r="AE30" s="1912"/>
      <c r="AF30" s="1912"/>
      <c r="AG30" s="1909"/>
      <c r="AH30" s="1912"/>
      <c r="AI30" s="1912"/>
      <c r="AJ30" s="1912"/>
      <c r="AK30" s="1912"/>
      <c r="AL30" s="1912"/>
      <c r="AM30" s="1912"/>
      <c r="AN30" s="1912"/>
      <c r="AO30" s="1912"/>
      <c r="AP30" s="1912"/>
      <c r="AQ30" s="1912"/>
      <c r="AR30" s="1912"/>
      <c r="AS30" s="1912"/>
      <c r="AT30" s="1912"/>
      <c r="AU30" s="1912"/>
      <c r="AV30" s="1912"/>
      <c r="AW30" s="1912"/>
      <c r="AX30" s="1912"/>
      <c r="AY30" s="1912"/>
      <c r="AZ30" s="1912"/>
      <c r="BA30" s="1946" t="s">
        <v>3</v>
      </c>
      <c r="BB30" s="1946" t="s">
        <v>3</v>
      </c>
      <c r="BC30" s="2009" t="s">
        <v>3</v>
      </c>
      <c r="BD30" s="2178">
        <v>0</v>
      </c>
      <c r="BE30" s="2178">
        <v>0</v>
      </c>
      <c r="BF30" s="2178" t="s">
        <v>3</v>
      </c>
    </row>
    <row r="31" spans="1:58" x14ac:dyDescent="0.25">
      <c r="A31" s="2813" t="s">
        <v>54</v>
      </c>
      <c r="B31" s="2814"/>
      <c r="C31" s="2815"/>
      <c r="D31" s="2049">
        <v>0</v>
      </c>
      <c r="E31" s="2041"/>
      <c r="F31" s="2092"/>
      <c r="G31" s="2092"/>
      <c r="H31" s="2092"/>
      <c r="I31" s="2092"/>
      <c r="J31" s="2092"/>
      <c r="K31" s="2042"/>
      <c r="L31" s="2129"/>
      <c r="M31" s="2052"/>
      <c r="N31" s="2052"/>
      <c r="O31" s="2043"/>
      <c r="P31" s="2035"/>
      <c r="Q31" s="2060"/>
      <c r="R31" s="2131"/>
      <c r="S31" s="2170" t="s">
        <v>6</v>
      </c>
      <c r="T31" s="1909"/>
      <c r="U31" s="1909"/>
      <c r="V31" s="1909"/>
      <c r="W31" s="1909"/>
      <c r="X31" s="1909"/>
      <c r="Y31" s="1923"/>
      <c r="Z31" s="1923"/>
      <c r="AA31" s="1923"/>
      <c r="AB31" s="1912"/>
      <c r="AC31" s="1912"/>
      <c r="AD31" s="1912"/>
      <c r="AE31" s="1912"/>
      <c r="AF31" s="1912"/>
      <c r="AG31" s="1909"/>
      <c r="AH31" s="1912"/>
      <c r="AI31" s="1912"/>
      <c r="AJ31" s="1912"/>
      <c r="AK31" s="1912"/>
      <c r="AL31" s="1912"/>
      <c r="AM31" s="1912"/>
      <c r="AN31" s="1912"/>
      <c r="AO31" s="1912"/>
      <c r="AP31" s="1912"/>
      <c r="AQ31" s="1912"/>
      <c r="AR31" s="1912"/>
      <c r="AS31" s="1912"/>
      <c r="AT31" s="1912"/>
      <c r="AU31" s="1912"/>
      <c r="AV31" s="1912"/>
      <c r="AW31" s="1912"/>
      <c r="AX31" s="1912"/>
      <c r="AY31" s="1912"/>
      <c r="AZ31" s="1912"/>
      <c r="BA31" s="1946" t="s">
        <v>3</v>
      </c>
      <c r="BB31" s="1946" t="s">
        <v>3</v>
      </c>
      <c r="BC31" s="1932"/>
      <c r="BD31" s="1932"/>
      <c r="BE31" s="2178">
        <v>0</v>
      </c>
      <c r="BF31" s="2178" t="s">
        <v>3</v>
      </c>
    </row>
    <row r="32" spans="1:58" x14ac:dyDescent="0.25">
      <c r="A32" s="2813" t="s">
        <v>55</v>
      </c>
      <c r="B32" s="2814"/>
      <c r="C32" s="2815"/>
      <c r="D32" s="2049">
        <v>0</v>
      </c>
      <c r="E32" s="2041"/>
      <c r="F32" s="2092"/>
      <c r="G32" s="2092"/>
      <c r="H32" s="2092"/>
      <c r="I32" s="2092"/>
      <c r="J32" s="2092"/>
      <c r="K32" s="2042"/>
      <c r="L32" s="2092"/>
      <c r="M32" s="2042"/>
      <c r="N32" s="2043"/>
      <c r="O32" s="2043"/>
      <c r="P32" s="2035"/>
      <c r="Q32" s="2059"/>
      <c r="R32" s="2131"/>
      <c r="S32" s="2170" t="s">
        <v>6</v>
      </c>
      <c r="T32" s="1909"/>
      <c r="U32" s="1909"/>
      <c r="V32" s="1909"/>
      <c r="W32" s="1909"/>
      <c r="X32" s="1909"/>
      <c r="Y32" s="1923"/>
      <c r="Z32" s="1923"/>
      <c r="AA32" s="1916"/>
      <c r="AB32" s="1912"/>
      <c r="AC32" s="1912"/>
      <c r="AD32" s="1912"/>
      <c r="AE32" s="1912"/>
      <c r="AF32" s="1912"/>
      <c r="AG32" s="1909"/>
      <c r="AH32" s="1912"/>
      <c r="AI32" s="1912"/>
      <c r="AJ32" s="1912"/>
      <c r="AK32" s="1912"/>
      <c r="AL32" s="1912"/>
      <c r="AM32" s="1912"/>
      <c r="AN32" s="1912"/>
      <c r="AO32" s="1912"/>
      <c r="AP32" s="1912"/>
      <c r="AQ32" s="1912"/>
      <c r="AR32" s="1912"/>
      <c r="AS32" s="1912"/>
      <c r="AT32" s="1912"/>
      <c r="AU32" s="1912"/>
      <c r="AV32" s="1912"/>
      <c r="AW32" s="1912"/>
      <c r="AX32" s="1912"/>
      <c r="AY32" s="1912"/>
      <c r="AZ32" s="1912"/>
      <c r="BA32" s="1946" t="s">
        <v>3</v>
      </c>
      <c r="BB32" s="1946" t="s">
        <v>3</v>
      </c>
      <c r="BC32" s="2009" t="s">
        <v>3</v>
      </c>
      <c r="BD32" s="2178">
        <v>0</v>
      </c>
      <c r="BE32" s="2178">
        <v>0</v>
      </c>
      <c r="BF32" s="2178" t="s">
        <v>3</v>
      </c>
    </row>
    <row r="33" spans="1:58" x14ac:dyDescent="0.25">
      <c r="A33" s="2813" t="s">
        <v>56</v>
      </c>
      <c r="B33" s="2814"/>
      <c r="C33" s="2815"/>
      <c r="D33" s="2049">
        <v>0</v>
      </c>
      <c r="E33" s="2041"/>
      <c r="F33" s="2092"/>
      <c r="G33" s="2092"/>
      <c r="H33" s="2092"/>
      <c r="I33" s="2052"/>
      <c r="J33" s="2052"/>
      <c r="K33" s="2052"/>
      <c r="L33" s="2052"/>
      <c r="M33" s="2052"/>
      <c r="N33" s="2052"/>
      <c r="O33" s="2052"/>
      <c r="P33" s="2035"/>
      <c r="Q33" s="2060"/>
      <c r="R33" s="2131"/>
      <c r="S33" s="2170" t="s">
        <v>6</v>
      </c>
      <c r="T33" s="1909"/>
      <c r="U33" s="1909"/>
      <c r="V33" s="1909"/>
      <c r="W33" s="1909"/>
      <c r="X33" s="1909"/>
      <c r="Y33" s="1923"/>
      <c r="Z33" s="1923"/>
      <c r="AA33" s="1916"/>
      <c r="AB33" s="1912"/>
      <c r="AC33" s="1912"/>
      <c r="AD33" s="1912"/>
      <c r="AE33" s="1912"/>
      <c r="AF33" s="1912"/>
      <c r="AG33" s="1909"/>
      <c r="AH33" s="1912"/>
      <c r="AI33" s="1912"/>
      <c r="AJ33" s="1912"/>
      <c r="AK33" s="1912"/>
      <c r="AL33" s="1912"/>
      <c r="AM33" s="1912"/>
      <c r="AN33" s="1912"/>
      <c r="AO33" s="1912"/>
      <c r="AP33" s="1912"/>
      <c r="AQ33" s="1912"/>
      <c r="AR33" s="1912"/>
      <c r="AS33" s="1912"/>
      <c r="AT33" s="1912"/>
      <c r="AU33" s="1912"/>
      <c r="AV33" s="1912"/>
      <c r="AW33" s="1912"/>
      <c r="AX33" s="1912"/>
      <c r="AY33" s="1912"/>
      <c r="AZ33" s="1912"/>
      <c r="BA33" s="1946" t="s">
        <v>3</v>
      </c>
      <c r="BB33" s="1946" t="s">
        <v>3</v>
      </c>
      <c r="BC33" s="1932"/>
      <c r="BD33" s="1932"/>
      <c r="BE33" s="2178">
        <v>0</v>
      </c>
      <c r="BF33" s="2178" t="s">
        <v>3</v>
      </c>
    </row>
    <row r="34" spans="1:58" x14ac:dyDescent="0.25">
      <c r="A34" s="2813" t="s">
        <v>57</v>
      </c>
      <c r="B34" s="2814"/>
      <c r="C34" s="2815"/>
      <c r="D34" s="2049">
        <v>0</v>
      </c>
      <c r="E34" s="2041"/>
      <c r="F34" s="2092"/>
      <c r="G34" s="2092"/>
      <c r="H34" s="2092"/>
      <c r="I34" s="2092"/>
      <c r="J34" s="2092"/>
      <c r="K34" s="2042"/>
      <c r="L34" s="2092"/>
      <c r="M34" s="2042"/>
      <c r="N34" s="2043"/>
      <c r="O34" s="2043"/>
      <c r="P34" s="2035"/>
      <c r="Q34" s="2059"/>
      <c r="R34" s="2131"/>
      <c r="S34" s="2170" t="s">
        <v>6</v>
      </c>
      <c r="T34" s="1909"/>
      <c r="U34" s="1909"/>
      <c r="V34" s="1909"/>
      <c r="W34" s="1909"/>
      <c r="X34" s="1909"/>
      <c r="Y34" s="1923"/>
      <c r="Z34" s="1923"/>
      <c r="AA34" s="1916"/>
      <c r="AB34" s="1912"/>
      <c r="AC34" s="1912"/>
      <c r="AD34" s="1912"/>
      <c r="AE34" s="1912"/>
      <c r="AF34" s="1912"/>
      <c r="AG34" s="1909"/>
      <c r="AH34" s="1912"/>
      <c r="AI34" s="1912"/>
      <c r="AJ34" s="1912"/>
      <c r="AK34" s="1912"/>
      <c r="AL34" s="1912"/>
      <c r="AM34" s="1912"/>
      <c r="AN34" s="1912"/>
      <c r="AO34" s="1912"/>
      <c r="AP34" s="1912"/>
      <c r="AQ34" s="1912"/>
      <c r="AR34" s="1912"/>
      <c r="AS34" s="1912"/>
      <c r="AT34" s="1912"/>
      <c r="AU34" s="1912"/>
      <c r="AV34" s="1912"/>
      <c r="AW34" s="1912"/>
      <c r="AX34" s="1912"/>
      <c r="AY34" s="1912"/>
      <c r="AZ34" s="1912"/>
      <c r="BA34" s="1946" t="s">
        <v>3</v>
      </c>
      <c r="BB34" s="1946" t="s">
        <v>3</v>
      </c>
      <c r="BC34" s="2009" t="s">
        <v>3</v>
      </c>
      <c r="BD34" s="2178">
        <v>0</v>
      </c>
      <c r="BE34" s="2178">
        <v>0</v>
      </c>
      <c r="BF34" s="2178" t="s">
        <v>3</v>
      </c>
    </row>
    <row r="35" spans="1:58" x14ac:dyDescent="0.25">
      <c r="A35" s="2813" t="s">
        <v>58</v>
      </c>
      <c r="B35" s="2814"/>
      <c r="C35" s="2815"/>
      <c r="D35" s="2049">
        <v>0</v>
      </c>
      <c r="E35" s="2041"/>
      <c r="F35" s="2092"/>
      <c r="G35" s="2092"/>
      <c r="H35" s="2092"/>
      <c r="I35" s="2092"/>
      <c r="J35" s="2092"/>
      <c r="K35" s="2042"/>
      <c r="L35" s="2092"/>
      <c r="M35" s="2052"/>
      <c r="N35" s="2127"/>
      <c r="O35" s="2127"/>
      <c r="P35" s="2035"/>
      <c r="Q35" s="2060"/>
      <c r="R35" s="2117"/>
      <c r="S35" s="2170" t="s">
        <v>6</v>
      </c>
      <c r="T35" s="1909"/>
      <c r="U35" s="1909"/>
      <c r="V35" s="1909"/>
      <c r="W35" s="1909"/>
      <c r="X35" s="1909"/>
      <c r="Y35" s="1923"/>
      <c r="Z35" s="1923"/>
      <c r="AA35" s="1923"/>
      <c r="AB35" s="1912"/>
      <c r="AC35" s="1912"/>
      <c r="AD35" s="1912"/>
      <c r="AE35" s="1912"/>
      <c r="AF35" s="1912"/>
      <c r="AG35" s="1909"/>
      <c r="AH35" s="1912"/>
      <c r="AI35" s="1912"/>
      <c r="AJ35" s="1912"/>
      <c r="AK35" s="1912"/>
      <c r="AL35" s="1912"/>
      <c r="AM35" s="1912"/>
      <c r="AN35" s="1912"/>
      <c r="AO35" s="1912"/>
      <c r="AP35" s="1912"/>
      <c r="AQ35" s="1912"/>
      <c r="AR35" s="1912"/>
      <c r="AS35" s="1912"/>
      <c r="AT35" s="1912"/>
      <c r="AU35" s="1912"/>
      <c r="AV35" s="1912"/>
      <c r="AW35" s="1912"/>
      <c r="AX35" s="1912"/>
      <c r="AY35" s="1912"/>
      <c r="AZ35" s="1912"/>
      <c r="BA35" s="1946" t="s">
        <v>3</v>
      </c>
      <c r="BB35" s="1946" t="s">
        <v>3</v>
      </c>
      <c r="BC35" s="1932"/>
      <c r="BD35" s="1932"/>
      <c r="BE35" s="2178">
        <v>0</v>
      </c>
      <c r="BF35" s="2178" t="s">
        <v>3</v>
      </c>
    </row>
    <row r="36" spans="1:58" x14ac:dyDescent="0.25">
      <c r="A36" s="2898" t="s">
        <v>59</v>
      </c>
      <c r="B36" s="2899"/>
      <c r="C36" s="2900"/>
      <c r="D36" s="2049">
        <v>0</v>
      </c>
      <c r="E36" s="2041"/>
      <c r="F36" s="2092"/>
      <c r="G36" s="2092"/>
      <c r="H36" s="2092"/>
      <c r="I36" s="2092"/>
      <c r="J36" s="2092"/>
      <c r="K36" s="2042"/>
      <c r="L36" s="2129"/>
      <c r="M36" s="2052"/>
      <c r="N36" s="2052"/>
      <c r="O36" s="2127"/>
      <c r="P36" s="2035"/>
      <c r="Q36" s="2071"/>
      <c r="R36" s="2131"/>
      <c r="S36" s="2170" t="s">
        <v>6</v>
      </c>
      <c r="T36" s="1909"/>
      <c r="U36" s="1909"/>
      <c r="V36" s="1909"/>
      <c r="W36" s="1909"/>
      <c r="X36" s="1909"/>
      <c r="Y36" s="1923"/>
      <c r="Z36" s="1923"/>
      <c r="AA36" s="1923"/>
      <c r="AB36" s="1912"/>
      <c r="AC36" s="1912"/>
      <c r="AD36" s="1912"/>
      <c r="AE36" s="1912"/>
      <c r="AF36" s="1912"/>
      <c r="AG36" s="1909"/>
      <c r="AH36" s="1912"/>
      <c r="AI36" s="1912"/>
      <c r="AJ36" s="1912"/>
      <c r="AK36" s="1912"/>
      <c r="AL36" s="1912"/>
      <c r="AM36" s="1912"/>
      <c r="AN36" s="1912"/>
      <c r="AO36" s="1912"/>
      <c r="AP36" s="1912"/>
      <c r="AQ36" s="1912"/>
      <c r="AR36" s="1912"/>
      <c r="AS36" s="1912"/>
      <c r="AT36" s="1912"/>
      <c r="AU36" s="1912"/>
      <c r="AV36" s="1912"/>
      <c r="AW36" s="1912"/>
      <c r="AX36" s="1912"/>
      <c r="AY36" s="1912"/>
      <c r="AZ36" s="1912"/>
      <c r="BA36" s="1946" t="s">
        <v>3</v>
      </c>
      <c r="BB36" s="1946" t="s">
        <v>3</v>
      </c>
      <c r="BC36" s="1932"/>
      <c r="BD36" s="1932"/>
      <c r="BE36" s="2178">
        <v>0</v>
      </c>
      <c r="BF36" s="2178" t="s">
        <v>3</v>
      </c>
    </row>
    <row r="37" spans="1:58" x14ac:dyDescent="0.25">
      <c r="A37" s="2813" t="s">
        <v>60</v>
      </c>
      <c r="B37" s="2814"/>
      <c r="C37" s="2815"/>
      <c r="D37" s="2049">
        <v>0</v>
      </c>
      <c r="E37" s="2041"/>
      <c r="F37" s="2092"/>
      <c r="G37" s="2092"/>
      <c r="H37" s="2092"/>
      <c r="I37" s="2092"/>
      <c r="J37" s="2092"/>
      <c r="K37" s="2042"/>
      <c r="L37" s="2129"/>
      <c r="M37" s="2052"/>
      <c r="N37" s="2052"/>
      <c r="O37" s="2127"/>
      <c r="P37" s="2035"/>
      <c r="Q37" s="2071"/>
      <c r="R37" s="2131"/>
      <c r="S37" s="2170" t="s">
        <v>6</v>
      </c>
      <c r="T37" s="1909"/>
      <c r="U37" s="1909"/>
      <c r="V37" s="1909"/>
      <c r="W37" s="1909"/>
      <c r="X37" s="1909"/>
      <c r="Y37" s="1923"/>
      <c r="Z37" s="1923"/>
      <c r="AA37" s="1923"/>
      <c r="AB37" s="1912"/>
      <c r="AC37" s="1912"/>
      <c r="AD37" s="1912"/>
      <c r="AE37" s="1912"/>
      <c r="AF37" s="1912"/>
      <c r="AG37" s="1909"/>
      <c r="AH37" s="1912"/>
      <c r="AI37" s="1912"/>
      <c r="AJ37" s="1912"/>
      <c r="AK37" s="1912"/>
      <c r="AL37" s="1912"/>
      <c r="AM37" s="1912"/>
      <c r="AN37" s="1912"/>
      <c r="AO37" s="1912"/>
      <c r="AP37" s="1912"/>
      <c r="AQ37" s="1912"/>
      <c r="AR37" s="1912"/>
      <c r="AS37" s="1912"/>
      <c r="AT37" s="1912"/>
      <c r="AU37" s="1912"/>
      <c r="AV37" s="1912"/>
      <c r="AW37" s="1912"/>
      <c r="AX37" s="1912"/>
      <c r="AY37" s="1912"/>
      <c r="AZ37" s="1912"/>
      <c r="BA37" s="1946" t="s">
        <v>3</v>
      </c>
      <c r="BB37" s="1946" t="s">
        <v>3</v>
      </c>
      <c r="BC37" s="1932"/>
      <c r="BD37" s="1932"/>
      <c r="BE37" s="2178">
        <v>0</v>
      </c>
      <c r="BF37" s="2178" t="s">
        <v>3</v>
      </c>
    </row>
    <row r="38" spans="1:58" x14ac:dyDescent="0.25">
      <c r="A38" s="2797" t="s">
        <v>61</v>
      </c>
      <c r="B38" s="2803"/>
      <c r="C38" s="2798"/>
      <c r="D38" s="2088">
        <v>0</v>
      </c>
      <c r="E38" s="2077">
        <v>0</v>
      </c>
      <c r="F38" s="2140">
        <v>0</v>
      </c>
      <c r="G38" s="2140">
        <v>0</v>
      </c>
      <c r="H38" s="2078">
        <v>0</v>
      </c>
      <c r="I38" s="2078">
        <v>0</v>
      </c>
      <c r="J38" s="2078">
        <v>0</v>
      </c>
      <c r="K38" s="2078">
        <v>0</v>
      </c>
      <c r="L38" s="2140">
        <v>0</v>
      </c>
      <c r="M38" s="2078">
        <v>0</v>
      </c>
      <c r="N38" s="2078">
        <v>0</v>
      </c>
      <c r="O38" s="2079">
        <v>0</v>
      </c>
      <c r="P38" s="2076">
        <v>0</v>
      </c>
      <c r="Q38" s="2081">
        <v>0</v>
      </c>
      <c r="R38" s="2081">
        <v>0</v>
      </c>
      <c r="S38" s="2170" t="s">
        <v>6</v>
      </c>
      <c r="T38" s="1909"/>
      <c r="U38" s="1909"/>
      <c r="V38" s="1909"/>
      <c r="W38" s="1909"/>
      <c r="X38" s="1916"/>
      <c r="Y38" s="1923"/>
      <c r="Z38" s="1923"/>
      <c r="AA38" s="1916"/>
      <c r="AB38" s="1912"/>
      <c r="AC38" s="1912"/>
      <c r="AD38" s="1912"/>
      <c r="AE38" s="1912"/>
      <c r="AF38" s="1912"/>
      <c r="AG38" s="1909"/>
      <c r="AH38" s="1912"/>
      <c r="AI38" s="1912"/>
      <c r="AJ38" s="1912"/>
      <c r="AK38" s="1912"/>
      <c r="AL38" s="1912"/>
      <c r="AM38" s="1912"/>
      <c r="AN38" s="1912"/>
      <c r="AO38" s="1912"/>
      <c r="AP38" s="1912"/>
      <c r="AQ38" s="1912"/>
      <c r="AR38" s="1912"/>
      <c r="AS38" s="1912"/>
      <c r="AT38" s="1912"/>
      <c r="AU38" s="1912"/>
      <c r="AV38" s="1912"/>
      <c r="AW38" s="1912"/>
      <c r="AX38" s="1912"/>
      <c r="AY38" s="1912"/>
      <c r="AZ38" s="1912"/>
      <c r="BA38" s="1946" t="s">
        <v>3</v>
      </c>
      <c r="BB38" s="1946" t="s">
        <v>3</v>
      </c>
      <c r="BC38" s="2009" t="s">
        <v>3</v>
      </c>
      <c r="BD38" s="2178">
        <v>0</v>
      </c>
      <c r="BE38" s="2178">
        <v>0</v>
      </c>
      <c r="BF38" s="2178" t="s">
        <v>3</v>
      </c>
    </row>
    <row r="39" spans="1:58" x14ac:dyDescent="0.25">
      <c r="A39" s="1952" t="s">
        <v>62</v>
      </c>
      <c r="B39" s="1950"/>
      <c r="C39" s="1950"/>
      <c r="D39" s="1953"/>
      <c r="E39" s="1953"/>
      <c r="F39" s="1953"/>
      <c r="G39" s="1953"/>
      <c r="H39" s="1953"/>
      <c r="I39" s="1953"/>
      <c r="J39" s="1953"/>
      <c r="K39" s="1953"/>
      <c r="L39" s="1953"/>
      <c r="M39" s="1953"/>
      <c r="N39" s="1953"/>
      <c r="O39" s="1953"/>
      <c r="P39" s="1953"/>
      <c r="Q39" s="1953"/>
      <c r="R39" s="1944"/>
      <c r="S39" s="1944"/>
      <c r="T39" s="1909"/>
      <c r="U39" s="1909"/>
      <c r="V39" s="1909"/>
      <c r="W39" s="1909"/>
      <c r="X39" s="1909"/>
      <c r="Y39" s="1909"/>
      <c r="Z39" s="1909"/>
      <c r="AA39" s="1909"/>
      <c r="AB39" s="1909"/>
      <c r="AC39" s="1909"/>
      <c r="AD39" s="1909"/>
      <c r="AE39" s="1909"/>
      <c r="AF39" s="1909"/>
      <c r="AG39" s="1909"/>
      <c r="AH39" s="1909"/>
      <c r="AI39" s="1909"/>
      <c r="AJ39" s="1909"/>
      <c r="AK39" s="1909"/>
      <c r="AL39" s="1909"/>
      <c r="AM39" s="1909"/>
      <c r="AN39" s="1909"/>
      <c r="AO39" s="1909"/>
      <c r="AP39" s="1909"/>
      <c r="AQ39" s="1909"/>
      <c r="AR39" s="1909"/>
      <c r="AS39" s="1909"/>
      <c r="AT39" s="1909"/>
      <c r="AU39" s="1909"/>
      <c r="AV39" s="1909"/>
      <c r="AW39" s="1909"/>
      <c r="AX39" s="1909"/>
      <c r="AY39" s="1909"/>
      <c r="AZ39" s="1909"/>
      <c r="BA39" s="1909"/>
      <c r="BB39" s="1909"/>
      <c r="BC39" s="1909"/>
      <c r="BD39" s="1909"/>
      <c r="BE39" s="1909"/>
      <c r="BF39" s="1909"/>
    </row>
    <row r="40" spans="1:58" x14ac:dyDescent="0.25">
      <c r="A40" s="1989" t="s">
        <v>63</v>
      </c>
      <c r="B40" s="1950"/>
      <c r="C40" s="1950"/>
      <c r="D40" s="1953"/>
      <c r="E40" s="1953"/>
      <c r="F40" s="1953"/>
      <c r="G40" s="1953"/>
      <c r="H40" s="1953"/>
      <c r="I40" s="1953"/>
      <c r="J40" s="1953"/>
      <c r="K40" s="1953"/>
      <c r="L40" s="1953"/>
      <c r="M40" s="1953"/>
      <c r="N40" s="1953"/>
      <c r="O40" s="1953"/>
      <c r="P40" s="1953"/>
      <c r="Q40" s="1953"/>
      <c r="R40" s="1944"/>
      <c r="S40" s="1944"/>
      <c r="T40" s="1909"/>
      <c r="U40" s="1909"/>
      <c r="V40" s="1909"/>
      <c r="W40" s="1909"/>
      <c r="X40" s="1909"/>
      <c r="Y40" s="1909"/>
      <c r="Z40" s="1909"/>
      <c r="AA40" s="1909"/>
      <c r="AB40" s="1909"/>
      <c r="AC40" s="1909"/>
      <c r="AD40" s="1909"/>
      <c r="AE40" s="1909"/>
      <c r="AF40" s="1909"/>
      <c r="AG40" s="1909"/>
      <c r="AH40" s="1909"/>
      <c r="AI40" s="1909"/>
      <c r="AJ40" s="1909"/>
      <c r="AK40" s="1909"/>
      <c r="AL40" s="1909"/>
      <c r="AM40" s="1909"/>
      <c r="AN40" s="1909"/>
      <c r="AO40" s="1909"/>
      <c r="AP40" s="1909"/>
      <c r="AQ40" s="1909"/>
      <c r="AR40" s="1909"/>
      <c r="AS40" s="1909"/>
      <c r="AT40" s="1909"/>
      <c r="AU40" s="1909"/>
      <c r="AV40" s="1909"/>
      <c r="AW40" s="1909"/>
      <c r="AX40" s="1909"/>
      <c r="AY40" s="1909"/>
      <c r="AZ40" s="1909"/>
      <c r="BA40" s="1909"/>
      <c r="BB40" s="1909"/>
      <c r="BC40" s="1909"/>
      <c r="BD40" s="1909"/>
      <c r="BE40" s="1909"/>
      <c r="BF40" s="1909"/>
    </row>
    <row r="41" spans="1:58" x14ac:dyDescent="0.25">
      <c r="A41" s="2810" t="s">
        <v>64</v>
      </c>
      <c r="B41" s="2811"/>
      <c r="C41" s="2812"/>
      <c r="D41" s="2048">
        <v>0</v>
      </c>
      <c r="E41" s="2054"/>
      <c r="F41" s="2055"/>
      <c r="G41" s="2055"/>
      <c r="H41" s="2055"/>
      <c r="I41" s="2055"/>
      <c r="J41" s="2055"/>
      <c r="K41" s="2055"/>
      <c r="L41" s="2055"/>
      <c r="M41" s="2055"/>
      <c r="N41" s="2070"/>
      <c r="O41" s="2070"/>
      <c r="P41" s="2034"/>
      <c r="Q41" s="2089"/>
      <c r="R41" s="2133"/>
      <c r="S41" s="2170" t="s">
        <v>6</v>
      </c>
      <c r="T41" s="1909"/>
      <c r="U41" s="1909"/>
      <c r="V41" s="1909"/>
      <c r="W41" s="1909"/>
      <c r="X41" s="1909"/>
      <c r="Y41" s="1923"/>
      <c r="Z41" s="1923"/>
      <c r="AA41" s="1916"/>
      <c r="AB41" s="1912"/>
      <c r="AC41" s="1912"/>
      <c r="AD41" s="1912"/>
      <c r="AE41" s="1912"/>
      <c r="AF41" s="1912"/>
      <c r="AG41" s="1909"/>
      <c r="AH41" s="1912"/>
      <c r="AI41" s="1912"/>
      <c r="AJ41" s="1912"/>
      <c r="AK41" s="1912"/>
      <c r="AL41" s="1912"/>
      <c r="AM41" s="1912"/>
      <c r="AN41" s="1912"/>
      <c r="AO41" s="1912"/>
      <c r="AP41" s="1912"/>
      <c r="AQ41" s="1912"/>
      <c r="AR41" s="1912"/>
      <c r="AS41" s="1912"/>
      <c r="AT41" s="1912"/>
      <c r="AU41" s="1912"/>
      <c r="AV41" s="1912"/>
      <c r="AW41" s="1912"/>
      <c r="AX41" s="1912"/>
      <c r="AY41" s="1912"/>
      <c r="AZ41" s="1912"/>
      <c r="BA41" s="1946" t="s">
        <v>3</v>
      </c>
      <c r="BB41" s="1946" t="s">
        <v>3</v>
      </c>
      <c r="BC41" s="2009" t="s">
        <v>3</v>
      </c>
      <c r="BD41" s="2178">
        <v>0</v>
      </c>
      <c r="BE41" s="2178">
        <v>0</v>
      </c>
      <c r="BF41" s="2178" t="s">
        <v>3</v>
      </c>
    </row>
    <row r="42" spans="1:58" x14ac:dyDescent="0.25">
      <c r="A42" s="2813" t="s">
        <v>65</v>
      </c>
      <c r="B42" s="2814"/>
      <c r="C42" s="2815"/>
      <c r="D42" s="2049">
        <v>0</v>
      </c>
      <c r="E42" s="2041"/>
      <c r="F42" s="2042"/>
      <c r="G42" s="2042"/>
      <c r="H42" s="2042"/>
      <c r="I42" s="2042"/>
      <c r="J42" s="2042"/>
      <c r="K42" s="2042"/>
      <c r="L42" s="2042"/>
      <c r="M42" s="2042"/>
      <c r="N42" s="2043"/>
      <c r="O42" s="2043"/>
      <c r="P42" s="2035"/>
      <c r="Q42" s="2059"/>
      <c r="R42" s="2117"/>
      <c r="S42" s="2170" t="s">
        <v>6</v>
      </c>
      <c r="T42" s="1909"/>
      <c r="U42" s="1909"/>
      <c r="V42" s="1909"/>
      <c r="W42" s="1909"/>
      <c r="X42" s="1909"/>
      <c r="Y42" s="1923"/>
      <c r="Z42" s="1923"/>
      <c r="AA42" s="1916"/>
      <c r="AB42" s="1912"/>
      <c r="AC42" s="1912"/>
      <c r="AD42" s="1912"/>
      <c r="AE42" s="1912"/>
      <c r="AF42" s="1912"/>
      <c r="AG42" s="1909"/>
      <c r="AH42" s="1912"/>
      <c r="AI42" s="1912"/>
      <c r="AJ42" s="1912"/>
      <c r="AK42" s="1912"/>
      <c r="AL42" s="1912"/>
      <c r="AM42" s="1912"/>
      <c r="AN42" s="1912"/>
      <c r="AO42" s="1912"/>
      <c r="AP42" s="1912"/>
      <c r="AQ42" s="1912"/>
      <c r="AR42" s="1912"/>
      <c r="AS42" s="1912"/>
      <c r="AT42" s="1912"/>
      <c r="AU42" s="1912"/>
      <c r="AV42" s="1912"/>
      <c r="AW42" s="1912"/>
      <c r="AX42" s="1912"/>
      <c r="AY42" s="1912"/>
      <c r="AZ42" s="1912"/>
      <c r="BA42" s="1946" t="s">
        <v>3</v>
      </c>
      <c r="BB42" s="1946" t="s">
        <v>3</v>
      </c>
      <c r="BC42" s="2009" t="s">
        <v>3</v>
      </c>
      <c r="BD42" s="2178">
        <v>0</v>
      </c>
      <c r="BE42" s="2178">
        <v>0</v>
      </c>
      <c r="BF42" s="2178" t="s">
        <v>3</v>
      </c>
    </row>
    <row r="43" spans="1:58" x14ac:dyDescent="0.25">
      <c r="A43" s="2813" t="s">
        <v>66</v>
      </c>
      <c r="B43" s="2814"/>
      <c r="C43" s="2815"/>
      <c r="D43" s="2049">
        <v>0</v>
      </c>
      <c r="E43" s="2041"/>
      <c r="F43" s="2042"/>
      <c r="G43" s="2042"/>
      <c r="H43" s="2042"/>
      <c r="I43" s="2042"/>
      <c r="J43" s="2042"/>
      <c r="K43" s="2042"/>
      <c r="L43" s="2042"/>
      <c r="M43" s="2042"/>
      <c r="N43" s="2043"/>
      <c r="O43" s="2043"/>
      <c r="P43" s="2035"/>
      <c r="Q43" s="2059"/>
      <c r="R43" s="2117"/>
      <c r="S43" s="2170" t="s">
        <v>6</v>
      </c>
      <c r="T43" s="1909"/>
      <c r="U43" s="1909"/>
      <c r="V43" s="1909"/>
      <c r="W43" s="1909"/>
      <c r="X43" s="1909"/>
      <c r="Y43" s="1923"/>
      <c r="Z43" s="1923"/>
      <c r="AA43" s="1916"/>
      <c r="AB43" s="1912"/>
      <c r="AC43" s="1912"/>
      <c r="AD43" s="1912"/>
      <c r="AE43" s="1912"/>
      <c r="AF43" s="1912"/>
      <c r="AG43" s="1909"/>
      <c r="AH43" s="1912"/>
      <c r="AI43" s="1912"/>
      <c r="AJ43" s="1912"/>
      <c r="AK43" s="1912"/>
      <c r="AL43" s="1912"/>
      <c r="AM43" s="1912"/>
      <c r="AN43" s="1912"/>
      <c r="AO43" s="1912"/>
      <c r="AP43" s="1912"/>
      <c r="AQ43" s="1912"/>
      <c r="AR43" s="1912"/>
      <c r="AS43" s="1912"/>
      <c r="AT43" s="1912"/>
      <c r="AU43" s="1912"/>
      <c r="AV43" s="1912"/>
      <c r="AW43" s="1912"/>
      <c r="AX43" s="1912"/>
      <c r="AY43" s="1912"/>
      <c r="AZ43" s="1912"/>
      <c r="BA43" s="1946" t="s">
        <v>3</v>
      </c>
      <c r="BB43" s="1946" t="s">
        <v>3</v>
      </c>
      <c r="BC43" s="2009" t="s">
        <v>3</v>
      </c>
      <c r="BD43" s="2178">
        <v>0</v>
      </c>
      <c r="BE43" s="2178">
        <v>0</v>
      </c>
      <c r="BF43" s="2178" t="s">
        <v>3</v>
      </c>
    </row>
    <row r="44" spans="1:58" x14ac:dyDescent="0.25">
      <c r="A44" s="2813" t="s">
        <v>67</v>
      </c>
      <c r="B44" s="2814"/>
      <c r="C44" s="2815"/>
      <c r="D44" s="2049">
        <v>0</v>
      </c>
      <c r="E44" s="2041"/>
      <c r="F44" s="2042"/>
      <c r="G44" s="2042"/>
      <c r="H44" s="2042"/>
      <c r="I44" s="2042"/>
      <c r="J44" s="2042"/>
      <c r="K44" s="2042"/>
      <c r="L44" s="2042"/>
      <c r="M44" s="2042"/>
      <c r="N44" s="2043"/>
      <c r="O44" s="2043"/>
      <c r="P44" s="2035"/>
      <c r="Q44" s="2059"/>
      <c r="R44" s="2117"/>
      <c r="S44" s="2170" t="s">
        <v>6</v>
      </c>
      <c r="T44" s="1909"/>
      <c r="U44" s="1909"/>
      <c r="V44" s="1909"/>
      <c r="W44" s="1909"/>
      <c r="X44" s="1909"/>
      <c r="Y44" s="1923"/>
      <c r="Z44" s="1923"/>
      <c r="AA44" s="1916"/>
      <c r="AB44" s="1912"/>
      <c r="AC44" s="1912"/>
      <c r="AD44" s="1912"/>
      <c r="AE44" s="1912"/>
      <c r="AF44" s="1912"/>
      <c r="AG44" s="1909"/>
      <c r="AH44" s="1912"/>
      <c r="AI44" s="1912"/>
      <c r="AJ44" s="1912"/>
      <c r="AK44" s="1912"/>
      <c r="AL44" s="1912"/>
      <c r="AM44" s="1912"/>
      <c r="AN44" s="1912"/>
      <c r="AO44" s="1912"/>
      <c r="AP44" s="1912"/>
      <c r="AQ44" s="1912"/>
      <c r="AR44" s="1912"/>
      <c r="AS44" s="1912"/>
      <c r="AT44" s="1912"/>
      <c r="AU44" s="1912"/>
      <c r="AV44" s="1912"/>
      <c r="AW44" s="1912"/>
      <c r="AX44" s="1912"/>
      <c r="AY44" s="1912"/>
      <c r="AZ44" s="1912"/>
      <c r="BA44" s="1946" t="s">
        <v>3</v>
      </c>
      <c r="BB44" s="1946" t="s">
        <v>3</v>
      </c>
      <c r="BC44" s="2009" t="s">
        <v>3</v>
      </c>
      <c r="BD44" s="2178">
        <v>0</v>
      </c>
      <c r="BE44" s="2178">
        <v>0</v>
      </c>
      <c r="BF44" s="2178" t="s">
        <v>3</v>
      </c>
    </row>
    <row r="45" spans="1:58" x14ac:dyDescent="0.25">
      <c r="A45" s="2813" t="s">
        <v>68</v>
      </c>
      <c r="B45" s="2814"/>
      <c r="C45" s="2815"/>
      <c r="D45" s="2049">
        <v>0</v>
      </c>
      <c r="E45" s="2041"/>
      <c r="F45" s="2042"/>
      <c r="G45" s="2042"/>
      <c r="H45" s="2042"/>
      <c r="I45" s="2042"/>
      <c r="J45" s="2042"/>
      <c r="K45" s="2042"/>
      <c r="L45" s="2042"/>
      <c r="M45" s="2042"/>
      <c r="N45" s="2043"/>
      <c r="O45" s="2043"/>
      <c r="P45" s="2035"/>
      <c r="Q45" s="2059"/>
      <c r="R45" s="2117"/>
      <c r="S45" s="2170" t="s">
        <v>6</v>
      </c>
      <c r="T45" s="1909"/>
      <c r="U45" s="1909"/>
      <c r="V45" s="1909"/>
      <c r="W45" s="1909"/>
      <c r="X45" s="1909"/>
      <c r="Y45" s="1923"/>
      <c r="Z45" s="1923"/>
      <c r="AA45" s="1916"/>
      <c r="AB45" s="1912"/>
      <c r="AC45" s="1912"/>
      <c r="AD45" s="1912"/>
      <c r="AE45" s="1912"/>
      <c r="AF45" s="1912"/>
      <c r="AG45" s="1909"/>
      <c r="AH45" s="1912"/>
      <c r="AI45" s="1912"/>
      <c r="AJ45" s="1912"/>
      <c r="AK45" s="1912"/>
      <c r="AL45" s="1912"/>
      <c r="AM45" s="1912"/>
      <c r="AN45" s="1912"/>
      <c r="AO45" s="1912"/>
      <c r="AP45" s="1912"/>
      <c r="AQ45" s="1912"/>
      <c r="AR45" s="1912"/>
      <c r="AS45" s="1912"/>
      <c r="AT45" s="1912"/>
      <c r="AU45" s="1912"/>
      <c r="AV45" s="1912"/>
      <c r="AW45" s="1912"/>
      <c r="AX45" s="1912"/>
      <c r="AY45" s="1912"/>
      <c r="AZ45" s="1912"/>
      <c r="BA45" s="1946" t="s">
        <v>3</v>
      </c>
      <c r="BB45" s="1946" t="s">
        <v>3</v>
      </c>
      <c r="BC45" s="2009" t="s">
        <v>3</v>
      </c>
      <c r="BD45" s="2178">
        <v>0</v>
      </c>
      <c r="BE45" s="2178">
        <v>0</v>
      </c>
      <c r="BF45" s="2178" t="s">
        <v>3</v>
      </c>
    </row>
    <row r="46" spans="1:58" x14ac:dyDescent="0.25">
      <c r="A46" s="2813" t="s">
        <v>69</v>
      </c>
      <c r="B46" s="2814"/>
      <c r="C46" s="2815"/>
      <c r="D46" s="2049">
        <v>0</v>
      </c>
      <c r="E46" s="2041"/>
      <c r="F46" s="2042"/>
      <c r="G46" s="2042"/>
      <c r="H46" s="2042"/>
      <c r="I46" s="2042"/>
      <c r="J46" s="2042"/>
      <c r="K46" s="2042"/>
      <c r="L46" s="2052"/>
      <c r="M46" s="2052"/>
      <c r="N46" s="2052"/>
      <c r="O46" s="2127"/>
      <c r="P46" s="2035"/>
      <c r="Q46" s="2060"/>
      <c r="R46" s="2117"/>
      <c r="S46" s="2170" t="s">
        <v>6</v>
      </c>
      <c r="T46" s="1909"/>
      <c r="U46" s="1909"/>
      <c r="V46" s="1909"/>
      <c r="W46" s="1909"/>
      <c r="X46" s="1909"/>
      <c r="Y46" s="1923"/>
      <c r="Z46" s="1923"/>
      <c r="AA46" s="1916"/>
      <c r="AB46" s="1912"/>
      <c r="AC46" s="1912"/>
      <c r="AD46" s="1912"/>
      <c r="AE46" s="1912"/>
      <c r="AF46" s="1912"/>
      <c r="AG46" s="1909"/>
      <c r="AH46" s="1912"/>
      <c r="AI46" s="1912"/>
      <c r="AJ46" s="1912"/>
      <c r="AK46" s="1912"/>
      <c r="AL46" s="1912"/>
      <c r="AM46" s="1912"/>
      <c r="AN46" s="1912"/>
      <c r="AO46" s="1912"/>
      <c r="AP46" s="1912"/>
      <c r="AQ46" s="1912"/>
      <c r="AR46" s="1912"/>
      <c r="AS46" s="1912"/>
      <c r="AT46" s="1912"/>
      <c r="AU46" s="1912"/>
      <c r="AV46" s="1912"/>
      <c r="AW46" s="1912"/>
      <c r="AX46" s="1912"/>
      <c r="AY46" s="1912"/>
      <c r="AZ46" s="1912"/>
      <c r="BA46" s="1946" t="s">
        <v>3</v>
      </c>
      <c r="BB46" s="1946" t="s">
        <v>3</v>
      </c>
      <c r="BC46" s="1932"/>
      <c r="BD46" s="1932"/>
      <c r="BE46" s="2178">
        <v>0</v>
      </c>
      <c r="BF46" s="2178" t="s">
        <v>3</v>
      </c>
    </row>
    <row r="47" spans="1:58" x14ac:dyDescent="0.25">
      <c r="A47" s="2813" t="s">
        <v>70</v>
      </c>
      <c r="B47" s="2814"/>
      <c r="C47" s="2815"/>
      <c r="D47" s="2049">
        <v>0</v>
      </c>
      <c r="E47" s="2052"/>
      <c r="F47" s="2052"/>
      <c r="G47" s="2052"/>
      <c r="H47" s="2052"/>
      <c r="I47" s="2052"/>
      <c r="J47" s="2042"/>
      <c r="K47" s="2042"/>
      <c r="L47" s="2042"/>
      <c r="M47" s="2042"/>
      <c r="N47" s="2043"/>
      <c r="O47" s="2043"/>
      <c r="P47" s="2035"/>
      <c r="Q47" s="2059"/>
      <c r="R47" s="2117"/>
      <c r="S47" s="2170" t="s">
        <v>6</v>
      </c>
      <c r="T47" s="1909"/>
      <c r="U47" s="1909"/>
      <c r="V47" s="1909"/>
      <c r="W47" s="1909"/>
      <c r="X47" s="1909"/>
      <c r="Y47" s="1923"/>
      <c r="Z47" s="1923"/>
      <c r="AA47" s="1916"/>
      <c r="AB47" s="1912"/>
      <c r="AC47" s="1912"/>
      <c r="AD47" s="1912"/>
      <c r="AE47" s="1912"/>
      <c r="AF47" s="1912"/>
      <c r="AG47" s="1909"/>
      <c r="AH47" s="1912"/>
      <c r="AI47" s="1912"/>
      <c r="AJ47" s="1912"/>
      <c r="AK47" s="1912"/>
      <c r="AL47" s="1912"/>
      <c r="AM47" s="1912"/>
      <c r="AN47" s="1912"/>
      <c r="AO47" s="1912"/>
      <c r="AP47" s="1912"/>
      <c r="AQ47" s="1912"/>
      <c r="AR47" s="1912"/>
      <c r="AS47" s="1912"/>
      <c r="AT47" s="1912"/>
      <c r="AU47" s="1912"/>
      <c r="AV47" s="1912"/>
      <c r="AW47" s="1912"/>
      <c r="AX47" s="1912"/>
      <c r="AY47" s="1912"/>
      <c r="AZ47" s="1912"/>
      <c r="BA47" s="1946" t="s">
        <v>3</v>
      </c>
      <c r="BB47" s="1946" t="s">
        <v>3</v>
      </c>
      <c r="BC47" s="2009" t="s">
        <v>3</v>
      </c>
      <c r="BD47" s="2178">
        <v>0</v>
      </c>
      <c r="BE47" s="2178">
        <v>0</v>
      </c>
      <c r="BF47" s="2178" t="s">
        <v>3</v>
      </c>
    </row>
    <row r="48" spans="1:58" x14ac:dyDescent="0.25">
      <c r="A48" s="2813" t="s">
        <v>71</v>
      </c>
      <c r="B48" s="2814"/>
      <c r="C48" s="2815"/>
      <c r="D48" s="2049">
        <v>0</v>
      </c>
      <c r="E48" s="2052"/>
      <c r="F48" s="2052"/>
      <c r="G48" s="2052"/>
      <c r="H48" s="2052"/>
      <c r="I48" s="2042"/>
      <c r="J48" s="2042"/>
      <c r="K48" s="2042"/>
      <c r="L48" s="2042"/>
      <c r="M48" s="2042"/>
      <c r="N48" s="2042"/>
      <c r="O48" s="2043"/>
      <c r="P48" s="2035"/>
      <c r="Q48" s="2059"/>
      <c r="R48" s="2117"/>
      <c r="S48" s="2170" t="s">
        <v>6</v>
      </c>
      <c r="T48" s="1909"/>
      <c r="U48" s="1909"/>
      <c r="V48" s="1909"/>
      <c r="W48" s="1909"/>
      <c r="X48" s="1909"/>
      <c r="Y48" s="1923"/>
      <c r="Z48" s="1923"/>
      <c r="AA48" s="1916"/>
      <c r="AB48" s="1912"/>
      <c r="AC48" s="1912"/>
      <c r="AD48" s="1912"/>
      <c r="AE48" s="1912"/>
      <c r="AF48" s="1912"/>
      <c r="AG48" s="1909"/>
      <c r="AH48" s="1912"/>
      <c r="AI48" s="1912"/>
      <c r="AJ48" s="1912"/>
      <c r="AK48" s="1912"/>
      <c r="AL48" s="1912"/>
      <c r="AM48" s="1912"/>
      <c r="AN48" s="1912"/>
      <c r="AO48" s="1912"/>
      <c r="AP48" s="1912"/>
      <c r="AQ48" s="1912"/>
      <c r="AR48" s="1912"/>
      <c r="AS48" s="1912"/>
      <c r="AT48" s="1912"/>
      <c r="AU48" s="1912"/>
      <c r="AV48" s="1912"/>
      <c r="AW48" s="1912"/>
      <c r="AX48" s="1912"/>
      <c r="AY48" s="1912"/>
      <c r="AZ48" s="1912"/>
      <c r="BA48" s="1946" t="s">
        <v>3</v>
      </c>
      <c r="BB48" s="1946" t="s">
        <v>3</v>
      </c>
      <c r="BC48" s="2009" t="s">
        <v>3</v>
      </c>
      <c r="BD48" s="2178">
        <v>0</v>
      </c>
      <c r="BE48" s="2178">
        <v>0</v>
      </c>
      <c r="BF48" s="2178" t="s">
        <v>3</v>
      </c>
    </row>
    <row r="49" spans="1:58" x14ac:dyDescent="0.25">
      <c r="A49" s="2845" t="s">
        <v>72</v>
      </c>
      <c r="B49" s="2846"/>
      <c r="C49" s="2847"/>
      <c r="D49" s="2049">
        <v>0</v>
      </c>
      <c r="E49" s="2042"/>
      <c r="F49" s="2042"/>
      <c r="G49" s="2042"/>
      <c r="H49" s="2042"/>
      <c r="I49" s="2042"/>
      <c r="J49" s="2042"/>
      <c r="K49" s="2042"/>
      <c r="L49" s="2042"/>
      <c r="M49" s="2042"/>
      <c r="N49" s="2043"/>
      <c r="O49" s="2043"/>
      <c r="P49" s="2035"/>
      <c r="Q49" s="2059"/>
      <c r="R49" s="2117"/>
      <c r="S49" s="2170" t="s">
        <v>6</v>
      </c>
      <c r="T49" s="1909"/>
      <c r="U49" s="1909"/>
      <c r="V49" s="1909"/>
      <c r="W49" s="1909"/>
      <c r="X49" s="1909"/>
      <c r="Y49" s="1923"/>
      <c r="Z49" s="1923"/>
      <c r="AA49" s="1916"/>
      <c r="AB49" s="1912"/>
      <c r="AC49" s="1912"/>
      <c r="AD49" s="1912"/>
      <c r="AE49" s="1912"/>
      <c r="AF49" s="1912"/>
      <c r="AG49" s="1909"/>
      <c r="AH49" s="1912"/>
      <c r="AI49" s="1912"/>
      <c r="AJ49" s="1912"/>
      <c r="AK49" s="1912"/>
      <c r="AL49" s="1912"/>
      <c r="AM49" s="1912"/>
      <c r="AN49" s="1912"/>
      <c r="AO49" s="1912"/>
      <c r="AP49" s="1912"/>
      <c r="AQ49" s="1912"/>
      <c r="AR49" s="1912"/>
      <c r="AS49" s="1912"/>
      <c r="AT49" s="1912"/>
      <c r="AU49" s="1912"/>
      <c r="AV49" s="1912"/>
      <c r="AW49" s="1912"/>
      <c r="AX49" s="1912"/>
      <c r="AY49" s="1912"/>
      <c r="AZ49" s="1912"/>
      <c r="BA49" s="1946" t="s">
        <v>3</v>
      </c>
      <c r="BB49" s="1946" t="s">
        <v>3</v>
      </c>
      <c r="BC49" s="2009" t="s">
        <v>3</v>
      </c>
      <c r="BD49" s="2178">
        <v>0</v>
      </c>
      <c r="BE49" s="2178">
        <v>0</v>
      </c>
      <c r="BF49" s="2178" t="s">
        <v>3</v>
      </c>
    </row>
    <row r="50" spans="1:58" x14ac:dyDescent="0.25">
      <c r="A50" s="2845" t="s">
        <v>73</v>
      </c>
      <c r="B50" s="2846"/>
      <c r="C50" s="2847"/>
      <c r="D50" s="2049">
        <v>0</v>
      </c>
      <c r="E50" s="2052"/>
      <c r="F50" s="2052"/>
      <c r="G50" s="2052"/>
      <c r="H50" s="2052"/>
      <c r="I50" s="2042"/>
      <c r="J50" s="2042"/>
      <c r="K50" s="2042"/>
      <c r="L50" s="2042"/>
      <c r="M50" s="2042"/>
      <c r="N50" s="2043"/>
      <c r="O50" s="2043"/>
      <c r="P50" s="2035"/>
      <c r="Q50" s="2059"/>
      <c r="R50" s="2117"/>
      <c r="S50" s="2170" t="s">
        <v>6</v>
      </c>
      <c r="T50" s="1909"/>
      <c r="U50" s="1909"/>
      <c r="V50" s="1909"/>
      <c r="W50" s="1909"/>
      <c r="X50" s="1909"/>
      <c r="Y50" s="1923"/>
      <c r="Z50" s="1923"/>
      <c r="AA50" s="1916"/>
      <c r="AB50" s="1912"/>
      <c r="AC50" s="1912"/>
      <c r="AD50" s="1912"/>
      <c r="AE50" s="1912"/>
      <c r="AF50" s="1912"/>
      <c r="AG50" s="1909"/>
      <c r="AH50" s="1912"/>
      <c r="AI50" s="1912"/>
      <c r="AJ50" s="1912"/>
      <c r="AK50" s="1912"/>
      <c r="AL50" s="1912"/>
      <c r="AM50" s="1912"/>
      <c r="AN50" s="1912"/>
      <c r="AO50" s="1912"/>
      <c r="AP50" s="1912"/>
      <c r="AQ50" s="1912"/>
      <c r="AR50" s="1912"/>
      <c r="AS50" s="1912"/>
      <c r="AT50" s="1912"/>
      <c r="AU50" s="1912"/>
      <c r="AV50" s="1912"/>
      <c r="AW50" s="1912"/>
      <c r="AX50" s="1912"/>
      <c r="AY50" s="1912"/>
      <c r="AZ50" s="1912"/>
      <c r="BA50" s="1946" t="s">
        <v>3</v>
      </c>
      <c r="BB50" s="1946" t="s">
        <v>3</v>
      </c>
      <c r="BC50" s="2009" t="s">
        <v>3</v>
      </c>
      <c r="BD50" s="2178">
        <v>0</v>
      </c>
      <c r="BE50" s="2178">
        <v>0</v>
      </c>
      <c r="BF50" s="2178" t="s">
        <v>3</v>
      </c>
    </row>
    <row r="51" spans="1:58" x14ac:dyDescent="0.25">
      <c r="A51" s="2813" t="s">
        <v>74</v>
      </c>
      <c r="B51" s="2814"/>
      <c r="C51" s="2815"/>
      <c r="D51" s="2049">
        <v>0</v>
      </c>
      <c r="E51" s="2129"/>
      <c r="F51" s="2052"/>
      <c r="G51" s="2052"/>
      <c r="H51" s="2052"/>
      <c r="I51" s="2042"/>
      <c r="J51" s="2042"/>
      <c r="K51" s="2042"/>
      <c r="L51" s="2042"/>
      <c r="M51" s="2042"/>
      <c r="N51" s="2043"/>
      <c r="O51" s="2043"/>
      <c r="P51" s="2035"/>
      <c r="Q51" s="2059"/>
      <c r="R51" s="2117"/>
      <c r="S51" s="2170" t="s">
        <v>6</v>
      </c>
      <c r="T51" s="1909"/>
      <c r="U51" s="1909"/>
      <c r="V51" s="1909"/>
      <c r="W51" s="1909"/>
      <c r="X51" s="1909"/>
      <c r="Y51" s="1923"/>
      <c r="Z51" s="1923"/>
      <c r="AA51" s="1916"/>
      <c r="AB51" s="1912"/>
      <c r="AC51" s="1912"/>
      <c r="AD51" s="1912"/>
      <c r="AE51" s="1912"/>
      <c r="AF51" s="1912"/>
      <c r="AG51" s="1909"/>
      <c r="AH51" s="1912"/>
      <c r="AI51" s="1912"/>
      <c r="AJ51" s="1912"/>
      <c r="AK51" s="1912"/>
      <c r="AL51" s="1912"/>
      <c r="AM51" s="1912"/>
      <c r="AN51" s="1912"/>
      <c r="AO51" s="1912"/>
      <c r="AP51" s="1912"/>
      <c r="AQ51" s="1912"/>
      <c r="AR51" s="1912"/>
      <c r="AS51" s="1912"/>
      <c r="AT51" s="1912"/>
      <c r="AU51" s="1912"/>
      <c r="AV51" s="1912"/>
      <c r="AW51" s="1912"/>
      <c r="AX51" s="1912"/>
      <c r="AY51" s="1912"/>
      <c r="AZ51" s="1912"/>
      <c r="BA51" s="1946" t="s">
        <v>3</v>
      </c>
      <c r="BB51" s="1946" t="s">
        <v>3</v>
      </c>
      <c r="BC51" s="2009" t="s">
        <v>3</v>
      </c>
      <c r="BD51" s="2178">
        <v>0</v>
      </c>
      <c r="BE51" s="2178">
        <v>0</v>
      </c>
      <c r="BF51" s="2178" t="s">
        <v>3</v>
      </c>
    </row>
    <row r="52" spans="1:58" x14ac:dyDescent="0.25">
      <c r="A52" s="2813" t="s">
        <v>75</v>
      </c>
      <c r="B52" s="2814"/>
      <c r="C52" s="2815"/>
      <c r="D52" s="2049">
        <v>0</v>
      </c>
      <c r="E52" s="2129"/>
      <c r="F52" s="2052"/>
      <c r="G52" s="2052"/>
      <c r="H52" s="2052"/>
      <c r="I52" s="2042"/>
      <c r="J52" s="2042"/>
      <c r="K52" s="2042"/>
      <c r="L52" s="2042"/>
      <c r="M52" s="2042"/>
      <c r="N52" s="2043"/>
      <c r="O52" s="2043"/>
      <c r="P52" s="2035"/>
      <c r="Q52" s="2059"/>
      <c r="R52" s="2117"/>
      <c r="S52" s="2170" t="s">
        <v>6</v>
      </c>
      <c r="T52" s="1909"/>
      <c r="U52" s="1909"/>
      <c r="V52" s="1909"/>
      <c r="W52" s="1909"/>
      <c r="X52" s="1909"/>
      <c r="Y52" s="1923"/>
      <c r="Z52" s="1923"/>
      <c r="AA52" s="1916"/>
      <c r="AB52" s="1912"/>
      <c r="AC52" s="1912"/>
      <c r="AD52" s="1912"/>
      <c r="AE52" s="1912"/>
      <c r="AF52" s="1912"/>
      <c r="AG52" s="1909"/>
      <c r="AH52" s="1912"/>
      <c r="AI52" s="1912"/>
      <c r="AJ52" s="1912"/>
      <c r="AK52" s="1912"/>
      <c r="AL52" s="1912"/>
      <c r="AM52" s="1912"/>
      <c r="AN52" s="1912"/>
      <c r="AO52" s="1912"/>
      <c r="AP52" s="1912"/>
      <c r="AQ52" s="1912"/>
      <c r="AR52" s="1912"/>
      <c r="AS52" s="1912"/>
      <c r="AT52" s="1912"/>
      <c r="AU52" s="1912"/>
      <c r="AV52" s="1912"/>
      <c r="AW52" s="1912"/>
      <c r="AX52" s="1912"/>
      <c r="AY52" s="1912"/>
      <c r="AZ52" s="1912"/>
      <c r="BA52" s="1946" t="s">
        <v>3</v>
      </c>
      <c r="BB52" s="1946" t="s">
        <v>3</v>
      </c>
      <c r="BC52" s="2009" t="s">
        <v>3</v>
      </c>
      <c r="BD52" s="2178">
        <v>0</v>
      </c>
      <c r="BE52" s="2178">
        <v>0</v>
      </c>
      <c r="BF52" s="2178" t="s">
        <v>3</v>
      </c>
    </row>
    <row r="53" spans="1:58" x14ac:dyDescent="0.25">
      <c r="A53" s="2813" t="s">
        <v>76</v>
      </c>
      <c r="B53" s="2814"/>
      <c r="C53" s="2815"/>
      <c r="D53" s="2049">
        <v>0</v>
      </c>
      <c r="E53" s="2042"/>
      <c r="F53" s="2042"/>
      <c r="G53" s="2042"/>
      <c r="H53" s="2042"/>
      <c r="I53" s="2042"/>
      <c r="J53" s="2042"/>
      <c r="K53" s="2042"/>
      <c r="L53" s="2042"/>
      <c r="M53" s="2042"/>
      <c r="N53" s="2043"/>
      <c r="O53" s="2043"/>
      <c r="P53" s="2035"/>
      <c r="Q53" s="2059"/>
      <c r="R53" s="2117"/>
      <c r="S53" s="2170" t="s">
        <v>6</v>
      </c>
      <c r="T53" s="1909"/>
      <c r="U53" s="1909"/>
      <c r="V53" s="1909"/>
      <c r="W53" s="1909"/>
      <c r="X53" s="1909"/>
      <c r="Y53" s="1923"/>
      <c r="Z53" s="1923"/>
      <c r="AA53" s="1916"/>
      <c r="AB53" s="1912"/>
      <c r="AC53" s="1912"/>
      <c r="AD53" s="1912"/>
      <c r="AE53" s="1912"/>
      <c r="AF53" s="1912"/>
      <c r="AG53" s="1909"/>
      <c r="AH53" s="1912"/>
      <c r="AI53" s="1912"/>
      <c r="AJ53" s="1912"/>
      <c r="AK53" s="1912"/>
      <c r="AL53" s="1912"/>
      <c r="AM53" s="1912"/>
      <c r="AN53" s="1912"/>
      <c r="AO53" s="1912"/>
      <c r="AP53" s="1912"/>
      <c r="AQ53" s="1912"/>
      <c r="AR53" s="1912"/>
      <c r="AS53" s="1912"/>
      <c r="AT53" s="1912"/>
      <c r="AU53" s="1912"/>
      <c r="AV53" s="1912"/>
      <c r="AW53" s="1912"/>
      <c r="AX53" s="1912"/>
      <c r="AY53" s="1912"/>
      <c r="AZ53" s="1912"/>
      <c r="BA53" s="1946" t="s">
        <v>3</v>
      </c>
      <c r="BB53" s="1946" t="s">
        <v>3</v>
      </c>
      <c r="BC53" s="2009" t="s">
        <v>3</v>
      </c>
      <c r="BD53" s="2178">
        <v>0</v>
      </c>
      <c r="BE53" s="2178">
        <v>0</v>
      </c>
      <c r="BF53" s="2178" t="s">
        <v>3</v>
      </c>
    </row>
    <row r="54" spans="1:58" x14ac:dyDescent="0.25">
      <c r="A54" s="2813" t="s">
        <v>77</v>
      </c>
      <c r="B54" s="2814"/>
      <c r="C54" s="2815"/>
      <c r="D54" s="2049">
        <v>0</v>
      </c>
      <c r="E54" s="2041"/>
      <c r="F54" s="2042"/>
      <c r="G54" s="2042"/>
      <c r="H54" s="2042"/>
      <c r="I54" s="2042"/>
      <c r="J54" s="2042"/>
      <c r="K54" s="2042"/>
      <c r="L54" s="2042"/>
      <c r="M54" s="2042"/>
      <c r="N54" s="2043"/>
      <c r="O54" s="2043"/>
      <c r="P54" s="2035"/>
      <c r="Q54" s="2059"/>
      <c r="R54" s="2117"/>
      <c r="S54" s="2170" t="s">
        <v>6</v>
      </c>
      <c r="T54" s="1909"/>
      <c r="U54" s="1909"/>
      <c r="V54" s="1909"/>
      <c r="W54" s="1909"/>
      <c r="X54" s="1909"/>
      <c r="Y54" s="1923"/>
      <c r="Z54" s="1923"/>
      <c r="AA54" s="1916"/>
      <c r="AB54" s="1912"/>
      <c r="AC54" s="1912"/>
      <c r="AD54" s="1912"/>
      <c r="AE54" s="1912"/>
      <c r="AF54" s="1912"/>
      <c r="AG54" s="1909"/>
      <c r="AH54" s="1912"/>
      <c r="AI54" s="1912"/>
      <c r="AJ54" s="1912"/>
      <c r="AK54" s="1912"/>
      <c r="AL54" s="1912"/>
      <c r="AM54" s="1912"/>
      <c r="AN54" s="1912"/>
      <c r="AO54" s="1912"/>
      <c r="AP54" s="1912"/>
      <c r="AQ54" s="1912"/>
      <c r="AR54" s="1912"/>
      <c r="AS54" s="1912"/>
      <c r="AT54" s="1912"/>
      <c r="AU54" s="1912"/>
      <c r="AV54" s="1912"/>
      <c r="AW54" s="1912"/>
      <c r="AX54" s="1912"/>
      <c r="AY54" s="1912"/>
      <c r="AZ54" s="1912"/>
      <c r="BA54" s="1946" t="s">
        <v>3</v>
      </c>
      <c r="BB54" s="1946" t="s">
        <v>3</v>
      </c>
      <c r="BC54" s="2009" t="s">
        <v>3</v>
      </c>
      <c r="BD54" s="2178">
        <v>0</v>
      </c>
      <c r="BE54" s="2178">
        <v>0</v>
      </c>
      <c r="BF54" s="2178" t="s">
        <v>3</v>
      </c>
    </row>
    <row r="55" spans="1:58" x14ac:dyDescent="0.25">
      <c r="A55" s="2813" t="s">
        <v>78</v>
      </c>
      <c r="B55" s="2814"/>
      <c r="C55" s="2815"/>
      <c r="D55" s="2049">
        <v>0</v>
      </c>
      <c r="E55" s="2041"/>
      <c r="F55" s="2042"/>
      <c r="G55" s="2042"/>
      <c r="H55" s="2042"/>
      <c r="I55" s="2042"/>
      <c r="J55" s="2042"/>
      <c r="K55" s="2042"/>
      <c r="L55" s="2042"/>
      <c r="M55" s="2042"/>
      <c r="N55" s="2043"/>
      <c r="O55" s="2043"/>
      <c r="P55" s="2035"/>
      <c r="Q55" s="2059"/>
      <c r="R55" s="2117"/>
      <c r="S55" s="2170" t="s">
        <v>6</v>
      </c>
      <c r="T55" s="1909"/>
      <c r="U55" s="1909"/>
      <c r="V55" s="1909"/>
      <c r="W55" s="1909"/>
      <c r="X55" s="1909"/>
      <c r="Y55" s="1923"/>
      <c r="Z55" s="1923"/>
      <c r="AA55" s="1916"/>
      <c r="AB55" s="1912"/>
      <c r="AC55" s="1912"/>
      <c r="AD55" s="1912"/>
      <c r="AE55" s="1912"/>
      <c r="AF55" s="1912"/>
      <c r="AG55" s="1909"/>
      <c r="AH55" s="1912"/>
      <c r="AI55" s="1912"/>
      <c r="AJ55" s="1912"/>
      <c r="AK55" s="1912"/>
      <c r="AL55" s="1912"/>
      <c r="AM55" s="1912"/>
      <c r="AN55" s="1912"/>
      <c r="AO55" s="1912"/>
      <c r="AP55" s="1912"/>
      <c r="AQ55" s="1912"/>
      <c r="AR55" s="1912"/>
      <c r="AS55" s="1912"/>
      <c r="AT55" s="1912"/>
      <c r="AU55" s="1912"/>
      <c r="AV55" s="1912"/>
      <c r="AW55" s="1912"/>
      <c r="AX55" s="1912"/>
      <c r="AY55" s="1912"/>
      <c r="AZ55" s="1912"/>
      <c r="BA55" s="1946" t="s">
        <v>3</v>
      </c>
      <c r="BB55" s="1946" t="s">
        <v>3</v>
      </c>
      <c r="BC55" s="2009" t="s">
        <v>3</v>
      </c>
      <c r="BD55" s="2178">
        <v>0</v>
      </c>
      <c r="BE55" s="2178">
        <v>0</v>
      </c>
      <c r="BF55" s="2178" t="s">
        <v>3</v>
      </c>
    </row>
    <row r="56" spans="1:58" x14ac:dyDescent="0.25">
      <c r="A56" s="2813" t="s">
        <v>79</v>
      </c>
      <c r="B56" s="2814"/>
      <c r="C56" s="2815"/>
      <c r="D56" s="2049">
        <v>0</v>
      </c>
      <c r="E56" s="2041"/>
      <c r="F56" s="2042"/>
      <c r="G56" s="2042"/>
      <c r="H56" s="2042"/>
      <c r="I56" s="2042"/>
      <c r="J56" s="2042"/>
      <c r="K56" s="2042"/>
      <c r="L56" s="2042"/>
      <c r="M56" s="2042"/>
      <c r="N56" s="2043"/>
      <c r="O56" s="2038"/>
      <c r="P56" s="2059"/>
      <c r="Q56" s="2059"/>
      <c r="R56" s="2117"/>
      <c r="S56" s="2170" t="s">
        <v>6</v>
      </c>
      <c r="T56" s="1909"/>
      <c r="U56" s="1909"/>
      <c r="V56" s="1909"/>
      <c r="W56" s="1909"/>
      <c r="X56" s="1909"/>
      <c r="Y56" s="1923"/>
      <c r="Z56" s="1923"/>
      <c r="AA56" s="1916"/>
      <c r="AB56" s="1912"/>
      <c r="AC56" s="1912"/>
      <c r="AD56" s="1912"/>
      <c r="AE56" s="1912"/>
      <c r="AF56" s="1912"/>
      <c r="AG56" s="1909"/>
      <c r="AH56" s="1912"/>
      <c r="AI56" s="1912"/>
      <c r="AJ56" s="1912"/>
      <c r="AK56" s="1912"/>
      <c r="AL56" s="1912"/>
      <c r="AM56" s="1912"/>
      <c r="AN56" s="1912"/>
      <c r="AO56" s="1912"/>
      <c r="AP56" s="1912"/>
      <c r="AQ56" s="1912"/>
      <c r="AR56" s="1912"/>
      <c r="AS56" s="1912"/>
      <c r="AT56" s="1912"/>
      <c r="AU56" s="1912"/>
      <c r="AV56" s="1912"/>
      <c r="AW56" s="1912"/>
      <c r="AX56" s="1912"/>
      <c r="AY56" s="1912"/>
      <c r="AZ56" s="1912"/>
      <c r="BA56" s="1946" t="s">
        <v>3</v>
      </c>
      <c r="BB56" s="1946" t="s">
        <v>3</v>
      </c>
      <c r="BC56" s="2009" t="s">
        <v>3</v>
      </c>
      <c r="BD56" s="2178">
        <v>0</v>
      </c>
      <c r="BE56" s="2178">
        <v>0</v>
      </c>
      <c r="BF56" s="2178" t="s">
        <v>3</v>
      </c>
    </row>
    <row r="57" spans="1:58" x14ac:dyDescent="0.25">
      <c r="A57" s="2813" t="s">
        <v>80</v>
      </c>
      <c r="B57" s="2814"/>
      <c r="C57" s="2815"/>
      <c r="D57" s="2049">
        <v>0</v>
      </c>
      <c r="E57" s="2129"/>
      <c r="F57" s="2129"/>
      <c r="G57" s="2129"/>
      <c r="H57" s="2129"/>
      <c r="I57" s="2129"/>
      <c r="J57" s="2129"/>
      <c r="K57" s="2129"/>
      <c r="L57" s="2129"/>
      <c r="M57" s="2052"/>
      <c r="N57" s="2129"/>
      <c r="O57" s="2038"/>
      <c r="P57" s="2107"/>
      <c r="Q57" s="2071"/>
      <c r="R57" s="2117"/>
      <c r="S57" s="2170" t="s">
        <v>6</v>
      </c>
      <c r="T57" s="2170"/>
      <c r="U57" s="1909"/>
      <c r="V57" s="1909"/>
      <c r="W57" s="1909"/>
      <c r="X57" s="1909"/>
      <c r="Y57" s="1923"/>
      <c r="Z57" s="1923"/>
      <c r="AA57" s="1916"/>
      <c r="AB57" s="1912"/>
      <c r="AC57" s="1912"/>
      <c r="AD57" s="1912"/>
      <c r="AE57" s="1912"/>
      <c r="AF57" s="1912"/>
      <c r="AG57" s="1909"/>
      <c r="AH57" s="1912"/>
      <c r="AI57" s="1912"/>
      <c r="AJ57" s="1912"/>
      <c r="AK57" s="1912"/>
      <c r="AL57" s="1912"/>
      <c r="AM57" s="1912"/>
      <c r="AN57" s="1912"/>
      <c r="AO57" s="1912"/>
      <c r="AP57" s="1912"/>
      <c r="AQ57" s="1912"/>
      <c r="AR57" s="1912"/>
      <c r="AS57" s="1912"/>
      <c r="AT57" s="1912"/>
      <c r="AU57" s="1912"/>
      <c r="AV57" s="1912"/>
      <c r="AW57" s="1912"/>
      <c r="AX57" s="1912"/>
      <c r="AY57" s="1912"/>
      <c r="AZ57" s="1912"/>
      <c r="BA57" s="1946" t="s">
        <v>3</v>
      </c>
      <c r="BB57" s="1946" t="s">
        <v>3</v>
      </c>
      <c r="BC57" s="1932"/>
      <c r="BD57" s="1932"/>
      <c r="BE57" s="2178">
        <v>0</v>
      </c>
      <c r="BF57" s="2178" t="s">
        <v>3</v>
      </c>
    </row>
    <row r="58" spans="1:58" x14ac:dyDescent="0.25">
      <c r="A58" s="2824" t="s">
        <v>81</v>
      </c>
      <c r="B58" s="2825"/>
      <c r="C58" s="2826"/>
      <c r="D58" s="2064">
        <v>0</v>
      </c>
      <c r="E58" s="2134"/>
      <c r="F58" s="2134"/>
      <c r="G58" s="2134"/>
      <c r="H58" s="2134"/>
      <c r="I58" s="2134"/>
      <c r="J58" s="2134"/>
      <c r="K58" s="2134"/>
      <c r="L58" s="2134"/>
      <c r="M58" s="2052"/>
      <c r="N58" s="2134"/>
      <c r="O58" s="2038"/>
      <c r="P58" s="2107"/>
      <c r="Q58" s="2071"/>
      <c r="R58" s="2118"/>
      <c r="S58" s="2170" t="s">
        <v>6</v>
      </c>
      <c r="T58" s="2170"/>
      <c r="U58" s="1909"/>
      <c r="V58" s="1909"/>
      <c r="W58" s="1909"/>
      <c r="X58" s="1909"/>
      <c r="Y58" s="1923"/>
      <c r="Z58" s="1923"/>
      <c r="AA58" s="1916"/>
      <c r="AB58" s="1912"/>
      <c r="AC58" s="1912"/>
      <c r="AD58" s="1912"/>
      <c r="AE58" s="1912"/>
      <c r="AF58" s="1912"/>
      <c r="AG58" s="1909"/>
      <c r="AH58" s="1912"/>
      <c r="AI58" s="1912"/>
      <c r="AJ58" s="1912"/>
      <c r="AK58" s="1912"/>
      <c r="AL58" s="1912"/>
      <c r="AM58" s="1912"/>
      <c r="AN58" s="1912"/>
      <c r="AO58" s="1912"/>
      <c r="AP58" s="1912"/>
      <c r="AQ58" s="1912"/>
      <c r="AR58" s="1912"/>
      <c r="AS58" s="1912"/>
      <c r="AT58" s="1912"/>
      <c r="AU58" s="1912"/>
      <c r="AV58" s="1912"/>
      <c r="AW58" s="1912"/>
      <c r="AX58" s="1912"/>
      <c r="AY58" s="1912"/>
      <c r="AZ58" s="1912"/>
      <c r="BA58" s="1946" t="s">
        <v>3</v>
      </c>
      <c r="BB58" s="1946" t="s">
        <v>3</v>
      </c>
      <c r="BC58" s="1932"/>
      <c r="BD58" s="1932"/>
      <c r="BE58" s="2178">
        <v>0</v>
      </c>
      <c r="BF58" s="2178" t="s">
        <v>3</v>
      </c>
    </row>
    <row r="59" spans="1:58" x14ac:dyDescent="0.25">
      <c r="A59" s="2797" t="s">
        <v>82</v>
      </c>
      <c r="B59" s="2803"/>
      <c r="C59" s="2798"/>
      <c r="D59" s="2076">
        <v>0</v>
      </c>
      <c r="E59" s="2077">
        <v>0</v>
      </c>
      <c r="F59" s="2078">
        <v>0</v>
      </c>
      <c r="G59" s="2078">
        <v>0</v>
      </c>
      <c r="H59" s="2078">
        <v>0</v>
      </c>
      <c r="I59" s="2078">
        <v>0</v>
      </c>
      <c r="J59" s="2078">
        <v>0</v>
      </c>
      <c r="K59" s="2078">
        <v>0</v>
      </c>
      <c r="L59" s="2078">
        <v>0</v>
      </c>
      <c r="M59" s="2078">
        <v>0</v>
      </c>
      <c r="N59" s="2078">
        <v>0</v>
      </c>
      <c r="O59" s="2079">
        <v>0</v>
      </c>
      <c r="P59" s="2076">
        <v>0</v>
      </c>
      <c r="Q59" s="2081">
        <v>0</v>
      </c>
      <c r="R59" s="2081">
        <v>0</v>
      </c>
      <c r="S59" s="2170" t="s">
        <v>6</v>
      </c>
      <c r="T59" s="1909"/>
      <c r="U59" s="1909"/>
      <c r="V59" s="1909"/>
      <c r="W59" s="1909"/>
      <c r="X59" s="1909"/>
      <c r="Y59" s="1916"/>
      <c r="Z59" s="1923"/>
      <c r="AA59" s="1923"/>
      <c r="AB59" s="1912"/>
      <c r="AC59" s="1912"/>
      <c r="AD59" s="1912"/>
      <c r="AE59" s="1912"/>
      <c r="AF59" s="1912"/>
      <c r="AG59" s="1909"/>
      <c r="AH59" s="1912"/>
      <c r="AI59" s="1912"/>
      <c r="AJ59" s="1912"/>
      <c r="AK59" s="1912"/>
      <c r="AL59" s="1912"/>
      <c r="AM59" s="1912"/>
      <c r="AN59" s="1912"/>
      <c r="AO59" s="1912"/>
      <c r="AP59" s="1912"/>
      <c r="AQ59" s="1912"/>
      <c r="AR59" s="1912"/>
      <c r="AS59" s="1912"/>
      <c r="AT59" s="1912"/>
      <c r="AU59" s="1912"/>
      <c r="AV59" s="1912"/>
      <c r="AW59" s="1912"/>
      <c r="AX59" s="1912"/>
      <c r="AY59" s="1912"/>
      <c r="AZ59" s="1912"/>
      <c r="BA59" s="1946" t="s">
        <v>3</v>
      </c>
      <c r="BB59" s="1946" t="s">
        <v>3</v>
      </c>
      <c r="BC59" s="1932"/>
      <c r="BD59" s="1932"/>
      <c r="BE59" s="2178">
        <v>0</v>
      </c>
      <c r="BF59" s="2178" t="s">
        <v>3</v>
      </c>
    </row>
    <row r="60" spans="1:58" x14ac:dyDescent="0.25">
      <c r="A60" s="1984" t="s">
        <v>83</v>
      </c>
      <c r="B60" s="1951"/>
      <c r="C60" s="1951"/>
      <c r="D60" s="1988"/>
      <c r="E60" s="1988"/>
      <c r="F60" s="1988"/>
      <c r="G60" s="1988"/>
      <c r="H60" s="1988"/>
      <c r="I60" s="1988"/>
      <c r="J60" s="1988"/>
      <c r="K60" s="1988"/>
      <c r="L60" s="1988"/>
      <c r="M60" s="1988"/>
      <c r="N60" s="1990"/>
      <c r="O60" s="1991"/>
      <c r="P60" s="1991"/>
      <c r="Q60" s="1944"/>
      <c r="R60" s="1909"/>
      <c r="S60" s="1909"/>
      <c r="T60" s="1909"/>
      <c r="U60" s="1909"/>
      <c r="V60" s="1909"/>
      <c r="W60" s="1909"/>
      <c r="X60" s="1909"/>
      <c r="Y60" s="1909"/>
      <c r="Z60" s="1909"/>
      <c r="AA60" s="1909"/>
      <c r="AB60" s="1912"/>
      <c r="AC60" s="1912"/>
      <c r="AD60" s="1912"/>
      <c r="AE60" s="1912"/>
      <c r="AF60" s="1912"/>
      <c r="AG60" s="1912"/>
      <c r="AH60" s="1912"/>
      <c r="AI60" s="1912"/>
      <c r="AJ60" s="1912"/>
      <c r="AK60" s="1912"/>
      <c r="AL60" s="1912"/>
      <c r="AM60" s="1912"/>
      <c r="AN60" s="1912"/>
      <c r="AO60" s="1912"/>
      <c r="AP60" s="1912"/>
      <c r="AQ60" s="1912"/>
      <c r="AR60" s="1912"/>
      <c r="AS60" s="1912"/>
      <c r="AT60" s="1912"/>
      <c r="AU60" s="1912"/>
      <c r="AV60" s="1912"/>
      <c r="AW60" s="1912"/>
      <c r="AX60" s="1912"/>
      <c r="AY60" s="1912"/>
      <c r="AZ60" s="1912"/>
      <c r="BA60" s="1909"/>
      <c r="BB60" s="1909"/>
      <c r="BC60" s="1909"/>
      <c r="BD60" s="1909"/>
      <c r="BE60" s="1912"/>
      <c r="BF60" s="1912"/>
    </row>
    <row r="61" spans="1:58" x14ac:dyDescent="0.25">
      <c r="A61" s="2872" t="s">
        <v>84</v>
      </c>
      <c r="B61" s="2873"/>
      <c r="C61" s="2874"/>
      <c r="D61" s="2082">
        <v>0</v>
      </c>
      <c r="E61" s="2111"/>
      <c r="F61" s="2128"/>
      <c r="G61" s="2128"/>
      <c r="H61" s="2112"/>
      <c r="I61" s="2112"/>
      <c r="J61" s="2112"/>
      <c r="K61" s="2112"/>
      <c r="L61" s="2112"/>
      <c r="M61" s="2112"/>
      <c r="N61" s="2095"/>
      <c r="O61" s="2095"/>
      <c r="P61" s="2104"/>
      <c r="Q61" s="2135"/>
      <c r="R61" s="2136"/>
      <c r="S61" s="2170" t="s">
        <v>6</v>
      </c>
      <c r="T61" s="1909"/>
      <c r="U61" s="1909"/>
      <c r="V61" s="1909"/>
      <c r="W61" s="1909"/>
      <c r="X61" s="1909"/>
      <c r="Y61" s="1923"/>
      <c r="Z61" s="1923"/>
      <c r="AA61" s="1916"/>
      <c r="AB61" s="1912"/>
      <c r="AC61" s="1912"/>
      <c r="AD61" s="1912"/>
      <c r="AE61" s="1912"/>
      <c r="AF61" s="1912"/>
      <c r="AG61" s="1909"/>
      <c r="AH61" s="1912"/>
      <c r="AI61" s="1912"/>
      <c r="AJ61" s="1912"/>
      <c r="AK61" s="1912"/>
      <c r="AL61" s="1912"/>
      <c r="AM61" s="1912"/>
      <c r="AN61" s="1912"/>
      <c r="AO61" s="1912"/>
      <c r="AP61" s="1912"/>
      <c r="AQ61" s="1912"/>
      <c r="AR61" s="1912"/>
      <c r="AS61" s="1912"/>
      <c r="AT61" s="1912"/>
      <c r="AU61" s="1912"/>
      <c r="AV61" s="1912"/>
      <c r="AW61" s="1912"/>
      <c r="AX61" s="1912"/>
      <c r="AY61" s="1912"/>
      <c r="AZ61" s="1912"/>
      <c r="BA61" s="1946" t="s">
        <v>3</v>
      </c>
      <c r="BB61" s="1946" t="s">
        <v>3</v>
      </c>
      <c r="BC61" s="2009" t="s">
        <v>3</v>
      </c>
      <c r="BD61" s="2178">
        <v>0</v>
      </c>
      <c r="BE61" s="2178">
        <v>0</v>
      </c>
      <c r="BF61" s="2178" t="s">
        <v>3</v>
      </c>
    </row>
    <row r="62" spans="1:58" x14ac:dyDescent="0.25">
      <c r="A62" s="2797" t="s">
        <v>85</v>
      </c>
      <c r="B62" s="2803"/>
      <c r="C62" s="2798"/>
      <c r="D62" s="2076">
        <v>0</v>
      </c>
      <c r="E62" s="2077">
        <v>0</v>
      </c>
      <c r="F62" s="2140">
        <v>0</v>
      </c>
      <c r="G62" s="2140">
        <v>0</v>
      </c>
      <c r="H62" s="2078">
        <v>0</v>
      </c>
      <c r="I62" s="2078">
        <v>0</v>
      </c>
      <c r="J62" s="2078">
        <v>0</v>
      </c>
      <c r="K62" s="2078">
        <v>0</v>
      </c>
      <c r="L62" s="2078">
        <v>0</v>
      </c>
      <c r="M62" s="2078">
        <v>0</v>
      </c>
      <c r="N62" s="2079">
        <v>0</v>
      </c>
      <c r="O62" s="2079">
        <v>0</v>
      </c>
      <c r="P62" s="2076">
        <v>0</v>
      </c>
      <c r="Q62" s="2081">
        <v>0</v>
      </c>
      <c r="R62" s="2081">
        <v>0</v>
      </c>
      <c r="S62" s="2170" t="s">
        <v>6</v>
      </c>
      <c r="T62" s="1909"/>
      <c r="U62" s="1909"/>
      <c r="V62" s="1909"/>
      <c r="W62" s="1909"/>
      <c r="X62" s="1909"/>
      <c r="Y62" s="1923"/>
      <c r="Z62" s="1923"/>
      <c r="AA62" s="1916"/>
      <c r="AB62" s="1912"/>
      <c r="AC62" s="1912"/>
      <c r="AD62" s="1912"/>
      <c r="AE62" s="1912"/>
      <c r="AF62" s="1912"/>
      <c r="AG62" s="1909"/>
      <c r="AH62" s="1912"/>
      <c r="AI62" s="1912"/>
      <c r="AJ62" s="1912"/>
      <c r="AK62" s="1912"/>
      <c r="AL62" s="1912"/>
      <c r="AM62" s="1912"/>
      <c r="AN62" s="1912"/>
      <c r="AO62" s="1912"/>
      <c r="AP62" s="1912"/>
      <c r="AQ62" s="1912"/>
      <c r="AR62" s="1912"/>
      <c r="AS62" s="1912"/>
      <c r="AT62" s="1912"/>
      <c r="AU62" s="1912"/>
      <c r="AV62" s="1912"/>
      <c r="AW62" s="1912"/>
      <c r="AX62" s="1912"/>
      <c r="AY62" s="1912"/>
      <c r="AZ62" s="1912"/>
      <c r="BA62" s="1946" t="s">
        <v>3</v>
      </c>
      <c r="BB62" s="1946" t="s">
        <v>3</v>
      </c>
      <c r="BC62" s="2009" t="s">
        <v>3</v>
      </c>
      <c r="BD62" s="2178">
        <v>0</v>
      </c>
      <c r="BE62" s="2178">
        <v>0</v>
      </c>
      <c r="BF62" s="2178" t="s">
        <v>3</v>
      </c>
    </row>
    <row r="63" spans="1:58" x14ac:dyDescent="0.25">
      <c r="A63" s="2887" t="s">
        <v>86</v>
      </c>
      <c r="B63" s="2888"/>
      <c r="C63" s="2889"/>
      <c r="D63" s="2157">
        <v>0</v>
      </c>
      <c r="E63" s="2158">
        <v>0</v>
      </c>
      <c r="F63" s="2159">
        <v>0</v>
      </c>
      <c r="G63" s="2159">
        <v>0</v>
      </c>
      <c r="H63" s="2160">
        <v>0</v>
      </c>
      <c r="I63" s="2160">
        <v>0</v>
      </c>
      <c r="J63" s="2160">
        <v>0</v>
      </c>
      <c r="K63" s="2160">
        <v>0</v>
      </c>
      <c r="L63" s="2160">
        <v>0</v>
      </c>
      <c r="M63" s="2160">
        <v>0</v>
      </c>
      <c r="N63" s="2161">
        <v>0</v>
      </c>
      <c r="O63" s="2161">
        <v>0</v>
      </c>
      <c r="P63" s="2157">
        <v>0</v>
      </c>
      <c r="Q63" s="2156">
        <v>0</v>
      </c>
      <c r="R63" s="2156">
        <v>0</v>
      </c>
      <c r="S63" s="2170" t="s">
        <v>6</v>
      </c>
      <c r="T63" s="1909"/>
      <c r="U63" s="1909"/>
      <c r="V63" s="1909"/>
      <c r="W63" s="1909"/>
      <c r="X63" s="1909"/>
      <c r="Y63" s="1923"/>
      <c r="Z63" s="1923"/>
      <c r="AA63" s="1916"/>
      <c r="AB63" s="1912"/>
      <c r="AC63" s="1912"/>
      <c r="AD63" s="1912"/>
      <c r="AE63" s="1912"/>
      <c r="AF63" s="1912"/>
      <c r="AG63" s="1909"/>
      <c r="AH63" s="1912"/>
      <c r="AI63" s="1912"/>
      <c r="AJ63" s="1912"/>
      <c r="AK63" s="1912"/>
      <c r="AL63" s="1912"/>
      <c r="AM63" s="1912"/>
      <c r="AN63" s="1912"/>
      <c r="AO63" s="1912"/>
      <c r="AP63" s="1912"/>
      <c r="AQ63" s="1912"/>
      <c r="AR63" s="1912"/>
      <c r="AS63" s="1912"/>
      <c r="AT63" s="1912"/>
      <c r="AU63" s="1912"/>
      <c r="AV63" s="1912"/>
      <c r="AW63" s="1912"/>
      <c r="AX63" s="1912"/>
      <c r="AY63" s="1912"/>
      <c r="AZ63" s="1912"/>
      <c r="BA63" s="1946" t="s">
        <v>3</v>
      </c>
      <c r="BB63" s="1946" t="s">
        <v>3</v>
      </c>
      <c r="BC63" s="2009" t="s">
        <v>3</v>
      </c>
      <c r="BD63" s="2178">
        <v>0</v>
      </c>
      <c r="BE63" s="2178">
        <v>0</v>
      </c>
      <c r="BF63" s="2178" t="s">
        <v>3</v>
      </c>
    </row>
    <row r="64" spans="1:58" ht="15.75" x14ac:dyDescent="0.25">
      <c r="A64" s="1966" t="s">
        <v>87</v>
      </c>
      <c r="B64" s="1963"/>
      <c r="C64" s="1963"/>
      <c r="D64" s="1935"/>
      <c r="E64" s="1935"/>
      <c r="F64" s="1935"/>
      <c r="G64" s="1935"/>
      <c r="H64" s="1935"/>
      <c r="I64" s="1935"/>
      <c r="J64" s="1935"/>
      <c r="K64" s="1935"/>
      <c r="L64" s="1935"/>
      <c r="M64" s="1935"/>
      <c r="N64" s="1935"/>
      <c r="O64" s="1935"/>
      <c r="P64" s="1934"/>
      <c r="Q64" s="1934"/>
      <c r="R64" s="1934"/>
      <c r="S64" s="1909"/>
      <c r="T64" s="1909"/>
      <c r="U64" s="1909"/>
      <c r="V64" s="1909"/>
      <c r="W64" s="1909"/>
      <c r="X64" s="1909"/>
      <c r="Y64" s="1909"/>
      <c r="Z64" s="1909"/>
      <c r="AA64" s="1909"/>
      <c r="AB64" s="1909"/>
      <c r="AC64" s="1909"/>
      <c r="AD64" s="1909"/>
      <c r="AE64" s="1909"/>
      <c r="AF64" s="1909"/>
      <c r="AG64" s="1909"/>
      <c r="AH64" s="1909"/>
      <c r="AI64" s="1909"/>
      <c r="AJ64" s="1909"/>
      <c r="AK64" s="1909"/>
      <c r="AL64" s="1909"/>
      <c r="AM64" s="1909"/>
      <c r="AN64" s="1909"/>
      <c r="AO64" s="1909"/>
      <c r="AP64" s="1909"/>
      <c r="AQ64" s="1909"/>
      <c r="AR64" s="1909"/>
      <c r="AS64" s="1909"/>
      <c r="AT64" s="1909"/>
      <c r="AU64" s="1909"/>
      <c r="AV64" s="1909"/>
      <c r="AW64" s="1909"/>
      <c r="AX64" s="1909"/>
      <c r="AY64" s="1909"/>
      <c r="AZ64" s="1909"/>
      <c r="BA64" s="1909"/>
      <c r="BB64" s="1909"/>
      <c r="BC64" s="1909"/>
      <c r="BD64" s="1909"/>
      <c r="BE64" s="1909"/>
      <c r="BF64" s="1909"/>
    </row>
    <row r="65" spans="1:57" x14ac:dyDescent="0.2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1944"/>
      <c r="T65" s="1909"/>
      <c r="U65" s="1909"/>
      <c r="V65" s="1909"/>
      <c r="W65" s="1909"/>
      <c r="X65" s="1909"/>
      <c r="Y65" s="1909"/>
      <c r="Z65" s="1909"/>
      <c r="AA65" s="1909"/>
      <c r="AB65" s="1912"/>
      <c r="AC65" s="1912"/>
      <c r="AD65" s="1912"/>
      <c r="AE65" s="1912"/>
      <c r="AF65" s="1912"/>
      <c r="AG65" s="1909"/>
      <c r="AH65" s="1912"/>
      <c r="AI65" s="1912"/>
      <c r="AJ65" s="1912"/>
      <c r="AK65" s="1912"/>
      <c r="AL65" s="1912"/>
      <c r="AM65" s="1912"/>
      <c r="AN65" s="1912"/>
      <c r="AO65" s="1912"/>
      <c r="AP65" s="1912"/>
      <c r="AQ65" s="1912"/>
      <c r="AR65" s="1912"/>
      <c r="AS65" s="1912"/>
      <c r="AT65" s="1912"/>
      <c r="AU65" s="1912"/>
      <c r="AV65" s="1912"/>
      <c r="AW65" s="1912"/>
      <c r="AX65" s="1912"/>
      <c r="AY65" s="1912"/>
      <c r="AZ65" s="1912"/>
      <c r="BA65" s="1909"/>
      <c r="BB65" s="1909"/>
      <c r="BC65" s="1909"/>
      <c r="BD65" s="1909"/>
      <c r="BE65" s="1909"/>
    </row>
    <row r="66" spans="1:57" ht="21" x14ac:dyDescent="0.25">
      <c r="A66" s="2807"/>
      <c r="B66" s="2808"/>
      <c r="C66" s="2809"/>
      <c r="D66" s="2802"/>
      <c r="E66" s="1958" t="s">
        <v>17</v>
      </c>
      <c r="F66" s="1924" t="s">
        <v>18</v>
      </c>
      <c r="G66" s="1924" t="s">
        <v>19</v>
      </c>
      <c r="H66" s="1924" t="s">
        <v>20</v>
      </c>
      <c r="I66" s="1924" t="s">
        <v>21</v>
      </c>
      <c r="J66" s="1924" t="s">
        <v>91</v>
      </c>
      <c r="K66" s="1924" t="s">
        <v>23</v>
      </c>
      <c r="L66" s="1924" t="s">
        <v>92</v>
      </c>
      <c r="M66" s="1924" t="s">
        <v>25</v>
      </c>
      <c r="N66" s="1924" t="s">
        <v>26</v>
      </c>
      <c r="O66" s="1943" t="s">
        <v>27</v>
      </c>
      <c r="P66" s="1921" t="s">
        <v>1</v>
      </c>
      <c r="Q66" s="1976" t="s">
        <v>2</v>
      </c>
      <c r="R66" s="2800"/>
      <c r="S66" s="1944"/>
      <c r="T66" s="1909"/>
      <c r="U66" s="1909"/>
      <c r="V66" s="1909"/>
      <c r="W66" s="1909"/>
      <c r="X66" s="1909"/>
      <c r="Y66" s="1909"/>
      <c r="Z66" s="1909"/>
      <c r="AA66" s="1909"/>
      <c r="AB66" s="1912"/>
      <c r="AC66" s="1912"/>
      <c r="AD66" s="1912"/>
      <c r="AE66" s="1912"/>
      <c r="AF66" s="1912"/>
      <c r="AG66" s="1909"/>
      <c r="AH66" s="1912"/>
      <c r="AI66" s="1912"/>
      <c r="AJ66" s="1912"/>
      <c r="AK66" s="1912"/>
      <c r="AL66" s="1912"/>
      <c r="AM66" s="1912"/>
      <c r="AN66" s="1912"/>
      <c r="AO66" s="1912"/>
      <c r="AP66" s="1912"/>
      <c r="AQ66" s="1912"/>
      <c r="AR66" s="1912"/>
      <c r="AS66" s="1912"/>
      <c r="AT66" s="1912"/>
      <c r="AU66" s="1912"/>
      <c r="AV66" s="1912"/>
      <c r="AW66" s="1912"/>
      <c r="AX66" s="1912"/>
      <c r="AY66" s="1912"/>
      <c r="AZ66" s="1912"/>
      <c r="BA66" s="1909"/>
      <c r="BB66" s="1909"/>
      <c r="BC66" s="1909"/>
      <c r="BD66" s="1909"/>
      <c r="BE66" s="1909"/>
    </row>
    <row r="67" spans="1:57" x14ac:dyDescent="0.25">
      <c r="A67" s="2810" t="s">
        <v>93</v>
      </c>
      <c r="B67" s="2811"/>
      <c r="C67" s="2812"/>
      <c r="D67" s="2139">
        <v>0</v>
      </c>
      <c r="E67" s="2054"/>
      <c r="F67" s="2091"/>
      <c r="G67" s="2091"/>
      <c r="H67" s="2055"/>
      <c r="I67" s="2055"/>
      <c r="J67" s="2055"/>
      <c r="K67" s="2055"/>
      <c r="L67" s="2055"/>
      <c r="M67" s="2055"/>
      <c r="N67" s="2070"/>
      <c r="O67" s="2083"/>
      <c r="P67" s="2091"/>
      <c r="Q67" s="2083"/>
      <c r="R67" s="2034"/>
      <c r="S67" s="2170" t="s">
        <v>6</v>
      </c>
      <c r="T67" s="1909"/>
      <c r="U67" s="1909"/>
      <c r="V67" s="1909"/>
      <c r="W67" s="1909"/>
      <c r="X67" s="1909"/>
      <c r="Y67" s="1916"/>
      <c r="Z67" s="1916"/>
      <c r="AA67" s="1923"/>
      <c r="AB67" s="1912"/>
      <c r="AC67" s="1912"/>
      <c r="AD67" s="1912"/>
      <c r="AE67" s="1912"/>
      <c r="AF67" s="1912"/>
      <c r="AG67" s="1909"/>
      <c r="AH67" s="1912"/>
      <c r="AI67" s="1912"/>
      <c r="AJ67" s="1912"/>
      <c r="AK67" s="1912"/>
      <c r="AL67" s="1912"/>
      <c r="AM67" s="1912"/>
      <c r="AN67" s="1912"/>
      <c r="AO67" s="1912"/>
      <c r="AP67" s="1912"/>
      <c r="AQ67" s="1912"/>
      <c r="AR67" s="1912"/>
      <c r="AS67" s="1912"/>
      <c r="AT67" s="1912"/>
      <c r="AU67" s="1912"/>
      <c r="AV67" s="1912"/>
      <c r="AW67" s="1912"/>
      <c r="AX67" s="1912"/>
      <c r="AY67" s="1912"/>
      <c r="AZ67" s="1912"/>
      <c r="BA67" s="2009" t="s">
        <v>3</v>
      </c>
      <c r="BB67" s="2009" t="s">
        <v>3</v>
      </c>
      <c r="BC67" s="1912"/>
      <c r="BD67" s="2173">
        <v>0</v>
      </c>
      <c r="BE67" s="2173">
        <v>0</v>
      </c>
    </row>
    <row r="68" spans="1:57" x14ac:dyDescent="0.25">
      <c r="A68" s="2813" t="s">
        <v>94</v>
      </c>
      <c r="B68" s="2814"/>
      <c r="C68" s="2815"/>
      <c r="D68" s="2121">
        <v>0</v>
      </c>
      <c r="E68" s="2041"/>
      <c r="F68" s="2092"/>
      <c r="G68" s="2092"/>
      <c r="H68" s="2042"/>
      <c r="I68" s="2042"/>
      <c r="J68" s="2042"/>
      <c r="K68" s="2042"/>
      <c r="L68" s="2042"/>
      <c r="M68" s="2042"/>
      <c r="N68" s="2043"/>
      <c r="O68" s="2038"/>
      <c r="P68" s="2092"/>
      <c r="Q68" s="2038"/>
      <c r="R68" s="2035"/>
      <c r="S68" s="2170" t="s">
        <v>6</v>
      </c>
      <c r="T68" s="1909"/>
      <c r="U68" s="1909"/>
      <c r="V68" s="1909"/>
      <c r="W68" s="1909"/>
      <c r="X68" s="1909"/>
      <c r="Y68" s="1916"/>
      <c r="Z68" s="1916"/>
      <c r="AA68" s="1923"/>
      <c r="AB68" s="1912"/>
      <c r="AC68" s="1912"/>
      <c r="AD68" s="1912"/>
      <c r="AE68" s="1912"/>
      <c r="AF68" s="1912"/>
      <c r="AG68" s="1909"/>
      <c r="AH68" s="1912"/>
      <c r="AI68" s="1912"/>
      <c r="AJ68" s="1912"/>
      <c r="AK68" s="1912"/>
      <c r="AL68" s="1912"/>
      <c r="AM68" s="1912"/>
      <c r="AN68" s="1912"/>
      <c r="AO68" s="1912"/>
      <c r="AP68" s="1912"/>
      <c r="AQ68" s="1912"/>
      <c r="AR68" s="1912"/>
      <c r="AS68" s="1912"/>
      <c r="AT68" s="1912"/>
      <c r="AU68" s="1912"/>
      <c r="AV68" s="1912"/>
      <c r="AW68" s="1912"/>
      <c r="AX68" s="1912"/>
      <c r="AY68" s="1912"/>
      <c r="AZ68" s="1912"/>
      <c r="BA68" s="2009" t="s">
        <v>3</v>
      </c>
      <c r="BB68" s="2009" t="s">
        <v>3</v>
      </c>
      <c r="BC68" s="1912"/>
      <c r="BD68" s="2173">
        <v>0</v>
      </c>
      <c r="BE68" s="2173">
        <v>0</v>
      </c>
    </row>
    <row r="69" spans="1:57" x14ac:dyDescent="0.25">
      <c r="A69" s="2820" t="s">
        <v>95</v>
      </c>
      <c r="B69" s="2875"/>
      <c r="C69" s="2821"/>
      <c r="D69" s="2125">
        <v>0</v>
      </c>
      <c r="E69" s="2044"/>
      <c r="F69" s="2094"/>
      <c r="G69" s="2094"/>
      <c r="H69" s="2045"/>
      <c r="I69" s="2045"/>
      <c r="J69" s="2045"/>
      <c r="K69" s="2045"/>
      <c r="L69" s="2045"/>
      <c r="M69" s="2045"/>
      <c r="N69" s="2046"/>
      <c r="O69" s="2047"/>
      <c r="P69" s="2094"/>
      <c r="Q69" s="2047"/>
      <c r="R69" s="2037"/>
      <c r="S69" s="2170" t="s">
        <v>6</v>
      </c>
      <c r="T69" s="1909"/>
      <c r="U69" s="1909"/>
      <c r="V69" s="1909"/>
      <c r="W69" s="1909"/>
      <c r="X69" s="1909"/>
      <c r="Y69" s="1916"/>
      <c r="Z69" s="1916"/>
      <c r="AA69" s="1923"/>
      <c r="AB69" s="1912"/>
      <c r="AC69" s="1912"/>
      <c r="AD69" s="1912"/>
      <c r="AE69" s="1912"/>
      <c r="AF69" s="1912"/>
      <c r="AG69" s="1909"/>
      <c r="AH69" s="1912"/>
      <c r="AI69" s="1912"/>
      <c r="AJ69" s="1912"/>
      <c r="AK69" s="1912"/>
      <c r="AL69" s="1912"/>
      <c r="AM69" s="1912"/>
      <c r="AN69" s="1912"/>
      <c r="AO69" s="1912"/>
      <c r="AP69" s="1912"/>
      <c r="AQ69" s="1912"/>
      <c r="AR69" s="1912"/>
      <c r="AS69" s="1912"/>
      <c r="AT69" s="1912"/>
      <c r="AU69" s="1912"/>
      <c r="AV69" s="1912"/>
      <c r="AW69" s="1912"/>
      <c r="AX69" s="1912"/>
      <c r="AY69" s="1912"/>
      <c r="AZ69" s="1912"/>
      <c r="BA69" s="2009" t="s">
        <v>3</v>
      </c>
      <c r="BB69" s="2009" t="s">
        <v>3</v>
      </c>
      <c r="BC69" s="1912"/>
      <c r="BD69" s="2173">
        <v>0</v>
      </c>
      <c r="BE69" s="2173">
        <v>0</v>
      </c>
    </row>
    <row r="70" spans="1:57" x14ac:dyDescent="0.25">
      <c r="A70" s="2863" t="s">
        <v>96</v>
      </c>
      <c r="B70" s="2864"/>
      <c r="C70" s="2865"/>
      <c r="D70" s="2139">
        <v>0</v>
      </c>
      <c r="E70" s="2054"/>
      <c r="F70" s="2091"/>
      <c r="G70" s="2091"/>
      <c r="H70" s="2055"/>
      <c r="I70" s="2055"/>
      <c r="J70" s="2055"/>
      <c r="K70" s="2055"/>
      <c r="L70" s="2055"/>
      <c r="M70" s="2055"/>
      <c r="N70" s="2070"/>
      <c r="O70" s="2083"/>
      <c r="P70" s="2091"/>
      <c r="Q70" s="2083"/>
      <c r="R70" s="2034"/>
      <c r="S70" s="2170" t="s">
        <v>6</v>
      </c>
      <c r="T70" s="1909"/>
      <c r="U70" s="1909"/>
      <c r="V70" s="1909"/>
      <c r="W70" s="1909"/>
      <c r="X70" s="1909"/>
      <c r="Y70" s="1916"/>
      <c r="Z70" s="1916"/>
      <c r="AA70" s="1923"/>
      <c r="AB70" s="1912"/>
      <c r="AC70" s="1912"/>
      <c r="AD70" s="1912"/>
      <c r="AE70" s="1912"/>
      <c r="AF70" s="1912"/>
      <c r="AG70" s="1909"/>
      <c r="AH70" s="1912"/>
      <c r="AI70" s="1912"/>
      <c r="AJ70" s="1912"/>
      <c r="AK70" s="1912"/>
      <c r="AL70" s="1912"/>
      <c r="AM70" s="1912"/>
      <c r="AN70" s="1912"/>
      <c r="AO70" s="1912"/>
      <c r="AP70" s="1912"/>
      <c r="AQ70" s="1912"/>
      <c r="AR70" s="1912"/>
      <c r="AS70" s="1912"/>
      <c r="AT70" s="1912"/>
      <c r="AU70" s="1912"/>
      <c r="AV70" s="1912"/>
      <c r="AW70" s="1912"/>
      <c r="AX70" s="1912"/>
      <c r="AY70" s="1912"/>
      <c r="AZ70" s="1912"/>
      <c r="BA70" s="2009" t="s">
        <v>3</v>
      </c>
      <c r="BB70" s="2009" t="s">
        <v>3</v>
      </c>
      <c r="BC70" s="1912"/>
      <c r="BD70" s="2173">
        <v>0</v>
      </c>
      <c r="BE70" s="2173">
        <v>0</v>
      </c>
    </row>
    <row r="71" spans="1:57" x14ac:dyDescent="0.25">
      <c r="A71" s="2866" t="s">
        <v>97</v>
      </c>
      <c r="B71" s="2867"/>
      <c r="C71" s="2868"/>
      <c r="D71" s="2121">
        <v>0</v>
      </c>
      <c r="E71" s="2041"/>
      <c r="F71" s="2092"/>
      <c r="G71" s="2092"/>
      <c r="H71" s="2042"/>
      <c r="I71" s="2042"/>
      <c r="J71" s="2042"/>
      <c r="K71" s="2042"/>
      <c r="L71" s="2042"/>
      <c r="M71" s="2042"/>
      <c r="N71" s="2043"/>
      <c r="O71" s="2038"/>
      <c r="P71" s="2092"/>
      <c r="Q71" s="2038"/>
      <c r="R71" s="2035"/>
      <c r="S71" s="2170" t="s">
        <v>6</v>
      </c>
      <c r="T71" s="1909"/>
      <c r="U71" s="1909"/>
      <c r="V71" s="1909"/>
      <c r="W71" s="1909"/>
      <c r="X71" s="1909"/>
      <c r="Y71" s="1916"/>
      <c r="Z71" s="1916"/>
      <c r="AA71" s="1923"/>
      <c r="AB71" s="1912"/>
      <c r="AC71" s="1912"/>
      <c r="AD71" s="1912"/>
      <c r="AE71" s="1912"/>
      <c r="AF71" s="1912"/>
      <c r="AG71" s="1909"/>
      <c r="AH71" s="1912"/>
      <c r="AI71" s="1912"/>
      <c r="AJ71" s="1912"/>
      <c r="AK71" s="1912"/>
      <c r="AL71" s="1912"/>
      <c r="AM71" s="1912"/>
      <c r="AN71" s="1912"/>
      <c r="AO71" s="1912"/>
      <c r="AP71" s="1912"/>
      <c r="AQ71" s="1912"/>
      <c r="AR71" s="1912"/>
      <c r="AS71" s="1912"/>
      <c r="AT71" s="1912"/>
      <c r="AU71" s="1912"/>
      <c r="AV71" s="1912"/>
      <c r="AW71" s="1912"/>
      <c r="AX71" s="1912"/>
      <c r="AY71" s="1912"/>
      <c r="AZ71" s="1912"/>
      <c r="BA71" s="2009" t="s">
        <v>3</v>
      </c>
      <c r="BB71" s="2009" t="s">
        <v>3</v>
      </c>
      <c r="BC71" s="1912"/>
      <c r="BD71" s="2173">
        <v>0</v>
      </c>
      <c r="BE71" s="2173">
        <v>0</v>
      </c>
    </row>
    <row r="72" spans="1:57" x14ac:dyDescent="0.25">
      <c r="A72" s="2869" t="s">
        <v>98</v>
      </c>
      <c r="B72" s="2870"/>
      <c r="C72" s="2871"/>
      <c r="D72" s="2123">
        <v>0</v>
      </c>
      <c r="E72" s="2065"/>
      <c r="F72" s="2110"/>
      <c r="G72" s="2110"/>
      <c r="H72" s="2066"/>
      <c r="I72" s="2066"/>
      <c r="J72" s="2066"/>
      <c r="K72" s="2066"/>
      <c r="L72" s="2066"/>
      <c r="M72" s="2066"/>
      <c r="N72" s="2045"/>
      <c r="O72" s="2038"/>
      <c r="P72" s="2092"/>
      <c r="Q72" s="2039"/>
      <c r="R72" s="2075"/>
      <c r="S72" s="2170" t="s">
        <v>6</v>
      </c>
      <c r="T72" s="1909"/>
      <c r="U72" s="1909"/>
      <c r="V72" s="1909"/>
      <c r="W72" s="1909"/>
      <c r="X72" s="1909"/>
      <c r="Y72" s="1916"/>
      <c r="Z72" s="1916"/>
      <c r="AA72" s="1923"/>
      <c r="AB72" s="1912"/>
      <c r="AC72" s="1912"/>
      <c r="AD72" s="1912"/>
      <c r="AE72" s="1912"/>
      <c r="AF72" s="1912"/>
      <c r="AG72" s="1909"/>
      <c r="AH72" s="1912"/>
      <c r="AI72" s="1912"/>
      <c r="AJ72" s="1912"/>
      <c r="AK72" s="1912"/>
      <c r="AL72" s="1912"/>
      <c r="AM72" s="1912"/>
      <c r="AN72" s="1912"/>
      <c r="AO72" s="1912"/>
      <c r="AP72" s="1912"/>
      <c r="AQ72" s="1912"/>
      <c r="AR72" s="1912"/>
      <c r="AS72" s="1912"/>
      <c r="AT72" s="1912"/>
      <c r="AU72" s="1912"/>
      <c r="AV72" s="1912"/>
      <c r="AW72" s="1912"/>
      <c r="AX72" s="1912"/>
      <c r="AY72" s="1912"/>
      <c r="AZ72" s="1912"/>
      <c r="BA72" s="2009" t="s">
        <v>3</v>
      </c>
      <c r="BB72" s="1932"/>
      <c r="BC72" s="1912"/>
      <c r="BD72" s="2173">
        <v>0</v>
      </c>
      <c r="BE72" s="2186"/>
    </row>
    <row r="73" spans="1:57" x14ac:dyDescent="0.25">
      <c r="A73" s="2858" t="s">
        <v>99</v>
      </c>
      <c r="B73" s="2859"/>
      <c r="C73" s="2860"/>
      <c r="D73" s="2081">
        <v>0</v>
      </c>
      <c r="E73" s="2077">
        <v>0</v>
      </c>
      <c r="F73" s="2140">
        <v>0</v>
      </c>
      <c r="G73" s="2140">
        <v>0</v>
      </c>
      <c r="H73" s="2078">
        <v>0</v>
      </c>
      <c r="I73" s="2078">
        <v>0</v>
      </c>
      <c r="J73" s="2078">
        <v>0</v>
      </c>
      <c r="K73" s="2078">
        <v>0</v>
      </c>
      <c r="L73" s="2078">
        <v>0</v>
      </c>
      <c r="M73" s="2078">
        <v>0</v>
      </c>
      <c r="N73" s="2078">
        <v>0</v>
      </c>
      <c r="O73" s="2080">
        <v>0</v>
      </c>
      <c r="P73" s="2077">
        <v>0</v>
      </c>
      <c r="Q73" s="2077">
        <v>0</v>
      </c>
      <c r="R73" s="2076">
        <v>0</v>
      </c>
      <c r="S73" s="2170" t="s">
        <v>6</v>
      </c>
      <c r="T73" s="1909"/>
      <c r="U73" s="1909"/>
      <c r="V73" s="1909"/>
      <c r="W73" s="1909"/>
      <c r="X73" s="1909"/>
      <c r="Y73" s="1916"/>
      <c r="Z73" s="1916"/>
      <c r="AA73" s="1923"/>
      <c r="AB73" s="1912"/>
      <c r="AC73" s="1912"/>
      <c r="AD73" s="1912"/>
      <c r="AE73" s="1912"/>
      <c r="AF73" s="1912"/>
      <c r="AG73" s="1909"/>
      <c r="AH73" s="1912"/>
      <c r="AI73" s="1912"/>
      <c r="AJ73" s="1912"/>
      <c r="AK73" s="1912"/>
      <c r="AL73" s="1912"/>
      <c r="AM73" s="1912"/>
      <c r="AN73" s="1912"/>
      <c r="AO73" s="1912"/>
      <c r="AP73" s="1912"/>
      <c r="AQ73" s="1912"/>
      <c r="AR73" s="1912"/>
      <c r="AS73" s="1912"/>
      <c r="AT73" s="1912"/>
      <c r="AU73" s="1912"/>
      <c r="AV73" s="1912"/>
      <c r="AW73" s="1912"/>
      <c r="AX73" s="1912"/>
      <c r="AY73" s="1912"/>
      <c r="AZ73" s="1912"/>
      <c r="BA73" s="2009" t="s">
        <v>3</v>
      </c>
      <c r="BB73" s="2009" t="s">
        <v>3</v>
      </c>
      <c r="BC73" s="1912"/>
      <c r="BD73" s="2173">
        <v>0</v>
      </c>
      <c r="BE73" s="2173">
        <v>0</v>
      </c>
    </row>
    <row r="74" spans="1:57" x14ac:dyDescent="0.25">
      <c r="A74" s="2872" t="s">
        <v>100</v>
      </c>
      <c r="B74" s="2873"/>
      <c r="C74" s="2874"/>
      <c r="D74" s="2162">
        <v>0</v>
      </c>
      <c r="E74" s="2111"/>
      <c r="F74" s="2128"/>
      <c r="G74" s="2128"/>
      <c r="H74" s="2112"/>
      <c r="I74" s="2112"/>
      <c r="J74" s="2112"/>
      <c r="K74" s="2112"/>
      <c r="L74" s="2112"/>
      <c r="M74" s="2112"/>
      <c r="N74" s="2095"/>
      <c r="O74" s="2083"/>
      <c r="P74" s="2091"/>
      <c r="Q74" s="2083"/>
      <c r="R74" s="2034"/>
      <c r="S74" s="2170" t="s">
        <v>6</v>
      </c>
      <c r="T74" s="1909"/>
      <c r="U74" s="1909"/>
      <c r="V74" s="1909"/>
      <c r="W74" s="1909"/>
      <c r="X74" s="1909"/>
      <c r="Y74" s="1916"/>
      <c r="Z74" s="1916"/>
      <c r="AA74" s="1923"/>
      <c r="AB74" s="1912"/>
      <c r="AC74" s="1912"/>
      <c r="AD74" s="1912"/>
      <c r="AE74" s="1912"/>
      <c r="AF74" s="1912"/>
      <c r="AG74" s="1909"/>
      <c r="AH74" s="1912"/>
      <c r="AI74" s="1912"/>
      <c r="AJ74" s="1912"/>
      <c r="AK74" s="1912"/>
      <c r="AL74" s="1912"/>
      <c r="AM74" s="1912"/>
      <c r="AN74" s="1912"/>
      <c r="AO74" s="1912"/>
      <c r="AP74" s="1912"/>
      <c r="AQ74" s="1912"/>
      <c r="AR74" s="1912"/>
      <c r="AS74" s="1912"/>
      <c r="AT74" s="1912"/>
      <c r="AU74" s="1912"/>
      <c r="AV74" s="1912"/>
      <c r="AW74" s="1912"/>
      <c r="AX74" s="1912"/>
      <c r="AY74" s="1912"/>
      <c r="AZ74" s="1912"/>
      <c r="BA74" s="2009" t="s">
        <v>3</v>
      </c>
      <c r="BB74" s="2009" t="s">
        <v>3</v>
      </c>
      <c r="BC74" s="1912"/>
      <c r="BD74" s="2173">
        <v>0</v>
      </c>
      <c r="BE74" s="2173">
        <v>0</v>
      </c>
    </row>
    <row r="75" spans="1:57" x14ac:dyDescent="0.25">
      <c r="A75" s="2820" t="s">
        <v>101</v>
      </c>
      <c r="B75" s="2875"/>
      <c r="C75" s="2821"/>
      <c r="D75" s="2125">
        <v>0</v>
      </c>
      <c r="E75" s="2044"/>
      <c r="F75" s="2094"/>
      <c r="G75" s="2094"/>
      <c r="H75" s="2045"/>
      <c r="I75" s="2045"/>
      <c r="J75" s="2045"/>
      <c r="K75" s="2045"/>
      <c r="L75" s="2045"/>
      <c r="M75" s="2045"/>
      <c r="N75" s="2046"/>
      <c r="O75" s="2046"/>
      <c r="P75" s="2044"/>
      <c r="Q75" s="2090"/>
      <c r="R75" s="2037"/>
      <c r="S75" s="2170" t="s">
        <v>6</v>
      </c>
      <c r="T75" s="1909"/>
      <c r="U75" s="1909"/>
      <c r="V75" s="1909"/>
      <c r="W75" s="1909"/>
      <c r="X75" s="1909"/>
      <c r="Y75" s="1916"/>
      <c r="Z75" s="1916"/>
      <c r="AA75" s="1923"/>
      <c r="AB75" s="1912"/>
      <c r="AC75" s="1912"/>
      <c r="AD75" s="1912"/>
      <c r="AE75" s="1912"/>
      <c r="AF75" s="1912"/>
      <c r="AG75" s="1909"/>
      <c r="AH75" s="1912"/>
      <c r="AI75" s="1912"/>
      <c r="AJ75" s="1912"/>
      <c r="AK75" s="1912"/>
      <c r="AL75" s="1912"/>
      <c r="AM75" s="1912"/>
      <c r="AN75" s="1912"/>
      <c r="AO75" s="1912"/>
      <c r="AP75" s="1912"/>
      <c r="AQ75" s="1912"/>
      <c r="AR75" s="1912"/>
      <c r="AS75" s="1912"/>
      <c r="AT75" s="1912"/>
      <c r="AU75" s="1912"/>
      <c r="AV75" s="1912"/>
      <c r="AW75" s="1912"/>
      <c r="AX75" s="1912"/>
      <c r="AY75" s="1912"/>
      <c r="AZ75" s="1912"/>
      <c r="BA75" s="2009" t="s">
        <v>3</v>
      </c>
      <c r="BB75" s="2009" t="s">
        <v>3</v>
      </c>
      <c r="BC75" s="1912"/>
      <c r="BD75" s="2173">
        <v>0</v>
      </c>
      <c r="BE75" s="2173">
        <v>0</v>
      </c>
    </row>
    <row r="76" spans="1:57" x14ac:dyDescent="0.25">
      <c r="A76" s="1912"/>
      <c r="B76" s="1913"/>
      <c r="C76" s="1913"/>
      <c r="D76" s="2137"/>
      <c r="E76" s="2137"/>
      <c r="F76" s="2137"/>
      <c r="G76" s="2137"/>
      <c r="H76" s="2137"/>
      <c r="I76" s="2137"/>
      <c r="J76" s="2137"/>
      <c r="K76" s="2137"/>
      <c r="L76" s="2138"/>
      <c r="M76" s="2137"/>
      <c r="N76" s="2137"/>
      <c r="O76" s="2137"/>
      <c r="P76" s="2137"/>
      <c r="Q76" s="2137"/>
      <c r="R76" s="2137"/>
      <c r="S76" s="2171"/>
      <c r="T76" s="1909"/>
      <c r="U76" s="1909"/>
      <c r="V76" s="1909"/>
      <c r="W76" s="1909"/>
      <c r="X76" s="1909"/>
      <c r="Y76" s="1916"/>
      <c r="Z76" s="1916"/>
      <c r="AA76" s="1923"/>
      <c r="AB76" s="1912"/>
      <c r="AC76" s="1912"/>
      <c r="AD76" s="1912"/>
      <c r="AE76" s="1912"/>
      <c r="AF76" s="1912"/>
      <c r="AG76" s="1909"/>
      <c r="AH76" s="1912"/>
      <c r="AI76" s="1912"/>
      <c r="AJ76" s="1912"/>
      <c r="AK76" s="1912"/>
      <c r="AL76" s="1912"/>
      <c r="AM76" s="1912"/>
      <c r="AN76" s="1912"/>
      <c r="AO76" s="1912"/>
      <c r="AP76" s="1912"/>
      <c r="AQ76" s="1912"/>
      <c r="AR76" s="1912"/>
      <c r="AS76" s="1912"/>
      <c r="AT76" s="1912"/>
      <c r="AU76" s="1912"/>
      <c r="AV76" s="1912"/>
      <c r="AW76" s="1912"/>
      <c r="AX76" s="1912"/>
      <c r="AY76" s="1912"/>
      <c r="AZ76" s="1912"/>
      <c r="BA76" s="1916"/>
      <c r="BB76" s="1916"/>
      <c r="BC76" s="1909"/>
      <c r="BD76" s="1909"/>
      <c r="BE76" s="1909"/>
    </row>
    <row r="77" spans="1:57" x14ac:dyDescent="0.25">
      <c r="A77" s="2876" t="s">
        <v>102</v>
      </c>
      <c r="B77" s="2806"/>
      <c r="C77" s="2010" t="s">
        <v>103</v>
      </c>
      <c r="D77" s="2139">
        <v>0</v>
      </c>
      <c r="E77" s="2054"/>
      <c r="F77" s="2091"/>
      <c r="G77" s="2091"/>
      <c r="H77" s="2055"/>
      <c r="I77" s="2055"/>
      <c r="J77" s="2055"/>
      <c r="K77" s="2056"/>
      <c r="L77" s="2055"/>
      <c r="M77" s="2055"/>
      <c r="N77" s="2070"/>
      <c r="O77" s="2070"/>
      <c r="P77" s="2054"/>
      <c r="Q77" s="2089"/>
      <c r="R77" s="2034"/>
      <c r="S77" s="2170" t="s">
        <v>6</v>
      </c>
      <c r="T77" s="1909"/>
      <c r="U77" s="1909"/>
      <c r="V77" s="1909"/>
      <c r="W77" s="1909"/>
      <c r="X77" s="1909"/>
      <c r="Y77" s="1916"/>
      <c r="Z77" s="1916"/>
      <c r="AA77" s="1923"/>
      <c r="AB77" s="1912"/>
      <c r="AC77" s="1912"/>
      <c r="AD77" s="1912"/>
      <c r="AE77" s="1912"/>
      <c r="AF77" s="1912"/>
      <c r="AG77" s="1909"/>
      <c r="AH77" s="1912"/>
      <c r="AI77" s="1912"/>
      <c r="AJ77" s="1912"/>
      <c r="AK77" s="1912"/>
      <c r="AL77" s="1912"/>
      <c r="AM77" s="1912"/>
      <c r="AN77" s="1912"/>
      <c r="AO77" s="1912"/>
      <c r="AP77" s="1912"/>
      <c r="AQ77" s="1912"/>
      <c r="AR77" s="1912"/>
      <c r="AS77" s="1912"/>
      <c r="AT77" s="1912"/>
      <c r="AU77" s="1912"/>
      <c r="AV77" s="1912"/>
      <c r="AW77" s="1912"/>
      <c r="AX77" s="1912"/>
      <c r="AY77" s="1912"/>
      <c r="AZ77" s="1912"/>
      <c r="BA77" s="2009" t="s">
        <v>3</v>
      </c>
      <c r="BB77" s="2009" t="s">
        <v>3</v>
      </c>
      <c r="BC77" s="1912"/>
      <c r="BD77" s="2173">
        <v>0</v>
      </c>
      <c r="BE77" s="2173">
        <v>0</v>
      </c>
    </row>
    <row r="78" spans="1:57" x14ac:dyDescent="0.25">
      <c r="A78" s="2877"/>
      <c r="B78" s="2878"/>
      <c r="C78" s="2011" t="s">
        <v>104</v>
      </c>
      <c r="D78" s="2049">
        <v>0</v>
      </c>
      <c r="E78" s="2041"/>
      <c r="F78" s="2092"/>
      <c r="G78" s="2092"/>
      <c r="H78" s="2042"/>
      <c r="I78" s="2042"/>
      <c r="J78" s="2042"/>
      <c r="K78" s="2052"/>
      <c r="L78" s="2042"/>
      <c r="M78" s="2042"/>
      <c r="N78" s="2043"/>
      <c r="O78" s="2043"/>
      <c r="P78" s="2041"/>
      <c r="Q78" s="2059"/>
      <c r="R78" s="2035"/>
      <c r="S78" s="2170" t="s">
        <v>6</v>
      </c>
      <c r="T78" s="1909"/>
      <c r="U78" s="1909"/>
      <c r="V78" s="1909"/>
      <c r="W78" s="1909"/>
      <c r="X78" s="1909"/>
      <c r="Y78" s="1916"/>
      <c r="Z78" s="1916"/>
      <c r="AA78" s="1923"/>
      <c r="AB78" s="1912"/>
      <c r="AC78" s="1912"/>
      <c r="AD78" s="1912"/>
      <c r="AE78" s="1912"/>
      <c r="AF78" s="1912"/>
      <c r="AG78" s="1909"/>
      <c r="AH78" s="1912"/>
      <c r="AI78" s="1912"/>
      <c r="AJ78" s="1912"/>
      <c r="AK78" s="1912"/>
      <c r="AL78" s="1912"/>
      <c r="AM78" s="1912"/>
      <c r="AN78" s="1912"/>
      <c r="AO78" s="1912"/>
      <c r="AP78" s="1912"/>
      <c r="AQ78" s="1912"/>
      <c r="AR78" s="1912"/>
      <c r="AS78" s="1912"/>
      <c r="AT78" s="1912"/>
      <c r="AU78" s="1912"/>
      <c r="AV78" s="1912"/>
      <c r="AW78" s="1912"/>
      <c r="AX78" s="1912"/>
      <c r="AY78" s="1912"/>
      <c r="AZ78" s="1912"/>
      <c r="BA78" s="2009" t="s">
        <v>3</v>
      </c>
      <c r="BB78" s="2009" t="s">
        <v>3</v>
      </c>
      <c r="BC78" s="1912"/>
      <c r="BD78" s="2173">
        <v>0</v>
      </c>
      <c r="BE78" s="2173">
        <v>0</v>
      </c>
    </row>
    <row r="79" spans="1:57" x14ac:dyDescent="0.25">
      <c r="A79" s="2877"/>
      <c r="B79" s="2878"/>
      <c r="C79" s="2011" t="s">
        <v>105</v>
      </c>
      <c r="D79" s="2049">
        <v>0</v>
      </c>
      <c r="E79" s="2041"/>
      <c r="F79" s="2092"/>
      <c r="G79" s="2092"/>
      <c r="H79" s="2042"/>
      <c r="I79" s="2042"/>
      <c r="J79" s="2042"/>
      <c r="K79" s="2052"/>
      <c r="L79" s="2042"/>
      <c r="M79" s="2042"/>
      <c r="N79" s="2043"/>
      <c r="O79" s="2043"/>
      <c r="P79" s="2041"/>
      <c r="Q79" s="2059"/>
      <c r="R79" s="2035"/>
      <c r="S79" s="2170" t="s">
        <v>6</v>
      </c>
      <c r="T79" s="1909"/>
      <c r="U79" s="1909"/>
      <c r="V79" s="1909"/>
      <c r="W79" s="1909"/>
      <c r="X79" s="1909"/>
      <c r="Y79" s="1916"/>
      <c r="Z79" s="1916"/>
      <c r="AA79" s="1923"/>
      <c r="AB79" s="1912"/>
      <c r="AC79" s="1912"/>
      <c r="AD79" s="1912"/>
      <c r="AE79" s="1912"/>
      <c r="AF79" s="1912"/>
      <c r="AG79" s="1909"/>
      <c r="AH79" s="1912"/>
      <c r="AI79" s="1912"/>
      <c r="AJ79" s="1912"/>
      <c r="AK79" s="1912"/>
      <c r="AL79" s="1912"/>
      <c r="AM79" s="1912"/>
      <c r="AN79" s="1912"/>
      <c r="AO79" s="1912"/>
      <c r="AP79" s="1912"/>
      <c r="AQ79" s="1912"/>
      <c r="AR79" s="1912"/>
      <c r="AS79" s="1912"/>
      <c r="AT79" s="1912"/>
      <c r="AU79" s="1912"/>
      <c r="AV79" s="1912"/>
      <c r="AW79" s="1912"/>
      <c r="AX79" s="1912"/>
      <c r="AY79" s="1912"/>
      <c r="AZ79" s="1912"/>
      <c r="BA79" s="2009" t="s">
        <v>3</v>
      </c>
      <c r="BB79" s="2009" t="s">
        <v>3</v>
      </c>
      <c r="BC79" s="1912"/>
      <c r="BD79" s="2173">
        <v>0</v>
      </c>
      <c r="BE79" s="2173">
        <v>0</v>
      </c>
    </row>
    <row r="80" spans="1:57" x14ac:dyDescent="0.25">
      <c r="A80" s="2877"/>
      <c r="B80" s="2878"/>
      <c r="C80" s="2012" t="s">
        <v>106</v>
      </c>
      <c r="D80" s="2064">
        <v>0</v>
      </c>
      <c r="E80" s="2065"/>
      <c r="F80" s="2110"/>
      <c r="G80" s="2110"/>
      <c r="H80" s="2066"/>
      <c r="I80" s="2066"/>
      <c r="J80" s="2066"/>
      <c r="K80" s="2109"/>
      <c r="L80" s="2066"/>
      <c r="M80" s="2066"/>
      <c r="N80" s="2067"/>
      <c r="O80" s="2067"/>
      <c r="P80" s="2065"/>
      <c r="Q80" s="2068"/>
      <c r="R80" s="2037"/>
      <c r="S80" s="2170" t="s">
        <v>6</v>
      </c>
      <c r="T80" s="1909"/>
      <c r="U80" s="1909"/>
      <c r="V80" s="1909"/>
      <c r="W80" s="1909"/>
      <c r="X80" s="1909"/>
      <c r="Y80" s="1916"/>
      <c r="Z80" s="1916"/>
      <c r="AA80" s="1923"/>
      <c r="AB80" s="1912"/>
      <c r="AC80" s="1912"/>
      <c r="AD80" s="1912"/>
      <c r="AE80" s="1912"/>
      <c r="AF80" s="1912"/>
      <c r="AG80" s="1909"/>
      <c r="AH80" s="1912"/>
      <c r="AI80" s="1912"/>
      <c r="AJ80" s="1912"/>
      <c r="AK80" s="1912"/>
      <c r="AL80" s="1912"/>
      <c r="AM80" s="1912"/>
      <c r="AN80" s="1912"/>
      <c r="AO80" s="1912"/>
      <c r="AP80" s="1912"/>
      <c r="AQ80" s="1912"/>
      <c r="AR80" s="1912"/>
      <c r="AS80" s="1912"/>
      <c r="AT80" s="1912"/>
      <c r="AU80" s="1912"/>
      <c r="AV80" s="1912"/>
      <c r="AW80" s="1912"/>
      <c r="AX80" s="1912"/>
      <c r="AY80" s="1912"/>
      <c r="AZ80" s="1912"/>
      <c r="BA80" s="2009" t="s">
        <v>3</v>
      </c>
      <c r="BB80" s="2009" t="s">
        <v>3</v>
      </c>
      <c r="BC80" s="1912"/>
      <c r="BD80" s="2173">
        <v>0</v>
      </c>
      <c r="BE80" s="2173">
        <v>0</v>
      </c>
    </row>
    <row r="81" spans="1:57" x14ac:dyDescent="0.25">
      <c r="A81" s="2807"/>
      <c r="B81" s="2809"/>
      <c r="C81" s="1967" t="s">
        <v>4</v>
      </c>
      <c r="D81" s="2081">
        <v>0</v>
      </c>
      <c r="E81" s="2077">
        <v>0</v>
      </c>
      <c r="F81" s="2140">
        <v>0</v>
      </c>
      <c r="G81" s="2140">
        <v>0</v>
      </c>
      <c r="H81" s="2078">
        <v>0</v>
      </c>
      <c r="I81" s="2078">
        <v>0</v>
      </c>
      <c r="J81" s="2078">
        <v>0</v>
      </c>
      <c r="K81" s="2078">
        <v>0</v>
      </c>
      <c r="L81" s="2078">
        <v>0</v>
      </c>
      <c r="M81" s="2078">
        <v>0</v>
      </c>
      <c r="N81" s="2078">
        <v>0</v>
      </c>
      <c r="O81" s="2079">
        <v>0</v>
      </c>
      <c r="P81" s="2077">
        <v>0</v>
      </c>
      <c r="Q81" s="2080">
        <v>0</v>
      </c>
      <c r="R81" s="2076">
        <v>0</v>
      </c>
      <c r="S81" s="2170" t="s">
        <v>6</v>
      </c>
      <c r="T81" s="1909"/>
      <c r="U81" s="1909"/>
      <c r="V81" s="1909"/>
      <c r="W81" s="1909"/>
      <c r="X81" s="1909"/>
      <c r="Y81" s="1916"/>
      <c r="Z81" s="1916"/>
      <c r="AA81" s="1923"/>
      <c r="AB81" s="1912"/>
      <c r="AC81" s="1912"/>
      <c r="AD81" s="1912"/>
      <c r="AE81" s="1912"/>
      <c r="AF81" s="1912"/>
      <c r="AG81" s="1909"/>
      <c r="AH81" s="1912"/>
      <c r="AI81" s="1912"/>
      <c r="AJ81" s="1912"/>
      <c r="AK81" s="1912"/>
      <c r="AL81" s="1912"/>
      <c r="AM81" s="1912"/>
      <c r="AN81" s="1912"/>
      <c r="AO81" s="1912"/>
      <c r="AP81" s="1912"/>
      <c r="AQ81" s="1912"/>
      <c r="AR81" s="1912"/>
      <c r="AS81" s="1912"/>
      <c r="AT81" s="1912"/>
      <c r="AU81" s="1912"/>
      <c r="AV81" s="1912"/>
      <c r="AW81" s="1912"/>
      <c r="AX81" s="1912"/>
      <c r="AY81" s="1912"/>
      <c r="AZ81" s="1912"/>
      <c r="BA81" s="2009" t="s">
        <v>3</v>
      </c>
      <c r="BB81" s="2009" t="s">
        <v>3</v>
      </c>
      <c r="BC81" s="1912"/>
      <c r="BD81" s="2173">
        <v>0</v>
      </c>
      <c r="BE81" s="2173">
        <v>0</v>
      </c>
    </row>
    <row r="82" spans="1:57" ht="15.75" x14ac:dyDescent="0.25">
      <c r="A82" s="1966" t="s">
        <v>107</v>
      </c>
      <c r="B82" s="1992"/>
      <c r="C82" s="1992"/>
      <c r="D82" s="1993"/>
      <c r="E82" s="1940"/>
      <c r="F82" s="1940"/>
      <c r="G82" s="1940"/>
      <c r="H82" s="1940"/>
      <c r="I82" s="1940"/>
      <c r="J82" s="1940"/>
      <c r="K82" s="1940"/>
      <c r="L82" s="1940"/>
      <c r="M82" s="1940"/>
      <c r="N82" s="1940"/>
      <c r="O82" s="1993"/>
      <c r="P82" s="1993"/>
      <c r="Q82" s="1993"/>
      <c r="R82" s="1994"/>
      <c r="S82" s="1949"/>
      <c r="T82" s="1909"/>
      <c r="U82" s="1909"/>
      <c r="V82" s="1909"/>
      <c r="W82" s="1909"/>
      <c r="X82" s="1909"/>
      <c r="Y82" s="1909"/>
      <c r="Z82" s="1909"/>
      <c r="AA82" s="1909"/>
      <c r="AB82" s="1909"/>
      <c r="AC82" s="1909"/>
      <c r="AD82" s="1909"/>
      <c r="AE82" s="1909"/>
      <c r="AF82" s="1909"/>
      <c r="AG82" s="1909"/>
      <c r="AH82" s="1909"/>
      <c r="AI82" s="1909"/>
      <c r="AJ82" s="1909"/>
      <c r="AK82" s="1909"/>
      <c r="AL82" s="1909"/>
      <c r="AM82" s="1909"/>
      <c r="AN82" s="1909"/>
      <c r="AO82" s="1909"/>
      <c r="AP82" s="1909"/>
      <c r="AQ82" s="1909"/>
      <c r="AR82" s="1909"/>
      <c r="AS82" s="1909"/>
      <c r="AT82" s="1909"/>
      <c r="AU82" s="1909"/>
      <c r="AV82" s="1909"/>
      <c r="AW82" s="1909"/>
      <c r="AX82" s="1909"/>
      <c r="AY82" s="1909"/>
      <c r="AZ82" s="1909"/>
      <c r="BA82" s="1909"/>
      <c r="BB82" s="1909"/>
      <c r="BC82" s="1909"/>
      <c r="BD82" s="1909"/>
      <c r="BE82" s="1909"/>
    </row>
    <row r="83" spans="1:57" ht="42" x14ac:dyDescent="0.25">
      <c r="A83" s="2858" t="s">
        <v>108</v>
      </c>
      <c r="B83" s="2859"/>
      <c r="C83" s="2860"/>
      <c r="D83" s="1995" t="s">
        <v>109</v>
      </c>
      <c r="E83" s="2013" t="s">
        <v>110</v>
      </c>
      <c r="F83" s="1996" t="s">
        <v>111</v>
      </c>
      <c r="G83" s="1948"/>
      <c r="H83" s="1948"/>
      <c r="I83" s="1948"/>
      <c r="J83" s="1948"/>
      <c r="K83" s="1948"/>
      <c r="L83" s="1948"/>
      <c r="M83" s="1948"/>
      <c r="N83" s="1948"/>
      <c r="O83" s="1948"/>
      <c r="P83" s="1949"/>
      <c r="Q83" s="1949"/>
      <c r="R83" s="1949"/>
      <c r="S83" s="1997"/>
      <c r="T83" s="1909"/>
      <c r="U83" s="1909"/>
      <c r="V83" s="1909"/>
      <c r="W83" s="1909"/>
      <c r="X83" s="1909"/>
      <c r="Y83" s="1909"/>
      <c r="Z83" s="1909"/>
      <c r="AA83" s="1909"/>
      <c r="AB83" s="1912"/>
      <c r="AC83" s="1912"/>
      <c r="AD83" s="1912"/>
      <c r="AE83" s="1912"/>
      <c r="AF83" s="1912"/>
      <c r="AG83" s="1912"/>
      <c r="AH83" s="1912"/>
      <c r="AI83" s="1912"/>
      <c r="AJ83" s="1912"/>
      <c r="AK83" s="1912"/>
      <c r="AL83" s="1912"/>
      <c r="AM83" s="1912"/>
      <c r="AN83" s="1912"/>
      <c r="AO83" s="1912"/>
      <c r="AP83" s="1912"/>
      <c r="AQ83" s="1912"/>
      <c r="AR83" s="1912"/>
      <c r="AS83" s="1912"/>
      <c r="AT83" s="1912"/>
      <c r="AU83" s="1912"/>
      <c r="AV83" s="1912"/>
      <c r="AW83" s="1912"/>
      <c r="AX83" s="1912"/>
      <c r="AY83" s="1912"/>
      <c r="AZ83" s="1912"/>
      <c r="BA83" s="1909"/>
      <c r="BB83" s="1909"/>
      <c r="BC83" s="1909"/>
      <c r="BD83" s="1909"/>
      <c r="BE83" s="1912"/>
    </row>
    <row r="84" spans="1:57" x14ac:dyDescent="0.25">
      <c r="A84" s="2810" t="s">
        <v>112</v>
      </c>
      <c r="B84" s="2811"/>
      <c r="C84" s="2812"/>
      <c r="D84" s="2098"/>
      <c r="E84" s="2098"/>
      <c r="F84" s="2098"/>
      <c r="G84" s="1948"/>
      <c r="H84" s="1948"/>
      <c r="I84" s="1948"/>
      <c r="J84" s="1948"/>
      <c r="K84" s="1948"/>
      <c r="L84" s="1948"/>
      <c r="M84" s="1948"/>
      <c r="N84" s="1948"/>
      <c r="O84" s="1948"/>
      <c r="P84" s="1949"/>
      <c r="Q84" s="1949"/>
      <c r="R84" s="1949"/>
      <c r="S84" s="1997"/>
      <c r="T84" s="1909"/>
      <c r="U84" s="1909"/>
      <c r="V84" s="1909"/>
      <c r="W84" s="1909"/>
      <c r="X84" s="1909"/>
      <c r="Y84" s="1909"/>
      <c r="Z84" s="1909"/>
      <c r="AA84" s="1909"/>
      <c r="AB84" s="1912"/>
      <c r="AC84" s="1912"/>
      <c r="AD84" s="1912"/>
      <c r="AE84" s="1912"/>
      <c r="AF84" s="1912"/>
      <c r="AG84" s="1912"/>
      <c r="AH84" s="1912"/>
      <c r="AI84" s="1912"/>
      <c r="AJ84" s="1912"/>
      <c r="AK84" s="1912"/>
      <c r="AL84" s="1912"/>
      <c r="AM84" s="1912"/>
      <c r="AN84" s="1912"/>
      <c r="AO84" s="1912"/>
      <c r="AP84" s="1912"/>
      <c r="AQ84" s="1912"/>
      <c r="AR84" s="1912"/>
      <c r="AS84" s="1912"/>
      <c r="AT84" s="1912"/>
      <c r="AU84" s="1912"/>
      <c r="AV84" s="1912"/>
      <c r="AW84" s="1912"/>
      <c r="AX84" s="1912"/>
      <c r="AY84" s="1912"/>
      <c r="AZ84" s="1912"/>
      <c r="BA84" s="1909"/>
      <c r="BB84" s="1909"/>
      <c r="BC84" s="1909"/>
      <c r="BD84" s="1909"/>
      <c r="BE84" s="1912"/>
    </row>
    <row r="85" spans="1:57" x14ac:dyDescent="0.25">
      <c r="A85" s="2879" t="s">
        <v>113</v>
      </c>
      <c r="B85" s="2814" t="s">
        <v>114</v>
      </c>
      <c r="C85" s="2815"/>
      <c r="D85" s="2163"/>
      <c r="E85" s="2163"/>
      <c r="F85" s="2163"/>
      <c r="G85" s="1948"/>
      <c r="H85" s="1948"/>
      <c r="I85" s="1948"/>
      <c r="J85" s="1948"/>
      <c r="K85" s="1948"/>
      <c r="L85" s="1948"/>
      <c r="M85" s="1948"/>
      <c r="N85" s="1948"/>
      <c r="O85" s="1948"/>
      <c r="P85" s="1949"/>
      <c r="Q85" s="1949"/>
      <c r="R85" s="1949"/>
      <c r="S85" s="1997"/>
      <c r="T85" s="1909"/>
      <c r="U85" s="1909"/>
      <c r="V85" s="1909"/>
      <c r="W85" s="1909"/>
      <c r="X85" s="1909"/>
      <c r="Y85" s="1909"/>
      <c r="Z85" s="1909"/>
      <c r="AA85" s="1909"/>
      <c r="AB85" s="1912"/>
      <c r="AC85" s="1912"/>
      <c r="AD85" s="1912"/>
      <c r="AE85" s="1912"/>
      <c r="AF85" s="1912"/>
      <c r="AG85" s="1912"/>
      <c r="AH85" s="1912"/>
      <c r="AI85" s="1912"/>
      <c r="AJ85" s="1912"/>
      <c r="AK85" s="1912"/>
      <c r="AL85" s="1912"/>
      <c r="AM85" s="1912"/>
      <c r="AN85" s="1912"/>
      <c r="AO85" s="1912"/>
      <c r="AP85" s="1912"/>
      <c r="AQ85" s="1912"/>
      <c r="AR85" s="1912"/>
      <c r="AS85" s="1912"/>
      <c r="AT85" s="1912"/>
      <c r="AU85" s="1912"/>
      <c r="AV85" s="1912"/>
      <c r="AW85" s="1912"/>
      <c r="AX85" s="1912"/>
      <c r="AY85" s="1912"/>
      <c r="AZ85" s="1912"/>
      <c r="BA85" s="1909"/>
      <c r="BB85" s="1909"/>
      <c r="BC85" s="1909"/>
      <c r="BD85" s="1909"/>
      <c r="BE85" s="1912"/>
    </row>
    <row r="86" spans="1:57" x14ac:dyDescent="0.25">
      <c r="A86" s="2880"/>
      <c r="B86" s="2814" t="s">
        <v>115</v>
      </c>
      <c r="C86" s="2815"/>
      <c r="D86" s="2163"/>
      <c r="E86" s="2163"/>
      <c r="F86" s="2163"/>
      <c r="G86" s="1948"/>
      <c r="H86" s="1948"/>
      <c r="I86" s="1948"/>
      <c r="J86" s="1948"/>
      <c r="K86" s="1948"/>
      <c r="L86" s="1948"/>
      <c r="M86" s="1948"/>
      <c r="N86" s="1948"/>
      <c r="O86" s="1948"/>
      <c r="P86" s="1949"/>
      <c r="Q86" s="1949"/>
      <c r="R86" s="1949"/>
      <c r="S86" s="1997"/>
      <c r="T86" s="1909"/>
      <c r="U86" s="1909"/>
      <c r="V86" s="1909"/>
      <c r="W86" s="1909"/>
      <c r="X86" s="1909"/>
      <c r="Y86" s="1909"/>
      <c r="Z86" s="1909"/>
      <c r="AA86" s="1909"/>
      <c r="AB86" s="1912"/>
      <c r="AC86" s="1912"/>
      <c r="AD86" s="1912"/>
      <c r="AE86" s="1912"/>
      <c r="AF86" s="1912"/>
      <c r="AG86" s="1912"/>
      <c r="AH86" s="1912"/>
      <c r="AI86" s="1912"/>
      <c r="AJ86" s="1912"/>
      <c r="AK86" s="1912"/>
      <c r="AL86" s="1912"/>
      <c r="AM86" s="1912"/>
      <c r="AN86" s="1912"/>
      <c r="AO86" s="1912"/>
      <c r="AP86" s="1912"/>
      <c r="AQ86" s="1912"/>
      <c r="AR86" s="1912"/>
      <c r="AS86" s="1912"/>
      <c r="AT86" s="1912"/>
      <c r="AU86" s="1912"/>
      <c r="AV86" s="1912"/>
      <c r="AW86" s="1912"/>
      <c r="AX86" s="1912"/>
      <c r="AY86" s="1912"/>
      <c r="AZ86" s="1912"/>
      <c r="BA86" s="1909"/>
      <c r="BB86" s="1909"/>
      <c r="BC86" s="1909"/>
      <c r="BD86" s="1909"/>
      <c r="BE86" s="1912"/>
    </row>
    <row r="87" spans="1:57" x14ac:dyDescent="0.25">
      <c r="A87" s="2813" t="s">
        <v>116</v>
      </c>
      <c r="B87" s="2814"/>
      <c r="C87" s="2815"/>
      <c r="D87" s="2032"/>
      <c r="E87" s="2164"/>
      <c r="F87" s="2032"/>
      <c r="G87" s="1948"/>
      <c r="H87" s="1948"/>
      <c r="I87" s="1948"/>
      <c r="J87" s="1948"/>
      <c r="K87" s="1948"/>
      <c r="L87" s="1948"/>
      <c r="M87" s="1948"/>
      <c r="N87" s="1948"/>
      <c r="O87" s="1948"/>
      <c r="P87" s="1949"/>
      <c r="Q87" s="1949"/>
      <c r="R87" s="1949"/>
      <c r="S87" s="1997"/>
      <c r="T87" s="1909"/>
      <c r="U87" s="1909"/>
      <c r="V87" s="1909"/>
      <c r="W87" s="1909"/>
      <c r="X87" s="1909"/>
      <c r="Y87" s="1909"/>
      <c r="Z87" s="1909"/>
      <c r="AA87" s="1909"/>
      <c r="AB87" s="1912"/>
      <c r="AC87" s="1912"/>
      <c r="AD87" s="1912"/>
      <c r="AE87" s="1912"/>
      <c r="AF87" s="1912"/>
      <c r="AG87" s="1912"/>
      <c r="AH87" s="1912"/>
      <c r="AI87" s="1912"/>
      <c r="AJ87" s="1912"/>
      <c r="AK87" s="1912"/>
      <c r="AL87" s="1912"/>
      <c r="AM87" s="1912"/>
      <c r="AN87" s="1912"/>
      <c r="AO87" s="1912"/>
      <c r="AP87" s="1912"/>
      <c r="AQ87" s="1912"/>
      <c r="AR87" s="1912"/>
      <c r="AS87" s="1912"/>
      <c r="AT87" s="1912"/>
      <c r="AU87" s="1912"/>
      <c r="AV87" s="1912"/>
      <c r="AW87" s="1912"/>
      <c r="AX87" s="1912"/>
      <c r="AY87" s="1912"/>
      <c r="AZ87" s="1912"/>
      <c r="BA87" s="1909"/>
      <c r="BB87" s="1909"/>
      <c r="BC87" s="1909"/>
      <c r="BD87" s="1909"/>
      <c r="BE87" s="1912"/>
    </row>
    <row r="88" spans="1:57" x14ac:dyDescent="0.25">
      <c r="A88" s="2813" t="s">
        <v>117</v>
      </c>
      <c r="B88" s="2814"/>
      <c r="C88" s="2815"/>
      <c r="D88" s="2032"/>
      <c r="E88" s="2164"/>
      <c r="F88" s="2032"/>
      <c r="G88" s="1948"/>
      <c r="H88" s="1948"/>
      <c r="I88" s="1948"/>
      <c r="J88" s="1948"/>
      <c r="K88" s="1948"/>
      <c r="L88" s="1948"/>
      <c r="M88" s="1948"/>
      <c r="N88" s="1948"/>
      <c r="O88" s="1948"/>
      <c r="P88" s="1949"/>
      <c r="Q88" s="1949"/>
      <c r="R88" s="1949"/>
      <c r="S88" s="1997"/>
      <c r="T88" s="1909"/>
      <c r="U88" s="1909"/>
      <c r="V88" s="1909"/>
      <c r="W88" s="1909"/>
      <c r="X88" s="1909"/>
      <c r="Y88" s="1909"/>
      <c r="Z88" s="1909"/>
      <c r="AA88" s="1909"/>
      <c r="AB88" s="1912"/>
      <c r="AC88" s="1912"/>
      <c r="AD88" s="1912"/>
      <c r="AE88" s="1912"/>
      <c r="AF88" s="1912"/>
      <c r="AG88" s="1912"/>
      <c r="AH88" s="1912"/>
      <c r="AI88" s="1912"/>
      <c r="AJ88" s="1912"/>
      <c r="AK88" s="1912"/>
      <c r="AL88" s="1912"/>
      <c r="AM88" s="1912"/>
      <c r="AN88" s="1912"/>
      <c r="AO88" s="1912"/>
      <c r="AP88" s="1912"/>
      <c r="AQ88" s="1912"/>
      <c r="AR88" s="1912"/>
      <c r="AS88" s="1912"/>
      <c r="AT88" s="1912"/>
      <c r="AU88" s="1912"/>
      <c r="AV88" s="1912"/>
      <c r="AW88" s="1912"/>
      <c r="AX88" s="1912"/>
      <c r="AY88" s="1912"/>
      <c r="AZ88" s="1912"/>
      <c r="BA88" s="1909"/>
      <c r="BB88" s="1909"/>
      <c r="BC88" s="1909"/>
      <c r="BD88" s="1909"/>
      <c r="BE88" s="1912"/>
    </row>
    <row r="89" spans="1:57" x14ac:dyDescent="0.25">
      <c r="A89" s="2813" t="s">
        <v>118</v>
      </c>
      <c r="B89" s="2814"/>
      <c r="C89" s="2815"/>
      <c r="D89" s="2032"/>
      <c r="E89" s="2164"/>
      <c r="F89" s="2032"/>
      <c r="G89" s="1948"/>
      <c r="H89" s="1948"/>
      <c r="I89" s="1948"/>
      <c r="J89" s="1948"/>
      <c r="K89" s="1948"/>
      <c r="L89" s="1948"/>
      <c r="M89" s="1948"/>
      <c r="N89" s="1948"/>
      <c r="O89" s="1948"/>
      <c r="P89" s="1949"/>
      <c r="Q89" s="1949"/>
      <c r="R89" s="1949"/>
      <c r="S89" s="1997"/>
      <c r="T89" s="1909"/>
      <c r="U89" s="1909"/>
      <c r="V89" s="1909"/>
      <c r="W89" s="1909"/>
      <c r="X89" s="1909"/>
      <c r="Y89" s="1909"/>
      <c r="Z89" s="1909"/>
      <c r="AA89" s="1909"/>
      <c r="AB89" s="1912"/>
      <c r="AC89" s="1912"/>
      <c r="AD89" s="1912"/>
      <c r="AE89" s="1912"/>
      <c r="AF89" s="1912"/>
      <c r="AG89" s="1912"/>
      <c r="AH89" s="1912"/>
      <c r="AI89" s="1912"/>
      <c r="AJ89" s="1912"/>
      <c r="AK89" s="1912"/>
      <c r="AL89" s="1912"/>
      <c r="AM89" s="1912"/>
      <c r="AN89" s="1912"/>
      <c r="AO89" s="1912"/>
      <c r="AP89" s="1912"/>
      <c r="AQ89" s="1912"/>
      <c r="AR89" s="1912"/>
      <c r="AS89" s="1912"/>
      <c r="AT89" s="1912"/>
      <c r="AU89" s="1912"/>
      <c r="AV89" s="1912"/>
      <c r="AW89" s="1912"/>
      <c r="AX89" s="1912"/>
      <c r="AY89" s="1912"/>
      <c r="AZ89" s="1912"/>
      <c r="BA89" s="1909"/>
      <c r="BB89" s="1909"/>
      <c r="BC89" s="1909"/>
      <c r="BD89" s="1909"/>
      <c r="BE89" s="1912"/>
    </row>
    <row r="90" spans="1:57" x14ac:dyDescent="0.25">
      <c r="A90" s="2824" t="s">
        <v>119</v>
      </c>
      <c r="B90" s="2825"/>
      <c r="C90" s="2826"/>
      <c r="D90" s="2165"/>
      <c r="E90" s="2166"/>
      <c r="F90" s="2165"/>
      <c r="G90" s="1948"/>
      <c r="H90" s="1948"/>
      <c r="I90" s="1948"/>
      <c r="J90" s="1948"/>
      <c r="K90" s="1948"/>
      <c r="L90" s="1948"/>
      <c r="M90" s="1948"/>
      <c r="N90" s="1948"/>
      <c r="O90" s="1948"/>
      <c r="P90" s="1949"/>
      <c r="Q90" s="1949"/>
      <c r="R90" s="1949"/>
      <c r="S90" s="1997"/>
      <c r="T90" s="1909"/>
      <c r="U90" s="1909"/>
      <c r="V90" s="1909"/>
      <c r="W90" s="1909"/>
      <c r="X90" s="1909"/>
      <c r="Y90" s="1909"/>
      <c r="Z90" s="1909"/>
      <c r="AA90" s="1909"/>
      <c r="AB90" s="1912"/>
      <c r="AC90" s="1912"/>
      <c r="AD90" s="1912"/>
      <c r="AE90" s="1912"/>
      <c r="AF90" s="1912"/>
      <c r="AG90" s="1912"/>
      <c r="AH90" s="1912"/>
      <c r="AI90" s="1912"/>
      <c r="AJ90" s="1912"/>
      <c r="AK90" s="1912"/>
      <c r="AL90" s="1912"/>
      <c r="AM90" s="1912"/>
      <c r="AN90" s="1912"/>
      <c r="AO90" s="1912"/>
      <c r="AP90" s="1912"/>
      <c r="AQ90" s="1912"/>
      <c r="AR90" s="1912"/>
      <c r="AS90" s="1912"/>
      <c r="AT90" s="1912"/>
      <c r="AU90" s="1912"/>
      <c r="AV90" s="1912"/>
      <c r="AW90" s="1912"/>
      <c r="AX90" s="1912"/>
      <c r="AY90" s="1912"/>
      <c r="AZ90" s="1912"/>
      <c r="BA90" s="1909"/>
      <c r="BB90" s="1909"/>
      <c r="BC90" s="1909"/>
      <c r="BD90" s="1909"/>
      <c r="BE90" s="1912"/>
    </row>
    <row r="91" spans="1:57" x14ac:dyDescent="0.25">
      <c r="A91" s="2813" t="s">
        <v>120</v>
      </c>
      <c r="B91" s="2814"/>
      <c r="C91" s="2815"/>
      <c r="D91" s="2032"/>
      <c r="E91" s="2164"/>
      <c r="F91" s="2032"/>
      <c r="G91" s="1948"/>
      <c r="H91" s="1948"/>
      <c r="I91" s="1948"/>
      <c r="J91" s="1948"/>
      <c r="K91" s="1948"/>
      <c r="L91" s="1948"/>
      <c r="M91" s="1948"/>
      <c r="N91" s="1948"/>
      <c r="O91" s="1948"/>
      <c r="P91" s="1949"/>
      <c r="Q91" s="1949"/>
      <c r="R91" s="1949"/>
      <c r="S91" s="1997"/>
      <c r="T91" s="1909"/>
      <c r="U91" s="1909"/>
      <c r="V91" s="1909"/>
      <c r="W91" s="1909"/>
      <c r="X91" s="1909"/>
      <c r="Y91" s="1909"/>
      <c r="Z91" s="1909"/>
      <c r="AA91" s="1909"/>
      <c r="AB91" s="1912"/>
      <c r="AC91" s="1912"/>
      <c r="AD91" s="1912"/>
      <c r="AE91" s="1912"/>
      <c r="AF91" s="1912"/>
      <c r="AG91" s="1912"/>
      <c r="AH91" s="1912"/>
      <c r="AI91" s="1912"/>
      <c r="AJ91" s="1912"/>
      <c r="AK91" s="1912"/>
      <c r="AL91" s="1912"/>
      <c r="AM91" s="1912"/>
      <c r="AN91" s="1912"/>
      <c r="AO91" s="1912"/>
      <c r="AP91" s="1912"/>
      <c r="AQ91" s="1912"/>
      <c r="AR91" s="1912"/>
      <c r="AS91" s="1912"/>
      <c r="AT91" s="1912"/>
      <c r="AU91" s="1912"/>
      <c r="AV91" s="1912"/>
      <c r="AW91" s="1912"/>
      <c r="AX91" s="1912"/>
      <c r="AY91" s="1912"/>
      <c r="AZ91" s="1912"/>
      <c r="BA91" s="1909"/>
      <c r="BB91" s="1909"/>
      <c r="BC91" s="1909"/>
      <c r="BD91" s="1909"/>
      <c r="BE91" s="1912"/>
    </row>
    <row r="92" spans="1:57" x14ac:dyDescent="0.25">
      <c r="A92" s="2820" t="s">
        <v>121</v>
      </c>
      <c r="B92" s="2875"/>
      <c r="C92" s="2821"/>
      <c r="D92" s="2033"/>
      <c r="E92" s="2167"/>
      <c r="F92" s="2033"/>
      <c r="G92" s="1948"/>
      <c r="H92" s="1948"/>
      <c r="I92" s="1948"/>
      <c r="J92" s="1948"/>
      <c r="K92" s="1948"/>
      <c r="L92" s="1948"/>
      <c r="M92" s="1948"/>
      <c r="N92" s="1948"/>
      <c r="O92" s="1948"/>
      <c r="P92" s="1949"/>
      <c r="Q92" s="1949"/>
      <c r="R92" s="1949"/>
      <c r="S92" s="1997"/>
      <c r="T92" s="1909"/>
      <c r="U92" s="1909"/>
      <c r="V92" s="1909"/>
      <c r="W92" s="1909"/>
      <c r="X92" s="1909"/>
      <c r="Y92" s="1909"/>
      <c r="Z92" s="1909"/>
      <c r="AA92" s="1909"/>
      <c r="AB92" s="1912"/>
      <c r="AC92" s="1912"/>
      <c r="AD92" s="1912"/>
      <c r="AE92" s="1912"/>
      <c r="AF92" s="1912"/>
      <c r="AG92" s="1912"/>
      <c r="AH92" s="1912"/>
      <c r="AI92" s="1912"/>
      <c r="AJ92" s="1912"/>
      <c r="AK92" s="1912"/>
      <c r="AL92" s="1912"/>
      <c r="AM92" s="1912"/>
      <c r="AN92" s="1912"/>
      <c r="AO92" s="1912"/>
      <c r="AP92" s="1912"/>
      <c r="AQ92" s="1912"/>
      <c r="AR92" s="1912"/>
      <c r="AS92" s="1912"/>
      <c r="AT92" s="1912"/>
      <c r="AU92" s="1912"/>
      <c r="AV92" s="1912"/>
      <c r="AW92" s="1912"/>
      <c r="AX92" s="1912"/>
      <c r="AY92" s="1912"/>
      <c r="AZ92" s="1912"/>
      <c r="BA92" s="1909"/>
      <c r="BB92" s="1909"/>
      <c r="BC92" s="1909"/>
      <c r="BD92" s="1909"/>
      <c r="BE92" s="1912"/>
    </row>
    <row r="93" spans="1:57" ht="15.75" x14ac:dyDescent="0.25">
      <c r="A93" s="1927" t="s">
        <v>122</v>
      </c>
      <c r="B93" s="1920"/>
      <c r="C93" s="1928"/>
      <c r="D93" s="1920"/>
      <c r="E93" s="1919"/>
      <c r="F93" s="1919"/>
      <c r="G93" s="1919"/>
      <c r="H93" s="1919"/>
      <c r="I93" s="1919"/>
      <c r="J93" s="1919"/>
      <c r="K93" s="1919"/>
      <c r="L93" s="1919"/>
      <c r="M93" s="1919"/>
      <c r="N93" s="1919"/>
      <c r="O93" s="1919"/>
      <c r="P93" s="1919"/>
      <c r="Q93" s="1919"/>
      <c r="R93" s="1918"/>
      <c r="S93" s="1916"/>
      <c r="T93" s="1909"/>
      <c r="U93" s="1909"/>
      <c r="V93" s="1909"/>
      <c r="W93" s="1909"/>
      <c r="X93" s="1909"/>
      <c r="Y93" s="1909"/>
      <c r="Z93" s="1909"/>
      <c r="AA93" s="1909"/>
      <c r="AB93" s="1909"/>
      <c r="AC93" s="1909"/>
      <c r="AD93" s="1909"/>
      <c r="AE93" s="1909"/>
      <c r="AF93" s="1909"/>
      <c r="AG93" s="1909"/>
      <c r="AH93" s="1909"/>
      <c r="AI93" s="1909"/>
      <c r="AJ93" s="1909"/>
      <c r="AK93" s="1909"/>
      <c r="AL93" s="1909"/>
      <c r="AM93" s="1909"/>
      <c r="AN93" s="1909"/>
      <c r="AO93" s="1909"/>
      <c r="AP93" s="1909"/>
      <c r="AQ93" s="1909"/>
      <c r="AR93" s="1909"/>
      <c r="AS93" s="1909"/>
      <c r="AT93" s="1909"/>
      <c r="AU93" s="1909"/>
      <c r="AV93" s="1909"/>
      <c r="AW93" s="1909"/>
      <c r="AX93" s="1909"/>
      <c r="AY93" s="1909"/>
      <c r="AZ93" s="1909"/>
      <c r="BA93" s="1909"/>
      <c r="BB93" s="1909"/>
      <c r="BC93" s="1909"/>
      <c r="BD93" s="1909"/>
      <c r="BE93" s="1909"/>
    </row>
    <row r="94" spans="1:57" x14ac:dyDescent="0.2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1916"/>
      <c r="I94" s="1916"/>
      <c r="J94" s="1916"/>
      <c r="K94" s="1916"/>
      <c r="L94" s="1916"/>
      <c r="M94" s="1916"/>
      <c r="N94" s="1916"/>
      <c r="O94" s="1916"/>
      <c r="P94" s="1998"/>
      <c r="Q94" s="1916"/>
      <c r="R94" s="1916"/>
      <c r="S94" s="1916"/>
      <c r="T94" s="1909"/>
      <c r="U94" s="1909"/>
      <c r="V94" s="1909"/>
      <c r="W94" s="1909"/>
      <c r="X94" s="1909"/>
      <c r="Y94" s="1909"/>
      <c r="Z94" s="1909"/>
      <c r="AA94" s="1909"/>
      <c r="AB94" s="1912"/>
      <c r="AC94" s="1912"/>
      <c r="AD94" s="1912"/>
      <c r="AE94" s="1912"/>
      <c r="AF94" s="1912"/>
      <c r="AG94" s="1912"/>
      <c r="AH94" s="1912"/>
      <c r="AI94" s="1912"/>
      <c r="AJ94" s="1912"/>
      <c r="AK94" s="1912"/>
      <c r="AL94" s="1912"/>
      <c r="AM94" s="1912"/>
      <c r="AN94" s="1912"/>
      <c r="AO94" s="1912"/>
      <c r="AP94" s="1912"/>
      <c r="AQ94" s="1912"/>
      <c r="AR94" s="1912"/>
      <c r="AS94" s="1912"/>
      <c r="AT94" s="1912"/>
      <c r="AU94" s="1912"/>
      <c r="AV94" s="1912"/>
      <c r="AW94" s="1912"/>
      <c r="AX94" s="1912"/>
      <c r="AY94" s="1912"/>
      <c r="AZ94" s="1912"/>
      <c r="BA94" s="1909"/>
      <c r="BB94" s="1909"/>
      <c r="BC94" s="1909"/>
      <c r="BD94" s="1909"/>
      <c r="BE94" s="1912"/>
    </row>
    <row r="95" spans="1:57" x14ac:dyDescent="0.25">
      <c r="A95" s="2884"/>
      <c r="B95" s="2885"/>
      <c r="C95" s="2886"/>
      <c r="D95" s="1930" t="s">
        <v>4</v>
      </c>
      <c r="E95" s="1954" t="s">
        <v>1</v>
      </c>
      <c r="F95" s="1955" t="s">
        <v>2</v>
      </c>
      <c r="G95" s="2831"/>
      <c r="H95" s="1916"/>
      <c r="I95" s="1916"/>
      <c r="J95" s="1916"/>
      <c r="K95" s="1916"/>
      <c r="L95" s="1916"/>
      <c r="M95" s="1916"/>
      <c r="N95" s="1916"/>
      <c r="O95" s="1916"/>
      <c r="P95" s="1998"/>
      <c r="Q95" s="1916"/>
      <c r="R95" s="1916"/>
      <c r="S95" s="1916"/>
      <c r="T95" s="1909"/>
      <c r="U95" s="1909"/>
      <c r="V95" s="1909"/>
      <c r="W95" s="1909"/>
      <c r="X95" s="1909"/>
      <c r="Y95" s="1909"/>
      <c r="Z95" s="1909"/>
      <c r="AA95" s="1909"/>
      <c r="AB95" s="1912"/>
      <c r="AC95" s="1912"/>
      <c r="AD95" s="1912"/>
      <c r="AE95" s="1912"/>
      <c r="AF95" s="1912"/>
      <c r="AG95" s="1912"/>
      <c r="AH95" s="1912"/>
      <c r="AI95" s="1912"/>
      <c r="AJ95" s="1912"/>
      <c r="AK95" s="1912"/>
      <c r="AL95" s="1912"/>
      <c r="AM95" s="1912"/>
      <c r="AN95" s="1912"/>
      <c r="AO95" s="1912"/>
      <c r="AP95" s="1912"/>
      <c r="AQ95" s="1912"/>
      <c r="AR95" s="1912"/>
      <c r="AS95" s="1912"/>
      <c r="AT95" s="1912"/>
      <c r="AU95" s="1912"/>
      <c r="AV95" s="1912"/>
      <c r="AW95" s="1912"/>
      <c r="AX95" s="1912"/>
      <c r="AY95" s="1912"/>
      <c r="AZ95" s="1912"/>
      <c r="BA95" s="1909"/>
      <c r="BB95" s="1909"/>
      <c r="BC95" s="1909"/>
      <c r="BD95" s="1909"/>
      <c r="BE95" s="1912"/>
    </row>
    <row r="96" spans="1:57" x14ac:dyDescent="0.25">
      <c r="A96" s="2852" t="s">
        <v>126</v>
      </c>
      <c r="B96" s="2854" t="s">
        <v>127</v>
      </c>
      <c r="C96" s="2855"/>
      <c r="D96" s="2084">
        <v>0</v>
      </c>
      <c r="E96" s="2085"/>
      <c r="F96" s="2087"/>
      <c r="G96" s="2035"/>
      <c r="H96" s="2172" t="s">
        <v>3</v>
      </c>
      <c r="I96" s="1916"/>
      <c r="J96" s="1916"/>
      <c r="K96" s="1916"/>
      <c r="L96" s="1916"/>
      <c r="M96" s="1916"/>
      <c r="N96" s="1916"/>
      <c r="O96" s="1916"/>
      <c r="P96" s="1998"/>
      <c r="Q96" s="1916"/>
      <c r="R96" s="1916"/>
      <c r="S96" s="1916"/>
      <c r="T96" s="1909"/>
      <c r="U96" s="1909"/>
      <c r="V96" s="1909"/>
      <c r="W96" s="1909"/>
      <c r="X96" s="1909"/>
      <c r="Y96" s="1909"/>
      <c r="Z96" s="1909"/>
      <c r="AA96" s="1909"/>
      <c r="AB96" s="1912"/>
      <c r="AC96" s="1912"/>
      <c r="AD96" s="1912"/>
      <c r="AE96" s="1912"/>
      <c r="AF96" s="1912"/>
      <c r="AG96" s="1912"/>
      <c r="AH96" s="1912"/>
      <c r="AI96" s="1912"/>
      <c r="AJ96" s="1912"/>
      <c r="AK96" s="1912"/>
      <c r="AL96" s="1912"/>
      <c r="AM96" s="1912"/>
      <c r="AN96" s="1912"/>
      <c r="AO96" s="1912"/>
      <c r="AP96" s="1912"/>
      <c r="AQ96" s="1912"/>
      <c r="AR96" s="1912"/>
      <c r="AS96" s="1912"/>
      <c r="AT96" s="1912"/>
      <c r="AU96" s="1912"/>
      <c r="AV96" s="1912"/>
      <c r="AW96" s="1912"/>
      <c r="AX96" s="1912"/>
      <c r="AY96" s="1912"/>
      <c r="AZ96" s="1912"/>
      <c r="BA96" s="1946" t="s">
        <v>3</v>
      </c>
      <c r="BB96" s="1946" t="s">
        <v>3</v>
      </c>
      <c r="BC96" s="1909"/>
      <c r="BD96" s="2178">
        <v>0</v>
      </c>
      <c r="BE96" s="2178">
        <v>0</v>
      </c>
    </row>
    <row r="97" spans="1:58" x14ac:dyDescent="0.25">
      <c r="A97" s="2853"/>
      <c r="B97" s="2856" t="s">
        <v>128</v>
      </c>
      <c r="C97" s="2857"/>
      <c r="D97" s="2050">
        <v>0</v>
      </c>
      <c r="E97" s="2044"/>
      <c r="F97" s="2047"/>
      <c r="G97" s="2037"/>
      <c r="H97" s="2172"/>
      <c r="I97" s="1916"/>
      <c r="J97" s="1916"/>
      <c r="K97" s="1916"/>
      <c r="L97" s="1916"/>
      <c r="M97" s="1916"/>
      <c r="N97" s="1916"/>
      <c r="O97" s="1916"/>
      <c r="P97" s="1998"/>
      <c r="Q97" s="1916"/>
      <c r="R97" s="1916"/>
      <c r="S97" s="1916"/>
      <c r="T97" s="1909"/>
      <c r="U97" s="1909"/>
      <c r="V97" s="1909"/>
      <c r="W97" s="1909"/>
      <c r="X97" s="1909"/>
      <c r="Y97" s="1909"/>
      <c r="Z97" s="1909"/>
      <c r="AA97" s="1909"/>
      <c r="AB97" s="1912"/>
      <c r="AC97" s="1912"/>
      <c r="AD97" s="1912"/>
      <c r="AE97" s="1912"/>
      <c r="AF97" s="1912"/>
      <c r="AG97" s="1912"/>
      <c r="AH97" s="1912"/>
      <c r="AI97" s="1912"/>
      <c r="AJ97" s="1912"/>
      <c r="AK97" s="1912"/>
      <c r="AL97" s="1912"/>
      <c r="AM97" s="1912"/>
      <c r="AN97" s="1912"/>
      <c r="AO97" s="1912"/>
      <c r="AP97" s="1912"/>
      <c r="AQ97" s="1912"/>
      <c r="AR97" s="1912"/>
      <c r="AS97" s="1912"/>
      <c r="AT97" s="1912"/>
      <c r="AU97" s="1912"/>
      <c r="AV97" s="1912"/>
      <c r="AW97" s="1912"/>
      <c r="AX97" s="1912"/>
      <c r="AY97" s="1912"/>
      <c r="AZ97" s="1912"/>
      <c r="BA97" s="1909"/>
      <c r="BB97" s="1909"/>
      <c r="BC97" s="1909"/>
      <c r="BD97" s="1909"/>
      <c r="BE97" s="1912"/>
      <c r="BF97" s="1912"/>
    </row>
    <row r="98" spans="1:58" ht="15.75" x14ac:dyDescent="0.25">
      <c r="A98" s="1965" t="s">
        <v>129</v>
      </c>
      <c r="B98" s="1978"/>
      <c r="C98" s="1978"/>
      <c r="D98" s="1978"/>
      <c r="E98" s="1926"/>
      <c r="F98" s="1926"/>
      <c r="G98" s="1926"/>
      <c r="H98" s="1926"/>
      <c r="I98" s="1926"/>
      <c r="J98" s="1926"/>
      <c r="K98" s="1926"/>
      <c r="L98" s="1926"/>
      <c r="M98" s="1926"/>
      <c r="N98" s="1926"/>
      <c r="O98" s="1926"/>
      <c r="P98" s="1926"/>
      <c r="Q98" s="1926"/>
      <c r="R98" s="1956"/>
      <c r="S98" s="1922"/>
      <c r="T98" s="1909"/>
      <c r="U98" s="1909"/>
      <c r="V98" s="1909"/>
      <c r="W98" s="1909"/>
      <c r="X98" s="1909"/>
      <c r="Y98" s="1909"/>
      <c r="Z98" s="1909"/>
      <c r="AA98" s="1909"/>
      <c r="AB98" s="1909"/>
      <c r="AC98" s="1909"/>
      <c r="AD98" s="1909"/>
      <c r="AE98" s="1909"/>
      <c r="AF98" s="1909"/>
      <c r="AG98" s="1909"/>
      <c r="AH98" s="1909"/>
      <c r="AI98" s="1909"/>
      <c r="AJ98" s="1909"/>
      <c r="AK98" s="1909"/>
      <c r="AL98" s="1909"/>
      <c r="AM98" s="1909"/>
      <c r="AN98" s="1909"/>
      <c r="AO98" s="1909"/>
      <c r="AP98" s="1909"/>
      <c r="AQ98" s="1909"/>
      <c r="AR98" s="1909"/>
      <c r="AS98" s="1909"/>
      <c r="AT98" s="1909"/>
      <c r="AU98" s="1909"/>
      <c r="AV98" s="1909"/>
      <c r="AW98" s="1909"/>
      <c r="AX98" s="1909"/>
      <c r="AY98" s="1909"/>
      <c r="AZ98" s="1909"/>
      <c r="BA98" s="1909"/>
      <c r="BB98" s="1909"/>
      <c r="BC98" s="1909"/>
      <c r="BD98" s="1909"/>
      <c r="BE98" s="1909"/>
      <c r="BF98" s="1909"/>
    </row>
    <row r="99" spans="1:58" x14ac:dyDescent="0.2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1922"/>
      <c r="R99" s="1952"/>
      <c r="S99" s="1909"/>
      <c r="T99" s="1909"/>
      <c r="U99" s="1909"/>
      <c r="V99" s="1909"/>
      <c r="W99" s="1909"/>
      <c r="X99" s="1909"/>
      <c r="Y99" s="1909"/>
      <c r="Z99" s="1909"/>
      <c r="AA99" s="1909"/>
      <c r="AB99" s="1912"/>
      <c r="AC99" s="1912"/>
      <c r="AD99" s="1912"/>
      <c r="AE99" s="1912"/>
      <c r="AF99" s="1912"/>
      <c r="AG99" s="1912"/>
      <c r="AH99" s="1912"/>
      <c r="AI99" s="1912"/>
      <c r="AJ99" s="1912"/>
      <c r="AK99" s="1912"/>
      <c r="AL99" s="1912"/>
      <c r="AM99" s="1912"/>
      <c r="AN99" s="1912"/>
      <c r="AO99" s="1912"/>
      <c r="AP99" s="1912"/>
      <c r="AQ99" s="1912"/>
      <c r="AR99" s="1912"/>
      <c r="AS99" s="1912"/>
      <c r="AT99" s="1912"/>
      <c r="AU99" s="1912"/>
      <c r="AV99" s="1912"/>
      <c r="AW99" s="1912"/>
      <c r="AX99" s="1912"/>
      <c r="AY99" s="1912"/>
      <c r="AZ99" s="1912"/>
      <c r="BA99" s="1909"/>
      <c r="BB99" s="1909"/>
      <c r="BC99" s="1909"/>
      <c r="BD99" s="1909"/>
      <c r="BE99" s="1912"/>
      <c r="BF99" s="1912"/>
    </row>
    <row r="100" spans="1:58" ht="21" x14ac:dyDescent="0.25">
      <c r="A100" s="2807"/>
      <c r="B100" s="2808"/>
      <c r="C100" s="2809"/>
      <c r="D100" s="2831"/>
      <c r="E100" s="1921" t="s">
        <v>33</v>
      </c>
      <c r="F100" s="1924" t="s">
        <v>34</v>
      </c>
      <c r="G100" s="1924" t="s">
        <v>35</v>
      </c>
      <c r="H100" s="1924" t="s">
        <v>22</v>
      </c>
      <c r="I100" s="1924" t="s">
        <v>23</v>
      </c>
      <c r="J100" s="1924" t="s">
        <v>24</v>
      </c>
      <c r="K100" s="1924" t="s">
        <v>25</v>
      </c>
      <c r="L100" s="1924" t="s">
        <v>26</v>
      </c>
      <c r="M100" s="1943" t="s">
        <v>27</v>
      </c>
      <c r="N100" s="2831"/>
      <c r="O100" s="2800"/>
      <c r="P100" s="2800"/>
      <c r="Q100" s="1999"/>
      <c r="R100" s="1983"/>
      <c r="S100" s="1909"/>
      <c r="T100" s="1909"/>
      <c r="U100" s="1909"/>
      <c r="V100" s="1909"/>
      <c r="W100" s="1909"/>
      <c r="X100" s="1909"/>
      <c r="Y100" s="1909"/>
      <c r="Z100" s="1909"/>
      <c r="AA100" s="1909"/>
      <c r="AB100" s="1912"/>
      <c r="AC100" s="1912"/>
      <c r="AD100" s="1912"/>
      <c r="AE100" s="1912"/>
      <c r="AF100" s="1912"/>
      <c r="AG100" s="1912"/>
      <c r="AH100" s="1912"/>
      <c r="AI100" s="1912"/>
      <c r="AJ100" s="1912"/>
      <c r="AK100" s="1912"/>
      <c r="AL100" s="1912"/>
      <c r="AM100" s="1912"/>
      <c r="AN100" s="1912"/>
      <c r="AO100" s="1912"/>
      <c r="AP100" s="1912"/>
      <c r="AQ100" s="1912"/>
      <c r="AR100" s="1912"/>
      <c r="AS100" s="1912"/>
      <c r="AT100" s="1912"/>
      <c r="AU100" s="1912"/>
      <c r="AV100" s="1912"/>
      <c r="AW100" s="1912"/>
      <c r="AX100" s="1912"/>
      <c r="AY100" s="1912"/>
      <c r="AZ100" s="1912"/>
      <c r="BA100" s="1909"/>
      <c r="BB100" s="1909"/>
      <c r="BC100" s="1909"/>
      <c r="BD100" s="1909"/>
      <c r="BE100" s="1912"/>
      <c r="BF100" s="1912"/>
    </row>
    <row r="101" spans="1:58" x14ac:dyDescent="0.25">
      <c r="A101" s="2861" t="s">
        <v>131</v>
      </c>
      <c r="B101" s="2862"/>
      <c r="C101" s="2862"/>
      <c r="D101" s="2048">
        <v>0</v>
      </c>
      <c r="E101" s="2054"/>
      <c r="F101" s="2055"/>
      <c r="G101" s="2055"/>
      <c r="H101" s="2055"/>
      <c r="I101" s="2055"/>
      <c r="J101" s="2055"/>
      <c r="K101" s="2055"/>
      <c r="L101" s="2055"/>
      <c r="M101" s="2083"/>
      <c r="N101" s="2034"/>
      <c r="O101" s="2034"/>
      <c r="P101" s="2130"/>
      <c r="Q101" s="2170" t="s">
        <v>132</v>
      </c>
      <c r="R101" s="1960"/>
      <c r="S101" s="1909"/>
      <c r="T101" s="1909"/>
      <c r="U101" s="1909"/>
      <c r="V101" s="1909"/>
      <c r="W101" s="1923"/>
      <c r="X101" s="1923"/>
      <c r="Y101" s="1916"/>
      <c r="Z101" s="1916"/>
      <c r="AA101" s="1916"/>
      <c r="AB101" s="1912"/>
      <c r="AC101" s="1912"/>
      <c r="AD101" s="1912"/>
      <c r="AE101" s="1912"/>
      <c r="AF101" s="1912"/>
      <c r="AG101" s="1912"/>
      <c r="AH101" s="1912"/>
      <c r="AI101" s="1912"/>
      <c r="AJ101" s="1912"/>
      <c r="AK101" s="1912"/>
      <c r="AL101" s="1912"/>
      <c r="AM101" s="1912"/>
      <c r="AN101" s="1912"/>
      <c r="AO101" s="1912"/>
      <c r="AP101" s="1912"/>
      <c r="AQ101" s="1912"/>
      <c r="AR101" s="1912"/>
      <c r="AS101" s="1912"/>
      <c r="AT101" s="1912"/>
      <c r="AU101" s="1912"/>
      <c r="AV101" s="1912"/>
      <c r="AW101" s="1912"/>
      <c r="AX101" s="1912"/>
      <c r="AY101" s="1912"/>
      <c r="AZ101" s="1912"/>
      <c r="BA101" s="1946" t="s">
        <v>3</v>
      </c>
      <c r="BB101" s="1946" t="s">
        <v>3</v>
      </c>
      <c r="BC101" s="2009" t="s">
        <v>3</v>
      </c>
      <c r="BD101" s="2178">
        <v>0</v>
      </c>
      <c r="BE101" s="2178">
        <v>0</v>
      </c>
      <c r="BF101" s="2178" t="s">
        <v>3</v>
      </c>
    </row>
    <row r="102" spans="1:58" x14ac:dyDescent="0.25">
      <c r="A102" s="2844" t="s">
        <v>133</v>
      </c>
      <c r="B102" s="2844"/>
      <c r="C102" s="2844"/>
      <c r="D102" s="2049">
        <v>0</v>
      </c>
      <c r="E102" s="2041"/>
      <c r="F102" s="2042"/>
      <c r="G102" s="2066"/>
      <c r="H102" s="2042"/>
      <c r="I102" s="2042"/>
      <c r="J102" s="2066"/>
      <c r="K102" s="2042"/>
      <c r="L102" s="2042"/>
      <c r="M102" s="2038"/>
      <c r="N102" s="2036"/>
      <c r="O102" s="2036"/>
      <c r="P102" s="2132"/>
      <c r="Q102" s="2170" t="s">
        <v>132</v>
      </c>
      <c r="R102" s="1960"/>
      <c r="S102" s="1909"/>
      <c r="T102" s="1909"/>
      <c r="U102" s="1909"/>
      <c r="V102" s="1909"/>
      <c r="W102" s="1923"/>
      <c r="X102" s="1923"/>
      <c r="Y102" s="1916"/>
      <c r="Z102" s="1916"/>
      <c r="AA102" s="1916"/>
      <c r="AB102" s="1912"/>
      <c r="AC102" s="1912"/>
      <c r="AD102" s="1912"/>
      <c r="AE102" s="1912"/>
      <c r="AF102" s="1912"/>
      <c r="AG102" s="1912"/>
      <c r="AH102" s="1912"/>
      <c r="AI102" s="1912"/>
      <c r="AJ102" s="1912"/>
      <c r="AK102" s="1912"/>
      <c r="AL102" s="1912"/>
      <c r="AM102" s="1912"/>
      <c r="AN102" s="1912"/>
      <c r="AO102" s="1912"/>
      <c r="AP102" s="1912"/>
      <c r="AQ102" s="1912"/>
      <c r="AR102" s="1912"/>
      <c r="AS102" s="1912"/>
      <c r="AT102" s="1912"/>
      <c r="AU102" s="1912"/>
      <c r="AV102" s="1912"/>
      <c r="AW102" s="1912"/>
      <c r="AX102" s="1912"/>
      <c r="AY102" s="1912"/>
      <c r="AZ102" s="1912"/>
      <c r="BA102" s="1946" t="s">
        <v>3</v>
      </c>
      <c r="BB102" s="1946" t="s">
        <v>3</v>
      </c>
      <c r="BC102" s="2009" t="s">
        <v>3</v>
      </c>
      <c r="BD102" s="2178">
        <v>0</v>
      </c>
      <c r="BE102" s="2178">
        <v>0</v>
      </c>
      <c r="BF102" s="2178" t="s">
        <v>3</v>
      </c>
    </row>
    <row r="103" spans="1:58" x14ac:dyDescent="0.25">
      <c r="A103" s="2844" t="s">
        <v>134</v>
      </c>
      <c r="B103" s="2844"/>
      <c r="C103" s="2844"/>
      <c r="D103" s="2168"/>
      <c r="E103" s="2051"/>
      <c r="F103" s="2127"/>
      <c r="G103" s="2127"/>
      <c r="H103" s="2127"/>
      <c r="I103" s="2127"/>
      <c r="J103" s="2052"/>
      <c r="K103" s="2129"/>
      <c r="L103" s="2052"/>
      <c r="M103" s="2127"/>
      <c r="N103" s="2168"/>
      <c r="O103" s="2071"/>
      <c r="P103" s="2071"/>
      <c r="Q103" s="2170" t="s">
        <v>132</v>
      </c>
      <c r="R103" s="1960"/>
      <c r="S103" s="1909"/>
      <c r="T103" s="1909"/>
      <c r="U103" s="1909"/>
      <c r="V103" s="1909"/>
      <c r="W103" s="1923"/>
      <c r="X103" s="1923"/>
      <c r="Y103" s="1916"/>
      <c r="Z103" s="1916"/>
      <c r="AA103" s="1916"/>
      <c r="AB103" s="1912"/>
      <c r="AC103" s="1912"/>
      <c r="AD103" s="1912"/>
      <c r="AE103" s="1912"/>
      <c r="AF103" s="1912"/>
      <c r="AG103" s="1912"/>
      <c r="AH103" s="1912"/>
      <c r="AI103" s="1912"/>
      <c r="AJ103" s="1912"/>
      <c r="AK103" s="1912"/>
      <c r="AL103" s="1912"/>
      <c r="AM103" s="1912"/>
      <c r="AN103" s="1912"/>
      <c r="AO103" s="1912"/>
      <c r="AP103" s="1912"/>
      <c r="AQ103" s="1912"/>
      <c r="AR103" s="1912"/>
      <c r="AS103" s="1912"/>
      <c r="AT103" s="1912"/>
      <c r="AU103" s="1912"/>
      <c r="AV103" s="1912"/>
      <c r="AW103" s="1912"/>
      <c r="AX103" s="1912"/>
      <c r="AY103" s="1912"/>
      <c r="AZ103" s="1912"/>
      <c r="BA103" s="1941"/>
      <c r="BB103" s="1941"/>
      <c r="BC103" s="1932"/>
      <c r="BD103" s="1932"/>
      <c r="BE103" s="1932"/>
      <c r="BF103" s="1932"/>
    </row>
    <row r="104" spans="1:58" x14ac:dyDescent="0.25">
      <c r="A104" s="2844" t="s">
        <v>135</v>
      </c>
      <c r="B104" s="2844"/>
      <c r="C104" s="2844"/>
      <c r="D104" s="2168"/>
      <c r="E104" s="2051"/>
      <c r="F104" s="2127"/>
      <c r="G104" s="2127"/>
      <c r="H104" s="2127"/>
      <c r="I104" s="2127"/>
      <c r="J104" s="2052"/>
      <c r="K104" s="2129"/>
      <c r="L104" s="2052"/>
      <c r="M104" s="2127"/>
      <c r="N104" s="2168"/>
      <c r="O104" s="2071"/>
      <c r="P104" s="2071"/>
      <c r="Q104" s="2170" t="s">
        <v>132</v>
      </c>
      <c r="R104" s="1960"/>
      <c r="S104" s="1909"/>
      <c r="T104" s="1909"/>
      <c r="U104" s="1909"/>
      <c r="V104" s="1909"/>
      <c r="W104" s="1923"/>
      <c r="X104" s="1923"/>
      <c r="Y104" s="1916"/>
      <c r="Z104" s="1916"/>
      <c r="AA104" s="1916"/>
      <c r="AB104" s="1912"/>
      <c r="AC104" s="1912"/>
      <c r="AD104" s="1912"/>
      <c r="AE104" s="1912"/>
      <c r="AF104" s="1912"/>
      <c r="AG104" s="1912"/>
      <c r="AH104" s="1912"/>
      <c r="AI104" s="1912"/>
      <c r="AJ104" s="1912"/>
      <c r="AK104" s="1912"/>
      <c r="AL104" s="1912"/>
      <c r="AM104" s="1912"/>
      <c r="AN104" s="1912"/>
      <c r="AO104" s="1912"/>
      <c r="AP104" s="1912"/>
      <c r="AQ104" s="1912"/>
      <c r="AR104" s="1912"/>
      <c r="AS104" s="1912"/>
      <c r="AT104" s="1912"/>
      <c r="AU104" s="1912"/>
      <c r="AV104" s="1912"/>
      <c r="AW104" s="1912"/>
      <c r="AX104" s="1912"/>
      <c r="AY104" s="1912"/>
      <c r="AZ104" s="1912"/>
      <c r="BA104" s="1941"/>
      <c r="BB104" s="1941"/>
      <c r="BC104" s="1932"/>
      <c r="BD104" s="1932"/>
      <c r="BE104" s="1932"/>
      <c r="BF104" s="1932"/>
    </row>
    <row r="105" spans="1:58" x14ac:dyDescent="0.25">
      <c r="A105" s="2813" t="s">
        <v>136</v>
      </c>
      <c r="B105" s="2814"/>
      <c r="C105" s="2815"/>
      <c r="D105" s="2049">
        <v>0</v>
      </c>
      <c r="E105" s="2041"/>
      <c r="F105" s="2042"/>
      <c r="G105" s="2086"/>
      <c r="H105" s="2042"/>
      <c r="I105" s="2042"/>
      <c r="J105" s="2086"/>
      <c r="K105" s="2042"/>
      <c r="L105" s="2042"/>
      <c r="M105" s="2038"/>
      <c r="N105" s="2040"/>
      <c r="O105" s="2040"/>
      <c r="P105" s="2147"/>
      <c r="Q105" s="2170" t="s">
        <v>132</v>
      </c>
      <c r="R105" s="1960"/>
      <c r="S105" s="1909"/>
      <c r="T105" s="1909"/>
      <c r="U105" s="1909"/>
      <c r="V105" s="1909"/>
      <c r="W105" s="1923"/>
      <c r="X105" s="1923"/>
      <c r="Y105" s="1916"/>
      <c r="Z105" s="1916"/>
      <c r="AA105" s="1916"/>
      <c r="AB105" s="1912"/>
      <c r="AC105" s="1912"/>
      <c r="AD105" s="1912"/>
      <c r="AE105" s="1912"/>
      <c r="AF105" s="1912"/>
      <c r="AG105" s="1912"/>
      <c r="AH105" s="1912"/>
      <c r="AI105" s="1912"/>
      <c r="AJ105" s="1912"/>
      <c r="AK105" s="1912"/>
      <c r="AL105" s="1912"/>
      <c r="AM105" s="1912"/>
      <c r="AN105" s="1912"/>
      <c r="AO105" s="1912"/>
      <c r="AP105" s="1912"/>
      <c r="AQ105" s="1912"/>
      <c r="AR105" s="1912"/>
      <c r="AS105" s="1912"/>
      <c r="AT105" s="1912"/>
      <c r="AU105" s="1912"/>
      <c r="AV105" s="1912"/>
      <c r="AW105" s="1912"/>
      <c r="AX105" s="1912"/>
      <c r="AY105" s="1912"/>
      <c r="AZ105" s="1912"/>
      <c r="BA105" s="1946" t="s">
        <v>3</v>
      </c>
      <c r="BB105" s="1946" t="s">
        <v>3</v>
      </c>
      <c r="BC105" s="2009" t="s">
        <v>3</v>
      </c>
      <c r="BD105" s="2178">
        <v>0</v>
      </c>
      <c r="BE105" s="2178">
        <v>0</v>
      </c>
      <c r="BF105" s="2178" t="s">
        <v>3</v>
      </c>
    </row>
    <row r="106" spans="1:58" x14ac:dyDescent="0.25">
      <c r="A106" s="2844" t="s">
        <v>137</v>
      </c>
      <c r="B106" s="2844"/>
      <c r="C106" s="2844"/>
      <c r="D106" s="2049">
        <v>0</v>
      </c>
      <c r="E106" s="2041"/>
      <c r="F106" s="2042"/>
      <c r="G106" s="2042"/>
      <c r="H106" s="2042"/>
      <c r="I106" s="2042"/>
      <c r="J106" s="2042"/>
      <c r="K106" s="2042"/>
      <c r="L106" s="2042"/>
      <c r="M106" s="2038"/>
      <c r="N106" s="2035"/>
      <c r="O106" s="2035"/>
      <c r="P106" s="2131"/>
      <c r="Q106" s="2170" t="s">
        <v>132</v>
      </c>
      <c r="R106" s="1960"/>
      <c r="S106" s="1909"/>
      <c r="T106" s="1909"/>
      <c r="U106" s="1909"/>
      <c r="V106" s="1909"/>
      <c r="W106" s="1923"/>
      <c r="X106" s="1923"/>
      <c r="Y106" s="1916"/>
      <c r="Z106" s="1916"/>
      <c r="AA106" s="1916"/>
      <c r="AB106" s="1912"/>
      <c r="AC106" s="1912"/>
      <c r="AD106" s="1912"/>
      <c r="AE106" s="1912"/>
      <c r="AF106" s="1912"/>
      <c r="AG106" s="1912"/>
      <c r="AH106" s="1912"/>
      <c r="AI106" s="1912"/>
      <c r="AJ106" s="1912"/>
      <c r="AK106" s="1912"/>
      <c r="AL106" s="1912"/>
      <c r="AM106" s="1912"/>
      <c r="AN106" s="1912"/>
      <c r="AO106" s="1912"/>
      <c r="AP106" s="1912"/>
      <c r="AQ106" s="1912"/>
      <c r="AR106" s="1912"/>
      <c r="AS106" s="1912"/>
      <c r="AT106" s="1912"/>
      <c r="AU106" s="1912"/>
      <c r="AV106" s="1912"/>
      <c r="AW106" s="1912"/>
      <c r="AX106" s="1912"/>
      <c r="AY106" s="1912"/>
      <c r="AZ106" s="1912"/>
      <c r="BA106" s="1946" t="s">
        <v>3</v>
      </c>
      <c r="BB106" s="1946" t="s">
        <v>3</v>
      </c>
      <c r="BC106" s="2009" t="s">
        <v>3</v>
      </c>
      <c r="BD106" s="2178">
        <v>0</v>
      </c>
      <c r="BE106" s="2178">
        <v>0</v>
      </c>
      <c r="BF106" s="2178" t="s">
        <v>3</v>
      </c>
    </row>
    <row r="107" spans="1:58" x14ac:dyDescent="0.25">
      <c r="A107" s="2844" t="s">
        <v>138</v>
      </c>
      <c r="B107" s="2844"/>
      <c r="C107" s="2844"/>
      <c r="D107" s="2049">
        <v>0</v>
      </c>
      <c r="E107" s="2041"/>
      <c r="F107" s="2042"/>
      <c r="G107" s="2042"/>
      <c r="H107" s="2042"/>
      <c r="I107" s="2042"/>
      <c r="J107" s="2042"/>
      <c r="K107" s="2042"/>
      <c r="L107" s="2042"/>
      <c r="M107" s="2038"/>
      <c r="N107" s="2035"/>
      <c r="O107" s="2071"/>
      <c r="P107" s="2131"/>
      <c r="Q107" s="2170" t="s">
        <v>132</v>
      </c>
      <c r="R107" s="1960"/>
      <c r="S107" s="1909"/>
      <c r="T107" s="1909"/>
      <c r="U107" s="1909"/>
      <c r="V107" s="1909"/>
      <c r="W107" s="1923"/>
      <c r="X107" s="1923"/>
      <c r="Y107" s="1916"/>
      <c r="Z107" s="1916"/>
      <c r="AA107" s="1916"/>
      <c r="AB107" s="1912"/>
      <c r="AC107" s="1912"/>
      <c r="AD107" s="1912"/>
      <c r="AE107" s="1912"/>
      <c r="AF107" s="1912"/>
      <c r="AG107" s="1912"/>
      <c r="AH107" s="1912"/>
      <c r="AI107" s="1912"/>
      <c r="AJ107" s="1912"/>
      <c r="AK107" s="1912"/>
      <c r="AL107" s="1912"/>
      <c r="AM107" s="1912"/>
      <c r="AN107" s="1912"/>
      <c r="AO107" s="1912"/>
      <c r="AP107" s="1912"/>
      <c r="AQ107" s="1912"/>
      <c r="AR107" s="1912"/>
      <c r="AS107" s="1912"/>
      <c r="AT107" s="1912"/>
      <c r="AU107" s="1912"/>
      <c r="AV107" s="1912"/>
      <c r="AW107" s="1912"/>
      <c r="AX107" s="1912"/>
      <c r="AY107" s="1912"/>
      <c r="AZ107" s="1912"/>
      <c r="BA107" s="1946" t="s">
        <v>3</v>
      </c>
      <c r="BB107" s="1946" t="s">
        <v>3</v>
      </c>
      <c r="BC107" s="1932"/>
      <c r="BD107" s="1932"/>
      <c r="BE107" s="2178">
        <v>0</v>
      </c>
      <c r="BF107" s="2178" t="s">
        <v>3</v>
      </c>
    </row>
    <row r="108" spans="1:58" x14ac:dyDescent="0.25">
      <c r="A108" s="2844" t="s">
        <v>139</v>
      </c>
      <c r="B108" s="2844"/>
      <c r="C108" s="2844"/>
      <c r="D108" s="2049">
        <v>0</v>
      </c>
      <c r="E108" s="2051"/>
      <c r="F108" s="2052"/>
      <c r="G108" s="2052"/>
      <c r="H108" s="2042"/>
      <c r="I108" s="2042"/>
      <c r="J108" s="2042"/>
      <c r="K108" s="2042"/>
      <c r="L108" s="2042"/>
      <c r="M108" s="2038"/>
      <c r="N108" s="2035"/>
      <c r="O108" s="2035"/>
      <c r="P108" s="2131"/>
      <c r="Q108" s="2170" t="s">
        <v>132</v>
      </c>
      <c r="R108" s="1960"/>
      <c r="S108" s="1909"/>
      <c r="T108" s="1909"/>
      <c r="U108" s="1909"/>
      <c r="V108" s="1909"/>
      <c r="W108" s="1923"/>
      <c r="X108" s="1923"/>
      <c r="Y108" s="1916"/>
      <c r="Z108" s="1916"/>
      <c r="AA108" s="1916"/>
      <c r="AB108" s="1912"/>
      <c r="AC108" s="1912"/>
      <c r="AD108" s="1912"/>
      <c r="AE108" s="1912"/>
      <c r="AF108" s="1912"/>
      <c r="AG108" s="1912"/>
      <c r="AH108" s="1912"/>
      <c r="AI108" s="1912"/>
      <c r="AJ108" s="1912"/>
      <c r="AK108" s="1912"/>
      <c r="AL108" s="1912"/>
      <c r="AM108" s="1912"/>
      <c r="AN108" s="1912"/>
      <c r="AO108" s="1912"/>
      <c r="AP108" s="1912"/>
      <c r="AQ108" s="1912"/>
      <c r="AR108" s="1912"/>
      <c r="AS108" s="1912"/>
      <c r="AT108" s="1912"/>
      <c r="AU108" s="1912"/>
      <c r="AV108" s="1912"/>
      <c r="AW108" s="1912"/>
      <c r="AX108" s="1912"/>
      <c r="AY108" s="1912"/>
      <c r="AZ108" s="1912"/>
      <c r="BA108" s="1946" t="s">
        <v>3</v>
      </c>
      <c r="BB108" s="1946" t="s">
        <v>3</v>
      </c>
      <c r="BC108" s="2009" t="s">
        <v>3</v>
      </c>
      <c r="BD108" s="2178">
        <v>0</v>
      </c>
      <c r="BE108" s="2178">
        <v>0</v>
      </c>
      <c r="BF108" s="2178" t="s">
        <v>3</v>
      </c>
    </row>
    <row r="109" spans="1:58" x14ac:dyDescent="0.25">
      <c r="A109" s="2844" t="s">
        <v>140</v>
      </c>
      <c r="B109" s="2844"/>
      <c r="C109" s="2844"/>
      <c r="D109" s="2049">
        <v>0</v>
      </c>
      <c r="E109" s="2051"/>
      <c r="F109" s="2052"/>
      <c r="G109" s="2052"/>
      <c r="H109" s="2042"/>
      <c r="I109" s="2042"/>
      <c r="J109" s="2042"/>
      <c r="K109" s="2042"/>
      <c r="L109" s="2042"/>
      <c r="M109" s="2038"/>
      <c r="N109" s="2035"/>
      <c r="O109" s="2035"/>
      <c r="P109" s="2131"/>
      <c r="Q109" s="2170" t="s">
        <v>132</v>
      </c>
      <c r="R109" s="1960"/>
      <c r="S109" s="1909"/>
      <c r="T109" s="1909"/>
      <c r="U109" s="1909"/>
      <c r="V109" s="1909"/>
      <c r="W109" s="1923"/>
      <c r="X109" s="1923"/>
      <c r="Y109" s="1916"/>
      <c r="Z109" s="1916"/>
      <c r="AA109" s="1916"/>
      <c r="AB109" s="1912"/>
      <c r="AC109" s="1912"/>
      <c r="AD109" s="1912"/>
      <c r="AE109" s="1912"/>
      <c r="AF109" s="1912"/>
      <c r="AG109" s="1912"/>
      <c r="AH109" s="1912"/>
      <c r="AI109" s="1912"/>
      <c r="AJ109" s="1912"/>
      <c r="AK109" s="1912"/>
      <c r="AL109" s="1912"/>
      <c r="AM109" s="1912"/>
      <c r="AN109" s="1912"/>
      <c r="AO109" s="1912"/>
      <c r="AP109" s="1912"/>
      <c r="AQ109" s="1912"/>
      <c r="AR109" s="1912"/>
      <c r="AS109" s="1912"/>
      <c r="AT109" s="1912"/>
      <c r="AU109" s="1912"/>
      <c r="AV109" s="1912"/>
      <c r="AW109" s="1912"/>
      <c r="AX109" s="1912"/>
      <c r="AY109" s="1912"/>
      <c r="AZ109" s="1912"/>
      <c r="BA109" s="1946" t="s">
        <v>3</v>
      </c>
      <c r="BB109" s="1946" t="s">
        <v>3</v>
      </c>
      <c r="BC109" s="2009" t="s">
        <v>3</v>
      </c>
      <c r="BD109" s="2178">
        <v>0</v>
      </c>
      <c r="BE109" s="2178">
        <v>0</v>
      </c>
      <c r="BF109" s="2178" t="s">
        <v>3</v>
      </c>
    </row>
    <row r="110" spans="1:58" x14ac:dyDescent="0.25">
      <c r="A110" s="2844" t="s">
        <v>141</v>
      </c>
      <c r="B110" s="2844"/>
      <c r="C110" s="2844"/>
      <c r="D110" s="2049">
        <v>0</v>
      </c>
      <c r="E110" s="2051"/>
      <c r="F110" s="2052"/>
      <c r="G110" s="2052"/>
      <c r="H110" s="2052"/>
      <c r="I110" s="2052"/>
      <c r="J110" s="2042"/>
      <c r="K110" s="2042"/>
      <c r="L110" s="2042"/>
      <c r="M110" s="2038"/>
      <c r="N110" s="2035"/>
      <c r="O110" s="2035"/>
      <c r="P110" s="2131"/>
      <c r="Q110" s="2170" t="s">
        <v>132</v>
      </c>
      <c r="R110" s="1960"/>
      <c r="S110" s="1909"/>
      <c r="T110" s="1909"/>
      <c r="U110" s="1909"/>
      <c r="V110" s="1909"/>
      <c r="W110" s="1923"/>
      <c r="X110" s="1923"/>
      <c r="Y110" s="1916"/>
      <c r="Z110" s="1916"/>
      <c r="AA110" s="1916"/>
      <c r="AB110" s="1912"/>
      <c r="AC110" s="1912"/>
      <c r="AD110" s="1912"/>
      <c r="AE110" s="1912"/>
      <c r="AF110" s="1912"/>
      <c r="AG110" s="1912"/>
      <c r="AH110" s="1912"/>
      <c r="AI110" s="1912"/>
      <c r="AJ110" s="1912"/>
      <c r="AK110" s="1912"/>
      <c r="AL110" s="1912"/>
      <c r="AM110" s="1912"/>
      <c r="AN110" s="1912"/>
      <c r="AO110" s="1912"/>
      <c r="AP110" s="1912"/>
      <c r="AQ110" s="1912"/>
      <c r="AR110" s="1912"/>
      <c r="AS110" s="1912"/>
      <c r="AT110" s="1912"/>
      <c r="AU110" s="1912"/>
      <c r="AV110" s="1912"/>
      <c r="AW110" s="1912"/>
      <c r="AX110" s="1912"/>
      <c r="AY110" s="1912"/>
      <c r="AZ110" s="1912"/>
      <c r="BA110" s="1946" t="s">
        <v>3</v>
      </c>
      <c r="BB110" s="1946" t="s">
        <v>3</v>
      </c>
      <c r="BC110" s="2009" t="s">
        <v>3</v>
      </c>
      <c r="BD110" s="2178">
        <v>0</v>
      </c>
      <c r="BE110" s="2178">
        <v>0</v>
      </c>
      <c r="BF110" s="2178" t="s">
        <v>3</v>
      </c>
    </row>
    <row r="111" spans="1:58" x14ac:dyDescent="0.25">
      <c r="A111" s="2844" t="s">
        <v>142</v>
      </c>
      <c r="B111" s="2844"/>
      <c r="C111" s="2844"/>
      <c r="D111" s="2049">
        <v>0</v>
      </c>
      <c r="E111" s="2051"/>
      <c r="F111" s="2052"/>
      <c r="G111" s="2042"/>
      <c r="H111" s="2042"/>
      <c r="I111" s="2042"/>
      <c r="J111" s="2042"/>
      <c r="K111" s="2042"/>
      <c r="L111" s="2042"/>
      <c r="M111" s="2038"/>
      <c r="N111" s="2035"/>
      <c r="O111" s="2035"/>
      <c r="P111" s="2131"/>
      <c r="Q111" s="2170" t="s">
        <v>132</v>
      </c>
      <c r="R111" s="1960"/>
      <c r="S111" s="1909"/>
      <c r="T111" s="1909"/>
      <c r="U111" s="1909"/>
      <c r="V111" s="1909"/>
      <c r="W111" s="1923"/>
      <c r="X111" s="1923"/>
      <c r="Y111" s="1916"/>
      <c r="Z111" s="1916"/>
      <c r="AA111" s="1916"/>
      <c r="AB111" s="1912"/>
      <c r="AC111" s="1912"/>
      <c r="AD111" s="1912"/>
      <c r="AE111" s="1912"/>
      <c r="AF111" s="1912"/>
      <c r="AG111" s="1912"/>
      <c r="AH111" s="1912"/>
      <c r="AI111" s="1912"/>
      <c r="AJ111" s="1912"/>
      <c r="AK111" s="1912"/>
      <c r="AL111" s="1912"/>
      <c r="AM111" s="1912"/>
      <c r="AN111" s="1912"/>
      <c r="AO111" s="1912"/>
      <c r="AP111" s="1912"/>
      <c r="AQ111" s="1912"/>
      <c r="AR111" s="1912"/>
      <c r="AS111" s="1912"/>
      <c r="AT111" s="1912"/>
      <c r="AU111" s="1912"/>
      <c r="AV111" s="1912"/>
      <c r="AW111" s="1912"/>
      <c r="AX111" s="1912"/>
      <c r="AY111" s="1912"/>
      <c r="AZ111" s="1912"/>
      <c r="BA111" s="1946" t="s">
        <v>3</v>
      </c>
      <c r="BB111" s="1946" t="s">
        <v>3</v>
      </c>
      <c r="BC111" s="2009" t="s">
        <v>3</v>
      </c>
      <c r="BD111" s="2178">
        <v>0</v>
      </c>
      <c r="BE111" s="2178">
        <v>0</v>
      </c>
      <c r="BF111" s="2178" t="s">
        <v>3</v>
      </c>
    </row>
    <row r="112" spans="1:58" x14ac:dyDescent="0.25">
      <c r="A112" s="2844" t="s">
        <v>143</v>
      </c>
      <c r="B112" s="2844"/>
      <c r="C112" s="2844"/>
      <c r="D112" s="2049">
        <v>0</v>
      </c>
      <c r="E112" s="2041"/>
      <c r="F112" s="2052"/>
      <c r="G112" s="2052"/>
      <c r="H112" s="2052"/>
      <c r="I112" s="2042"/>
      <c r="J112" s="2052"/>
      <c r="K112" s="2052"/>
      <c r="L112" s="2052"/>
      <c r="M112" s="2053"/>
      <c r="N112" s="2035"/>
      <c r="O112" s="2071"/>
      <c r="P112" s="2131"/>
      <c r="Q112" s="2170" t="s">
        <v>132</v>
      </c>
      <c r="R112" s="1960"/>
      <c r="S112" s="1909"/>
      <c r="T112" s="1909"/>
      <c r="U112" s="1909"/>
      <c r="V112" s="1909"/>
      <c r="W112" s="1923"/>
      <c r="X112" s="1923"/>
      <c r="Y112" s="1916"/>
      <c r="Z112" s="1916"/>
      <c r="AA112" s="1916"/>
      <c r="AB112" s="1912"/>
      <c r="AC112" s="1912"/>
      <c r="AD112" s="1912"/>
      <c r="AE112" s="1912"/>
      <c r="AF112" s="1912"/>
      <c r="AG112" s="1912"/>
      <c r="AH112" s="1912"/>
      <c r="AI112" s="1912"/>
      <c r="AJ112" s="1912"/>
      <c r="AK112" s="1912"/>
      <c r="AL112" s="1912"/>
      <c r="AM112" s="1912"/>
      <c r="AN112" s="1912"/>
      <c r="AO112" s="1912"/>
      <c r="AP112" s="1912"/>
      <c r="AQ112" s="1912"/>
      <c r="AR112" s="1912"/>
      <c r="AS112" s="1912"/>
      <c r="AT112" s="1912"/>
      <c r="AU112" s="1912"/>
      <c r="AV112" s="1912"/>
      <c r="AW112" s="1912"/>
      <c r="AX112" s="1912"/>
      <c r="AY112" s="1912"/>
      <c r="AZ112" s="1912"/>
      <c r="BA112" s="1946" t="s">
        <v>3</v>
      </c>
      <c r="BB112" s="1946" t="s">
        <v>3</v>
      </c>
      <c r="BC112" s="1932"/>
      <c r="BD112" s="1932"/>
      <c r="BE112" s="2178">
        <v>0</v>
      </c>
      <c r="BF112" s="2178" t="s">
        <v>3</v>
      </c>
    </row>
    <row r="113" spans="1:58" x14ac:dyDescent="0.25">
      <c r="A113" s="2844" t="s">
        <v>144</v>
      </c>
      <c r="B113" s="2844"/>
      <c r="C113" s="2844"/>
      <c r="D113" s="2049">
        <v>0</v>
      </c>
      <c r="E113" s="2041"/>
      <c r="F113" s="2052"/>
      <c r="G113" s="2052"/>
      <c r="H113" s="2052"/>
      <c r="I113" s="2042"/>
      <c r="J113" s="2052"/>
      <c r="K113" s="2052"/>
      <c r="L113" s="2052"/>
      <c r="M113" s="2053"/>
      <c r="N113" s="2035"/>
      <c r="O113" s="2071"/>
      <c r="P113" s="2131"/>
      <c r="Q113" s="2170" t="s">
        <v>132</v>
      </c>
      <c r="R113" s="1960"/>
      <c r="S113" s="1909"/>
      <c r="T113" s="1909"/>
      <c r="U113" s="1909"/>
      <c r="V113" s="1909"/>
      <c r="W113" s="1923"/>
      <c r="X113" s="1923"/>
      <c r="Y113" s="1916"/>
      <c r="Z113" s="1916"/>
      <c r="AA113" s="1916"/>
      <c r="AB113" s="1912"/>
      <c r="AC113" s="1912"/>
      <c r="AD113" s="1912"/>
      <c r="AE113" s="1912"/>
      <c r="AF113" s="1912"/>
      <c r="AG113" s="1912"/>
      <c r="AH113" s="1912"/>
      <c r="AI113" s="1912"/>
      <c r="AJ113" s="1912"/>
      <c r="AK113" s="1912"/>
      <c r="AL113" s="1912"/>
      <c r="AM113" s="1912"/>
      <c r="AN113" s="1912"/>
      <c r="AO113" s="1912"/>
      <c r="AP113" s="1912"/>
      <c r="AQ113" s="1912"/>
      <c r="AR113" s="1912"/>
      <c r="AS113" s="1912"/>
      <c r="AT113" s="1912"/>
      <c r="AU113" s="1912"/>
      <c r="AV113" s="1912"/>
      <c r="AW113" s="1912"/>
      <c r="AX113" s="1912"/>
      <c r="AY113" s="1912"/>
      <c r="AZ113" s="1912"/>
      <c r="BA113" s="1946" t="s">
        <v>3</v>
      </c>
      <c r="BB113" s="1946" t="s">
        <v>3</v>
      </c>
      <c r="BC113" s="1932"/>
      <c r="BD113" s="1932"/>
      <c r="BE113" s="2178">
        <v>0</v>
      </c>
      <c r="BF113" s="2178" t="s">
        <v>3</v>
      </c>
    </row>
    <row r="114" spans="1:58" x14ac:dyDescent="0.25">
      <c r="A114" s="2844" t="s">
        <v>145</v>
      </c>
      <c r="B114" s="2844"/>
      <c r="C114" s="2844"/>
      <c r="D114" s="2049">
        <v>0</v>
      </c>
      <c r="E114" s="2041"/>
      <c r="F114" s="2042"/>
      <c r="G114" s="2042"/>
      <c r="H114" s="2042"/>
      <c r="I114" s="2042"/>
      <c r="J114" s="2042"/>
      <c r="K114" s="2042"/>
      <c r="L114" s="2052"/>
      <c r="M114" s="2053"/>
      <c r="N114" s="2035"/>
      <c r="O114" s="2035"/>
      <c r="P114" s="2131"/>
      <c r="Q114" s="2170" t="s">
        <v>132</v>
      </c>
      <c r="R114" s="1960"/>
      <c r="S114" s="1909"/>
      <c r="T114" s="1909"/>
      <c r="U114" s="1909"/>
      <c r="V114" s="1909"/>
      <c r="W114" s="1923"/>
      <c r="X114" s="1923"/>
      <c r="Y114" s="1916"/>
      <c r="Z114" s="1916"/>
      <c r="AA114" s="1916"/>
      <c r="AB114" s="1912"/>
      <c r="AC114" s="1912"/>
      <c r="AD114" s="1912"/>
      <c r="AE114" s="1912"/>
      <c r="AF114" s="1912"/>
      <c r="AG114" s="1912"/>
      <c r="AH114" s="1912"/>
      <c r="AI114" s="1912"/>
      <c r="AJ114" s="1912"/>
      <c r="AK114" s="1912"/>
      <c r="AL114" s="1912"/>
      <c r="AM114" s="1912"/>
      <c r="AN114" s="1912"/>
      <c r="AO114" s="1912"/>
      <c r="AP114" s="1912"/>
      <c r="AQ114" s="1912"/>
      <c r="AR114" s="1912"/>
      <c r="AS114" s="1912"/>
      <c r="AT114" s="1912"/>
      <c r="AU114" s="1912"/>
      <c r="AV114" s="1912"/>
      <c r="AW114" s="1912"/>
      <c r="AX114" s="1912"/>
      <c r="AY114" s="1912"/>
      <c r="AZ114" s="1912"/>
      <c r="BA114" s="1946" t="s">
        <v>3</v>
      </c>
      <c r="BB114" s="1946" t="s">
        <v>3</v>
      </c>
      <c r="BC114" s="2009" t="s">
        <v>3</v>
      </c>
      <c r="BD114" s="2178">
        <v>0</v>
      </c>
      <c r="BE114" s="2178">
        <v>0</v>
      </c>
      <c r="BF114" s="2178" t="s">
        <v>3</v>
      </c>
    </row>
    <row r="115" spans="1:58" x14ac:dyDescent="0.25">
      <c r="A115" s="2844" t="s">
        <v>146</v>
      </c>
      <c r="B115" s="2844"/>
      <c r="C115" s="2844"/>
      <c r="D115" s="2049">
        <v>0</v>
      </c>
      <c r="E115" s="2041"/>
      <c r="F115" s="2042"/>
      <c r="G115" s="2042"/>
      <c r="H115" s="2042"/>
      <c r="I115" s="2042"/>
      <c r="J115" s="2042"/>
      <c r="K115" s="2042"/>
      <c r="L115" s="2052"/>
      <c r="M115" s="2053"/>
      <c r="N115" s="2035"/>
      <c r="O115" s="2035"/>
      <c r="P115" s="2131"/>
      <c r="Q115" s="2170" t="s">
        <v>132</v>
      </c>
      <c r="R115" s="1960"/>
      <c r="S115" s="1909"/>
      <c r="T115" s="1909"/>
      <c r="U115" s="1909"/>
      <c r="V115" s="1909"/>
      <c r="W115" s="1923"/>
      <c r="X115" s="1923"/>
      <c r="Y115" s="1916"/>
      <c r="Z115" s="1916"/>
      <c r="AA115" s="1916"/>
      <c r="AB115" s="1912"/>
      <c r="AC115" s="1912"/>
      <c r="AD115" s="1912"/>
      <c r="AE115" s="1912"/>
      <c r="AF115" s="1912"/>
      <c r="AG115" s="1912"/>
      <c r="AH115" s="1912"/>
      <c r="AI115" s="1912"/>
      <c r="AJ115" s="1912"/>
      <c r="AK115" s="1912"/>
      <c r="AL115" s="1912"/>
      <c r="AM115" s="1912"/>
      <c r="AN115" s="1912"/>
      <c r="AO115" s="1912"/>
      <c r="AP115" s="1912"/>
      <c r="AQ115" s="1912"/>
      <c r="AR115" s="1912"/>
      <c r="AS115" s="1912"/>
      <c r="AT115" s="1912"/>
      <c r="AU115" s="1912"/>
      <c r="AV115" s="1912"/>
      <c r="AW115" s="1912"/>
      <c r="AX115" s="1912"/>
      <c r="AY115" s="1912"/>
      <c r="AZ115" s="1912"/>
      <c r="BA115" s="1946" t="s">
        <v>3</v>
      </c>
      <c r="BB115" s="1946" t="s">
        <v>3</v>
      </c>
      <c r="BC115" s="2009" t="s">
        <v>3</v>
      </c>
      <c r="BD115" s="2178">
        <v>0</v>
      </c>
      <c r="BE115" s="2178">
        <v>0</v>
      </c>
      <c r="BF115" s="2178" t="s">
        <v>3</v>
      </c>
    </row>
    <row r="116" spans="1:58" x14ac:dyDescent="0.25">
      <c r="A116" s="2845" t="s">
        <v>147</v>
      </c>
      <c r="B116" s="2846"/>
      <c r="C116" s="2847"/>
      <c r="D116" s="2049">
        <v>0</v>
      </c>
      <c r="E116" s="2051"/>
      <c r="F116" s="2052"/>
      <c r="G116" s="2052"/>
      <c r="H116" s="2042"/>
      <c r="I116" s="2042"/>
      <c r="J116" s="2042"/>
      <c r="K116" s="2042"/>
      <c r="L116" s="2042"/>
      <c r="M116" s="2038"/>
      <c r="N116" s="2035"/>
      <c r="O116" s="2035"/>
      <c r="P116" s="2131"/>
      <c r="Q116" s="2170" t="s">
        <v>132</v>
      </c>
      <c r="R116" s="1960"/>
      <c r="S116" s="1909"/>
      <c r="T116" s="1909"/>
      <c r="U116" s="1909"/>
      <c r="V116" s="1909"/>
      <c r="W116" s="1923"/>
      <c r="X116" s="1923"/>
      <c r="Y116" s="1916"/>
      <c r="Z116" s="1916"/>
      <c r="AA116" s="1916"/>
      <c r="AB116" s="1912"/>
      <c r="AC116" s="1912"/>
      <c r="AD116" s="1912"/>
      <c r="AE116" s="1912"/>
      <c r="AF116" s="1912"/>
      <c r="AG116" s="1912"/>
      <c r="AH116" s="1912"/>
      <c r="AI116" s="1912"/>
      <c r="AJ116" s="1912"/>
      <c r="AK116" s="1912"/>
      <c r="AL116" s="1912"/>
      <c r="AM116" s="1912"/>
      <c r="AN116" s="1912"/>
      <c r="AO116" s="1912"/>
      <c r="AP116" s="1912"/>
      <c r="AQ116" s="1912"/>
      <c r="AR116" s="1912"/>
      <c r="AS116" s="1912"/>
      <c r="AT116" s="1912"/>
      <c r="AU116" s="1912"/>
      <c r="AV116" s="1912"/>
      <c r="AW116" s="1912"/>
      <c r="AX116" s="1912"/>
      <c r="AY116" s="1912"/>
      <c r="AZ116" s="1912"/>
      <c r="BA116" s="1946" t="s">
        <v>3</v>
      </c>
      <c r="BB116" s="1946" t="s">
        <v>3</v>
      </c>
      <c r="BC116" s="2009" t="s">
        <v>3</v>
      </c>
      <c r="BD116" s="2178">
        <v>0</v>
      </c>
      <c r="BE116" s="2178">
        <v>0</v>
      </c>
      <c r="BF116" s="2178" t="s">
        <v>3</v>
      </c>
    </row>
    <row r="117" spans="1:58" x14ac:dyDescent="0.25">
      <c r="A117" s="2844" t="s">
        <v>148</v>
      </c>
      <c r="B117" s="2844"/>
      <c r="C117" s="2844"/>
      <c r="D117" s="2049">
        <v>0</v>
      </c>
      <c r="E117" s="2051"/>
      <c r="F117" s="2052"/>
      <c r="G117" s="2052"/>
      <c r="H117" s="2042"/>
      <c r="I117" s="2042"/>
      <c r="J117" s="2042"/>
      <c r="K117" s="2042"/>
      <c r="L117" s="2042"/>
      <c r="M117" s="2038"/>
      <c r="N117" s="2035"/>
      <c r="O117" s="2035"/>
      <c r="P117" s="2131"/>
      <c r="Q117" s="2170" t="s">
        <v>132</v>
      </c>
      <c r="R117" s="1960"/>
      <c r="S117" s="1909"/>
      <c r="T117" s="1909"/>
      <c r="U117" s="1909"/>
      <c r="V117" s="1909"/>
      <c r="W117" s="1923"/>
      <c r="X117" s="1923"/>
      <c r="Y117" s="1916"/>
      <c r="Z117" s="1916"/>
      <c r="AA117" s="1916"/>
      <c r="AB117" s="1912"/>
      <c r="AC117" s="1912"/>
      <c r="AD117" s="1912"/>
      <c r="AE117" s="1912"/>
      <c r="AF117" s="1912"/>
      <c r="AG117" s="1912"/>
      <c r="AH117" s="1912"/>
      <c r="AI117" s="1912"/>
      <c r="AJ117" s="1912"/>
      <c r="AK117" s="1912"/>
      <c r="AL117" s="1912"/>
      <c r="AM117" s="1912"/>
      <c r="AN117" s="1912"/>
      <c r="AO117" s="1912"/>
      <c r="AP117" s="1912"/>
      <c r="AQ117" s="1912"/>
      <c r="AR117" s="1912"/>
      <c r="AS117" s="1912"/>
      <c r="AT117" s="1912"/>
      <c r="AU117" s="1912"/>
      <c r="AV117" s="1912"/>
      <c r="AW117" s="1912"/>
      <c r="AX117" s="1912"/>
      <c r="AY117" s="1912"/>
      <c r="AZ117" s="1912"/>
      <c r="BA117" s="1946" t="s">
        <v>3</v>
      </c>
      <c r="BB117" s="1946" t="s">
        <v>3</v>
      </c>
      <c r="BC117" s="2009" t="s">
        <v>3</v>
      </c>
      <c r="BD117" s="2178">
        <v>0</v>
      </c>
      <c r="BE117" s="2178">
        <v>0</v>
      </c>
      <c r="BF117" s="2178" t="s">
        <v>3</v>
      </c>
    </row>
    <row r="118" spans="1:58" x14ac:dyDescent="0.25">
      <c r="A118" s="2844" t="s">
        <v>81</v>
      </c>
      <c r="B118" s="2844"/>
      <c r="C118" s="2844"/>
      <c r="D118" s="2049">
        <v>0</v>
      </c>
      <c r="E118" s="2051"/>
      <c r="F118" s="2052"/>
      <c r="G118" s="2052"/>
      <c r="H118" s="2052"/>
      <c r="I118" s="2052"/>
      <c r="J118" s="2042"/>
      <c r="K118" s="2042"/>
      <c r="L118" s="2042"/>
      <c r="M118" s="2038"/>
      <c r="N118" s="2035"/>
      <c r="O118" s="2071"/>
      <c r="P118" s="2131"/>
      <c r="Q118" s="2170" t="s">
        <v>132</v>
      </c>
      <c r="R118" s="1960"/>
      <c r="S118" s="1909"/>
      <c r="T118" s="1909"/>
      <c r="U118" s="1909"/>
      <c r="V118" s="1909"/>
      <c r="W118" s="1923"/>
      <c r="X118" s="1923"/>
      <c r="Y118" s="1916"/>
      <c r="Z118" s="1916"/>
      <c r="AA118" s="1916"/>
      <c r="AB118" s="1912"/>
      <c r="AC118" s="1912"/>
      <c r="AD118" s="1912"/>
      <c r="AE118" s="1912"/>
      <c r="AF118" s="1912"/>
      <c r="AG118" s="1912"/>
      <c r="AH118" s="1912"/>
      <c r="AI118" s="1912"/>
      <c r="AJ118" s="1912"/>
      <c r="AK118" s="1912"/>
      <c r="AL118" s="1912"/>
      <c r="AM118" s="1912"/>
      <c r="AN118" s="1912"/>
      <c r="AO118" s="1912"/>
      <c r="AP118" s="1912"/>
      <c r="AQ118" s="1912"/>
      <c r="AR118" s="1912"/>
      <c r="AS118" s="1912"/>
      <c r="AT118" s="1912"/>
      <c r="AU118" s="1912"/>
      <c r="AV118" s="1912"/>
      <c r="AW118" s="1912"/>
      <c r="AX118" s="1912"/>
      <c r="AY118" s="1912"/>
      <c r="AZ118" s="1912"/>
      <c r="BA118" s="1946" t="s">
        <v>3</v>
      </c>
      <c r="BB118" s="1946" t="s">
        <v>3</v>
      </c>
      <c r="BC118" s="1932"/>
      <c r="BD118" s="1932"/>
      <c r="BE118" s="2178">
        <v>0</v>
      </c>
      <c r="BF118" s="2178" t="s">
        <v>3</v>
      </c>
    </row>
    <row r="119" spans="1:58" x14ac:dyDescent="0.25">
      <c r="A119" s="2844" t="s">
        <v>149</v>
      </c>
      <c r="B119" s="2844"/>
      <c r="C119" s="2844"/>
      <c r="D119" s="2049">
        <v>0</v>
      </c>
      <c r="E119" s="2041"/>
      <c r="F119" s="2042"/>
      <c r="G119" s="2042"/>
      <c r="H119" s="2042"/>
      <c r="I119" s="2042"/>
      <c r="J119" s="2042"/>
      <c r="K119" s="2042"/>
      <c r="L119" s="2042"/>
      <c r="M119" s="2038"/>
      <c r="N119" s="2035"/>
      <c r="O119" s="2035"/>
      <c r="P119" s="2131"/>
      <c r="Q119" s="2170" t="s">
        <v>132</v>
      </c>
      <c r="R119" s="1960"/>
      <c r="S119" s="1909"/>
      <c r="T119" s="1909"/>
      <c r="U119" s="1909"/>
      <c r="V119" s="1909"/>
      <c r="W119" s="1923"/>
      <c r="X119" s="1923"/>
      <c r="Y119" s="1916"/>
      <c r="Z119" s="1916"/>
      <c r="AA119" s="1916"/>
      <c r="AB119" s="1912"/>
      <c r="AC119" s="1912"/>
      <c r="AD119" s="1912"/>
      <c r="AE119" s="1912"/>
      <c r="AF119" s="1912"/>
      <c r="AG119" s="1912"/>
      <c r="AH119" s="1912"/>
      <c r="AI119" s="1912"/>
      <c r="AJ119" s="1912"/>
      <c r="AK119" s="1912"/>
      <c r="AL119" s="1912"/>
      <c r="AM119" s="1912"/>
      <c r="AN119" s="1912"/>
      <c r="AO119" s="1912"/>
      <c r="AP119" s="1912"/>
      <c r="AQ119" s="1912"/>
      <c r="AR119" s="1912"/>
      <c r="AS119" s="1912"/>
      <c r="AT119" s="1912"/>
      <c r="AU119" s="1912"/>
      <c r="AV119" s="1912"/>
      <c r="AW119" s="1912"/>
      <c r="AX119" s="1912"/>
      <c r="AY119" s="1912"/>
      <c r="AZ119" s="1912"/>
      <c r="BA119" s="1946" t="s">
        <v>3</v>
      </c>
      <c r="BB119" s="1946" t="s">
        <v>3</v>
      </c>
      <c r="BC119" s="2009" t="s">
        <v>3</v>
      </c>
      <c r="BD119" s="2178">
        <v>0</v>
      </c>
      <c r="BE119" s="2178">
        <v>0</v>
      </c>
      <c r="BF119" s="2178" t="s">
        <v>3</v>
      </c>
    </row>
    <row r="120" spans="1:58" x14ac:dyDescent="0.25">
      <c r="A120" s="2844" t="s">
        <v>150</v>
      </c>
      <c r="B120" s="2844"/>
      <c r="C120" s="2844"/>
      <c r="D120" s="2049">
        <v>0</v>
      </c>
      <c r="E120" s="2041"/>
      <c r="F120" s="2042"/>
      <c r="G120" s="2042"/>
      <c r="H120" s="2042"/>
      <c r="I120" s="2042"/>
      <c r="J120" s="2042"/>
      <c r="K120" s="2042"/>
      <c r="L120" s="2042"/>
      <c r="M120" s="2038"/>
      <c r="N120" s="2035"/>
      <c r="O120" s="2035"/>
      <c r="P120" s="2131"/>
      <c r="Q120" s="2170" t="s">
        <v>132</v>
      </c>
      <c r="R120" s="1960"/>
      <c r="S120" s="1909"/>
      <c r="T120" s="1909"/>
      <c r="U120" s="1909"/>
      <c r="V120" s="1909"/>
      <c r="W120" s="1923"/>
      <c r="X120" s="1923"/>
      <c r="Y120" s="1916"/>
      <c r="Z120" s="1916"/>
      <c r="AA120" s="1916"/>
      <c r="AB120" s="1912"/>
      <c r="AC120" s="1912"/>
      <c r="AD120" s="1912"/>
      <c r="AE120" s="1912"/>
      <c r="AF120" s="1912"/>
      <c r="AG120" s="1912"/>
      <c r="AH120" s="1912"/>
      <c r="AI120" s="1912"/>
      <c r="AJ120" s="1912"/>
      <c r="AK120" s="1912"/>
      <c r="AL120" s="1912"/>
      <c r="AM120" s="1912"/>
      <c r="AN120" s="1912"/>
      <c r="AO120" s="1912"/>
      <c r="AP120" s="1912"/>
      <c r="AQ120" s="1912"/>
      <c r="AR120" s="1912"/>
      <c r="AS120" s="1912"/>
      <c r="AT120" s="1912"/>
      <c r="AU120" s="1912"/>
      <c r="AV120" s="1912"/>
      <c r="AW120" s="1912"/>
      <c r="AX120" s="1912"/>
      <c r="AY120" s="1912"/>
      <c r="AZ120" s="1912"/>
      <c r="BA120" s="1946" t="s">
        <v>3</v>
      </c>
      <c r="BB120" s="1946" t="s">
        <v>3</v>
      </c>
      <c r="BC120" s="2009" t="s">
        <v>3</v>
      </c>
      <c r="BD120" s="2178">
        <v>0</v>
      </c>
      <c r="BE120" s="2178">
        <v>0</v>
      </c>
      <c r="BF120" s="2178" t="s">
        <v>3</v>
      </c>
    </row>
    <row r="121" spans="1:58" x14ac:dyDescent="0.25">
      <c r="A121" s="2844" t="s">
        <v>151</v>
      </c>
      <c r="B121" s="2844"/>
      <c r="C121" s="2844"/>
      <c r="D121" s="2049">
        <v>0</v>
      </c>
      <c r="E121" s="2041"/>
      <c r="F121" s="2042"/>
      <c r="G121" s="2042"/>
      <c r="H121" s="2042"/>
      <c r="I121" s="2042"/>
      <c r="J121" s="2042"/>
      <c r="K121" s="2042"/>
      <c r="L121" s="2042"/>
      <c r="M121" s="2038"/>
      <c r="N121" s="2035"/>
      <c r="O121" s="2035"/>
      <c r="P121" s="2131"/>
      <c r="Q121" s="2170" t="s">
        <v>132</v>
      </c>
      <c r="R121" s="1960"/>
      <c r="S121" s="1909"/>
      <c r="T121" s="1909"/>
      <c r="U121" s="1909"/>
      <c r="V121" s="1909"/>
      <c r="W121" s="1923"/>
      <c r="X121" s="1923"/>
      <c r="Y121" s="1916"/>
      <c r="Z121" s="1916"/>
      <c r="AA121" s="1916"/>
      <c r="AB121" s="1912"/>
      <c r="AC121" s="1912"/>
      <c r="AD121" s="1912"/>
      <c r="AE121" s="1912"/>
      <c r="AF121" s="1912"/>
      <c r="AG121" s="1912"/>
      <c r="AH121" s="1912"/>
      <c r="AI121" s="1912"/>
      <c r="AJ121" s="1912"/>
      <c r="AK121" s="1912"/>
      <c r="AL121" s="1912"/>
      <c r="AM121" s="1912"/>
      <c r="AN121" s="1912"/>
      <c r="AO121" s="1912"/>
      <c r="AP121" s="1912"/>
      <c r="AQ121" s="1912"/>
      <c r="AR121" s="1912"/>
      <c r="AS121" s="1912"/>
      <c r="AT121" s="1912"/>
      <c r="AU121" s="1912"/>
      <c r="AV121" s="1912"/>
      <c r="AW121" s="1912"/>
      <c r="AX121" s="1912"/>
      <c r="AY121" s="1912"/>
      <c r="AZ121" s="1912"/>
      <c r="BA121" s="1946" t="s">
        <v>3</v>
      </c>
      <c r="BB121" s="1946" t="s">
        <v>3</v>
      </c>
      <c r="BC121" s="2009" t="s">
        <v>3</v>
      </c>
      <c r="BD121" s="2178">
        <v>0</v>
      </c>
      <c r="BE121" s="2178">
        <v>0</v>
      </c>
      <c r="BF121" s="2178" t="s">
        <v>3</v>
      </c>
    </row>
    <row r="122" spans="1:58" x14ac:dyDescent="0.25">
      <c r="A122" s="2844" t="s">
        <v>152</v>
      </c>
      <c r="B122" s="2844"/>
      <c r="C122" s="2844"/>
      <c r="D122" s="2049">
        <v>0</v>
      </c>
      <c r="E122" s="2041"/>
      <c r="F122" s="2042"/>
      <c r="G122" s="2042"/>
      <c r="H122" s="2042"/>
      <c r="I122" s="2042"/>
      <c r="J122" s="2042"/>
      <c r="K122" s="2042"/>
      <c r="L122" s="2042"/>
      <c r="M122" s="2038"/>
      <c r="N122" s="2035"/>
      <c r="O122" s="2035"/>
      <c r="P122" s="2131"/>
      <c r="Q122" s="2170" t="s">
        <v>132</v>
      </c>
      <c r="R122" s="1960"/>
      <c r="S122" s="1909"/>
      <c r="T122" s="1909"/>
      <c r="U122" s="1909"/>
      <c r="V122" s="1909"/>
      <c r="W122" s="1923"/>
      <c r="X122" s="1923"/>
      <c r="Y122" s="1916"/>
      <c r="Z122" s="1916"/>
      <c r="AA122" s="1916"/>
      <c r="AB122" s="1912"/>
      <c r="AC122" s="1912"/>
      <c r="AD122" s="1912"/>
      <c r="AE122" s="1912"/>
      <c r="AF122" s="1912"/>
      <c r="AG122" s="1912"/>
      <c r="AH122" s="1912"/>
      <c r="AI122" s="1912"/>
      <c r="AJ122" s="1912"/>
      <c r="AK122" s="1912"/>
      <c r="AL122" s="1912"/>
      <c r="AM122" s="1912"/>
      <c r="AN122" s="1912"/>
      <c r="AO122" s="1912"/>
      <c r="AP122" s="1912"/>
      <c r="AQ122" s="1912"/>
      <c r="AR122" s="1912"/>
      <c r="AS122" s="1912"/>
      <c r="AT122" s="1912"/>
      <c r="AU122" s="1912"/>
      <c r="AV122" s="1912"/>
      <c r="AW122" s="1912"/>
      <c r="AX122" s="1912"/>
      <c r="AY122" s="1912"/>
      <c r="AZ122" s="1912"/>
      <c r="BA122" s="1946" t="s">
        <v>3</v>
      </c>
      <c r="BB122" s="1946" t="s">
        <v>3</v>
      </c>
      <c r="BC122" s="2009" t="s">
        <v>3</v>
      </c>
      <c r="BD122" s="2178">
        <v>0</v>
      </c>
      <c r="BE122" s="2178">
        <v>0</v>
      </c>
      <c r="BF122" s="2178" t="s">
        <v>3</v>
      </c>
    </row>
    <row r="123" spans="1:58" x14ac:dyDescent="0.25">
      <c r="A123" s="2850" t="s">
        <v>153</v>
      </c>
      <c r="B123" s="2850"/>
      <c r="C123" s="2850"/>
      <c r="D123" s="2049">
        <v>0</v>
      </c>
      <c r="E123" s="2045"/>
      <c r="F123" s="2045"/>
      <c r="G123" s="2045"/>
      <c r="H123" s="2045"/>
      <c r="I123" s="2045"/>
      <c r="J123" s="2045"/>
      <c r="K123" s="2045"/>
      <c r="L123" s="2045"/>
      <c r="M123" s="2047"/>
      <c r="N123" s="2035"/>
      <c r="O123" s="2035"/>
      <c r="P123" s="2131"/>
      <c r="Q123" s="2170" t="s">
        <v>132</v>
      </c>
      <c r="R123" s="1960"/>
      <c r="S123" s="1909"/>
      <c r="T123" s="1909"/>
      <c r="U123" s="1909"/>
      <c r="V123" s="1909"/>
      <c r="W123" s="1923"/>
      <c r="X123" s="1923"/>
      <c r="Y123" s="1916"/>
      <c r="Z123" s="1916"/>
      <c r="AA123" s="1916"/>
      <c r="AB123" s="1912"/>
      <c r="AC123" s="1912"/>
      <c r="AD123" s="1912"/>
      <c r="AE123" s="1912"/>
      <c r="AF123" s="1912"/>
      <c r="AG123" s="1912"/>
      <c r="AH123" s="1912"/>
      <c r="AI123" s="1912"/>
      <c r="AJ123" s="1912"/>
      <c r="AK123" s="1912"/>
      <c r="AL123" s="1912"/>
      <c r="AM123" s="1912"/>
      <c r="AN123" s="1912"/>
      <c r="AO123" s="1912"/>
      <c r="AP123" s="1912"/>
      <c r="AQ123" s="1912"/>
      <c r="AR123" s="1912"/>
      <c r="AS123" s="1912"/>
      <c r="AT123" s="1912"/>
      <c r="AU123" s="1912"/>
      <c r="AV123" s="1912"/>
      <c r="AW123" s="1912"/>
      <c r="AX123" s="1912"/>
      <c r="AY123" s="1912"/>
      <c r="AZ123" s="1912"/>
      <c r="BA123" s="1946" t="s">
        <v>3</v>
      </c>
      <c r="BB123" s="1946" t="s">
        <v>3</v>
      </c>
      <c r="BC123" s="2009" t="s">
        <v>3</v>
      </c>
      <c r="BD123" s="2178">
        <v>0</v>
      </c>
      <c r="BE123" s="2178">
        <v>0</v>
      </c>
      <c r="BF123" s="2178" t="s">
        <v>3</v>
      </c>
    </row>
    <row r="124" spans="1:58" x14ac:dyDescent="0.25">
      <c r="A124" s="2797" t="s">
        <v>154</v>
      </c>
      <c r="B124" s="2803"/>
      <c r="C124" s="2798"/>
      <c r="D124" s="2076">
        <v>0</v>
      </c>
      <c r="E124" s="2140">
        <v>0</v>
      </c>
      <c r="F124" s="2078">
        <v>0</v>
      </c>
      <c r="G124" s="2078">
        <v>0</v>
      </c>
      <c r="H124" s="2078">
        <v>0</v>
      </c>
      <c r="I124" s="2078">
        <v>0</v>
      </c>
      <c r="J124" s="2078">
        <v>0</v>
      </c>
      <c r="K124" s="2078">
        <v>0</v>
      </c>
      <c r="L124" s="2078">
        <v>0</v>
      </c>
      <c r="M124" s="2079">
        <v>0</v>
      </c>
      <c r="N124" s="2076">
        <v>0</v>
      </c>
      <c r="O124" s="2081">
        <v>0</v>
      </c>
      <c r="P124" s="2081">
        <v>0</v>
      </c>
      <c r="Q124" s="2170" t="s">
        <v>132</v>
      </c>
      <c r="R124" s="1960"/>
      <c r="S124" s="1909"/>
      <c r="T124" s="1909"/>
      <c r="U124" s="1909"/>
      <c r="V124" s="1909"/>
      <c r="W124" s="1916"/>
      <c r="X124" s="1923"/>
      <c r="Y124" s="1923"/>
      <c r="Z124" s="1916"/>
      <c r="AA124" s="1916"/>
      <c r="AB124" s="1912"/>
      <c r="AC124" s="1912"/>
      <c r="AD124" s="1912"/>
      <c r="AE124" s="1912"/>
      <c r="AF124" s="1912"/>
      <c r="AG124" s="1912"/>
      <c r="AH124" s="1912"/>
      <c r="AI124" s="1912"/>
      <c r="AJ124" s="1912"/>
      <c r="AK124" s="1912"/>
      <c r="AL124" s="1912"/>
      <c r="AM124" s="1912"/>
      <c r="AN124" s="1912"/>
      <c r="AO124" s="1912"/>
      <c r="AP124" s="1912"/>
      <c r="AQ124" s="1912"/>
      <c r="AR124" s="1912"/>
      <c r="AS124" s="1912"/>
      <c r="AT124" s="1912"/>
      <c r="AU124" s="1912"/>
      <c r="AV124" s="1912"/>
      <c r="AW124" s="1912"/>
      <c r="AX124" s="1912"/>
      <c r="AY124" s="1912"/>
      <c r="AZ124" s="1912"/>
      <c r="BA124" s="1946" t="s">
        <v>3</v>
      </c>
      <c r="BB124" s="1946" t="s">
        <v>3</v>
      </c>
      <c r="BC124" s="2009" t="s">
        <v>3</v>
      </c>
      <c r="BD124" s="2178">
        <v>0</v>
      </c>
      <c r="BE124" s="2178">
        <v>0</v>
      </c>
      <c r="BF124" s="2178" t="s">
        <v>3</v>
      </c>
    </row>
    <row r="125" spans="1:58" x14ac:dyDescent="0.25">
      <c r="A125" s="2851" t="s">
        <v>155</v>
      </c>
      <c r="B125" s="2851"/>
      <c r="C125" s="2851"/>
      <c r="D125" s="1988"/>
      <c r="E125" s="1988"/>
      <c r="F125" s="2014"/>
      <c r="G125" s="2014"/>
      <c r="H125" s="2014"/>
      <c r="I125" s="2014"/>
      <c r="J125" s="2014"/>
      <c r="K125" s="2014"/>
      <c r="L125" s="2014"/>
      <c r="M125" s="2014"/>
      <c r="N125" s="2014"/>
      <c r="O125" s="2014"/>
      <c r="P125" s="2014"/>
      <c r="Q125" s="1953"/>
      <c r="R125" s="1952"/>
      <c r="S125" s="1909"/>
      <c r="T125" s="1909"/>
      <c r="U125" s="1909"/>
      <c r="V125" s="1909"/>
      <c r="W125" s="1909"/>
      <c r="X125" s="1909"/>
      <c r="Y125" s="1909"/>
      <c r="Z125" s="1909"/>
      <c r="AA125" s="1909"/>
      <c r="AB125" s="1912"/>
      <c r="AC125" s="1912"/>
      <c r="AD125" s="1912"/>
      <c r="AE125" s="1912"/>
      <c r="AF125" s="1912"/>
      <c r="AG125" s="1912"/>
      <c r="AH125" s="1912"/>
      <c r="AI125" s="1912"/>
      <c r="AJ125" s="1912"/>
      <c r="AK125" s="1912"/>
      <c r="AL125" s="1912"/>
      <c r="AM125" s="1912"/>
      <c r="AN125" s="1912"/>
      <c r="AO125" s="1912"/>
      <c r="AP125" s="1912"/>
      <c r="AQ125" s="1912"/>
      <c r="AR125" s="1912"/>
      <c r="AS125" s="1912"/>
      <c r="AT125" s="1912"/>
      <c r="AU125" s="1912"/>
      <c r="AV125" s="1912"/>
      <c r="AW125" s="1912"/>
      <c r="AX125" s="1912"/>
      <c r="AY125" s="1912"/>
      <c r="AZ125" s="1912"/>
      <c r="BA125" s="1909"/>
      <c r="BB125" s="1909"/>
      <c r="BC125" s="1909"/>
      <c r="BD125" s="1909"/>
      <c r="BE125" s="1912"/>
      <c r="BF125" s="1912"/>
    </row>
    <row r="126" spans="1:58" x14ac:dyDescent="0.25">
      <c r="A126" s="2810" t="s">
        <v>156</v>
      </c>
      <c r="B126" s="2811"/>
      <c r="C126" s="2812"/>
      <c r="D126" s="2048">
        <v>0</v>
      </c>
      <c r="E126" s="2091"/>
      <c r="F126" s="2055"/>
      <c r="G126" s="2055"/>
      <c r="H126" s="2055"/>
      <c r="I126" s="2055"/>
      <c r="J126" s="2055"/>
      <c r="K126" s="2055"/>
      <c r="L126" s="2055"/>
      <c r="M126" s="2083"/>
      <c r="N126" s="2089"/>
      <c r="O126" s="2034"/>
      <c r="P126" s="2130"/>
      <c r="Q126" s="2170" t="s">
        <v>6</v>
      </c>
      <c r="R126" s="1960"/>
      <c r="S126" s="1909"/>
      <c r="T126" s="1909"/>
      <c r="U126" s="1909"/>
      <c r="V126" s="1909"/>
      <c r="W126" s="1923"/>
      <c r="X126" s="1923"/>
      <c r="Y126" s="1916"/>
      <c r="Z126" s="1916"/>
      <c r="AA126" s="1916"/>
      <c r="AB126" s="1912"/>
      <c r="AC126" s="1912"/>
      <c r="AD126" s="1912"/>
      <c r="AE126" s="1912"/>
      <c r="AF126" s="1912"/>
      <c r="AG126" s="1912"/>
      <c r="AH126" s="1912"/>
      <c r="AI126" s="1912"/>
      <c r="AJ126" s="1912"/>
      <c r="AK126" s="1912"/>
      <c r="AL126" s="1912"/>
      <c r="AM126" s="1912"/>
      <c r="AN126" s="1912"/>
      <c r="AO126" s="1912"/>
      <c r="AP126" s="1912"/>
      <c r="AQ126" s="1912"/>
      <c r="AR126" s="1912"/>
      <c r="AS126" s="1912"/>
      <c r="AT126" s="1912"/>
      <c r="AU126" s="1912"/>
      <c r="AV126" s="1912"/>
      <c r="AW126" s="1912"/>
      <c r="AX126" s="1912"/>
      <c r="AY126" s="1912"/>
      <c r="AZ126" s="1912"/>
      <c r="BA126" s="1946" t="s">
        <v>3</v>
      </c>
      <c r="BB126" s="1946" t="s">
        <v>3</v>
      </c>
      <c r="BC126" s="2009" t="s">
        <v>3</v>
      </c>
      <c r="BD126" s="2178">
        <v>0</v>
      </c>
      <c r="BE126" s="2178">
        <v>0</v>
      </c>
      <c r="BF126" s="2178" t="s">
        <v>3</v>
      </c>
    </row>
    <row r="127" spans="1:58" x14ac:dyDescent="0.25">
      <c r="A127" s="2813" t="s">
        <v>157</v>
      </c>
      <c r="B127" s="2814"/>
      <c r="C127" s="2815"/>
      <c r="D127" s="2049">
        <v>0</v>
      </c>
      <c r="E127" s="2092"/>
      <c r="F127" s="2042"/>
      <c r="G127" s="2042"/>
      <c r="H127" s="2042"/>
      <c r="I127" s="2042"/>
      <c r="J127" s="2042"/>
      <c r="K127" s="2042"/>
      <c r="L127" s="2042"/>
      <c r="M127" s="2038"/>
      <c r="N127" s="2059"/>
      <c r="O127" s="2035"/>
      <c r="P127" s="2131"/>
      <c r="Q127" s="2170" t="s">
        <v>6</v>
      </c>
      <c r="R127" s="1960"/>
      <c r="S127" s="1909"/>
      <c r="T127" s="1909"/>
      <c r="U127" s="1909"/>
      <c r="V127" s="1909"/>
      <c r="W127" s="1929"/>
      <c r="X127" s="1929"/>
      <c r="Y127" s="1916"/>
      <c r="Z127" s="1916"/>
      <c r="AA127" s="1916"/>
      <c r="AB127" s="1912"/>
      <c r="AC127" s="1912"/>
      <c r="AD127" s="1912"/>
      <c r="AE127" s="1912"/>
      <c r="AF127" s="1912"/>
      <c r="AG127" s="1912"/>
      <c r="AH127" s="1912"/>
      <c r="AI127" s="1912"/>
      <c r="AJ127" s="1912"/>
      <c r="AK127" s="1912"/>
      <c r="AL127" s="1912"/>
      <c r="AM127" s="1912"/>
      <c r="AN127" s="1912"/>
      <c r="AO127" s="1912"/>
      <c r="AP127" s="1912"/>
      <c r="AQ127" s="1912"/>
      <c r="AR127" s="1912"/>
      <c r="AS127" s="1912"/>
      <c r="AT127" s="1912"/>
      <c r="AU127" s="1912"/>
      <c r="AV127" s="1912"/>
      <c r="AW127" s="1912"/>
      <c r="AX127" s="1912"/>
      <c r="AY127" s="1912"/>
      <c r="AZ127" s="1912"/>
      <c r="BA127" s="1946" t="s">
        <v>3</v>
      </c>
      <c r="BB127" s="1946" t="s">
        <v>3</v>
      </c>
      <c r="BC127" s="2009" t="s">
        <v>3</v>
      </c>
      <c r="BD127" s="2178">
        <v>0</v>
      </c>
      <c r="BE127" s="2178">
        <v>0</v>
      </c>
      <c r="BF127" s="2178" t="s">
        <v>3</v>
      </c>
    </row>
    <row r="128" spans="1:58" x14ac:dyDescent="0.25">
      <c r="A128" s="2797" t="s">
        <v>154</v>
      </c>
      <c r="B128" s="2803"/>
      <c r="C128" s="2798"/>
      <c r="D128" s="2076">
        <v>0</v>
      </c>
      <c r="E128" s="2140">
        <v>0</v>
      </c>
      <c r="F128" s="2078">
        <v>0</v>
      </c>
      <c r="G128" s="2078">
        <v>0</v>
      </c>
      <c r="H128" s="2078">
        <v>0</v>
      </c>
      <c r="I128" s="2078">
        <v>0</v>
      </c>
      <c r="J128" s="2078">
        <v>0</v>
      </c>
      <c r="K128" s="2078">
        <v>0</v>
      </c>
      <c r="L128" s="2078">
        <v>0</v>
      </c>
      <c r="M128" s="2079">
        <v>0</v>
      </c>
      <c r="N128" s="2076">
        <v>0</v>
      </c>
      <c r="O128" s="2081">
        <v>0</v>
      </c>
      <c r="P128" s="2081">
        <v>0</v>
      </c>
      <c r="Q128" s="2170" t="s">
        <v>6</v>
      </c>
      <c r="R128" s="1960"/>
      <c r="S128" s="1909"/>
      <c r="T128" s="1909"/>
      <c r="U128" s="1909"/>
      <c r="V128" s="1909"/>
      <c r="W128" s="1916"/>
      <c r="X128" s="1929"/>
      <c r="Y128" s="1929"/>
      <c r="Z128" s="1916"/>
      <c r="AA128" s="1916"/>
      <c r="AB128" s="1912"/>
      <c r="AC128" s="1912"/>
      <c r="AD128" s="1912"/>
      <c r="AE128" s="1912"/>
      <c r="AF128" s="1912"/>
      <c r="AG128" s="1912"/>
      <c r="AH128" s="1912"/>
      <c r="AI128" s="1912"/>
      <c r="AJ128" s="1912"/>
      <c r="AK128" s="1912"/>
      <c r="AL128" s="1912"/>
      <c r="AM128" s="1912"/>
      <c r="AN128" s="1912"/>
      <c r="AO128" s="1912"/>
      <c r="AP128" s="1912"/>
      <c r="AQ128" s="1912"/>
      <c r="AR128" s="1912"/>
      <c r="AS128" s="1912"/>
      <c r="AT128" s="1912"/>
      <c r="AU128" s="1912"/>
      <c r="AV128" s="1912"/>
      <c r="AW128" s="1912"/>
      <c r="AX128" s="1912"/>
      <c r="AY128" s="1912"/>
      <c r="AZ128" s="1912"/>
      <c r="BA128" s="1946" t="s">
        <v>3</v>
      </c>
      <c r="BB128" s="1946" t="s">
        <v>3</v>
      </c>
      <c r="BC128" s="2009" t="s">
        <v>3</v>
      </c>
      <c r="BD128" s="2178">
        <v>0</v>
      </c>
      <c r="BE128" s="2178">
        <v>0</v>
      </c>
      <c r="BF128" s="2178" t="s">
        <v>3</v>
      </c>
    </row>
    <row r="129" spans="1:57" ht="15.75" x14ac:dyDescent="0.25">
      <c r="A129" s="1965" t="s">
        <v>158</v>
      </c>
      <c r="B129" s="1978"/>
      <c r="C129" s="1978"/>
      <c r="D129" s="2000"/>
      <c r="E129" s="1940"/>
      <c r="F129" s="1940"/>
      <c r="G129" s="1940"/>
      <c r="H129" s="1940"/>
      <c r="I129" s="1940"/>
      <c r="J129" s="1940"/>
      <c r="K129" s="1940"/>
      <c r="L129" s="1940"/>
      <c r="M129" s="1940"/>
      <c r="N129" s="1940"/>
      <c r="O129" s="1940"/>
      <c r="P129" s="1926"/>
      <c r="Q129" s="1926"/>
      <c r="R129" s="1956"/>
      <c r="S129" s="1922"/>
      <c r="T129" s="1909"/>
      <c r="U129" s="1909"/>
      <c r="V129" s="1909"/>
      <c r="W129" s="1909"/>
      <c r="X129" s="1909"/>
      <c r="Y129" s="1909"/>
      <c r="Z129" s="1909"/>
      <c r="AA129" s="1909"/>
      <c r="AB129" s="1909"/>
      <c r="AC129" s="1909"/>
      <c r="AD129" s="1909"/>
      <c r="AE129" s="1909"/>
      <c r="AF129" s="1909"/>
      <c r="AG129" s="1909"/>
      <c r="AH129" s="1909"/>
      <c r="AI129" s="1909"/>
      <c r="AJ129" s="1909"/>
      <c r="AK129" s="1909"/>
      <c r="AL129" s="1909"/>
      <c r="AM129" s="1909"/>
      <c r="AN129" s="1909"/>
      <c r="AO129" s="1909"/>
      <c r="AP129" s="1909"/>
      <c r="AQ129" s="1909"/>
      <c r="AR129" s="1909"/>
      <c r="AS129" s="1909"/>
      <c r="AT129" s="1909"/>
      <c r="AU129" s="1909"/>
      <c r="AV129" s="1909"/>
      <c r="AW129" s="1909"/>
      <c r="AX129" s="1909"/>
      <c r="AY129" s="1909"/>
      <c r="AZ129" s="1909"/>
      <c r="BA129" s="1909"/>
      <c r="BB129" s="1909"/>
      <c r="BC129" s="1909"/>
      <c r="BD129" s="1909"/>
      <c r="BE129" s="1909"/>
    </row>
    <row r="130" spans="1:57" x14ac:dyDescent="0.2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1909"/>
      <c r="S130" s="1909"/>
      <c r="T130" s="1909"/>
      <c r="U130" s="1909"/>
      <c r="V130" s="1909"/>
      <c r="W130" s="1909"/>
      <c r="X130" s="1909"/>
      <c r="Y130" s="1909"/>
      <c r="Z130" s="1909"/>
      <c r="AA130" s="1909"/>
      <c r="AB130" s="1912"/>
      <c r="AC130" s="1912"/>
      <c r="AD130" s="1912"/>
      <c r="AE130" s="1912"/>
      <c r="AF130" s="1912"/>
      <c r="AG130" s="1912"/>
      <c r="AH130" s="1912"/>
      <c r="AI130" s="1912"/>
      <c r="AJ130" s="1912"/>
      <c r="AK130" s="1912"/>
      <c r="AL130" s="1912"/>
      <c r="AM130" s="1912"/>
      <c r="AN130" s="1912"/>
      <c r="AO130" s="1912"/>
      <c r="AP130" s="1912"/>
      <c r="AQ130" s="1912"/>
      <c r="AR130" s="1912"/>
      <c r="AS130" s="1912"/>
      <c r="AT130" s="1912"/>
      <c r="AU130" s="1912"/>
      <c r="AV130" s="1912"/>
      <c r="AW130" s="1912"/>
      <c r="AX130" s="1912"/>
      <c r="AY130" s="1912"/>
      <c r="AZ130" s="1912"/>
      <c r="BA130" s="1909"/>
      <c r="BB130" s="1909"/>
      <c r="BC130" s="1909"/>
      <c r="BD130" s="1909"/>
      <c r="BE130" s="1912"/>
    </row>
    <row r="131" spans="1:57" ht="21" x14ac:dyDescent="0.25">
      <c r="A131" s="2807"/>
      <c r="B131" s="2808"/>
      <c r="C131" s="2809"/>
      <c r="D131" s="2831"/>
      <c r="E131" s="1958" t="s">
        <v>33</v>
      </c>
      <c r="F131" s="1924" t="s">
        <v>34</v>
      </c>
      <c r="G131" s="1924" t="s">
        <v>35</v>
      </c>
      <c r="H131" s="1924" t="s">
        <v>22</v>
      </c>
      <c r="I131" s="1924" t="s">
        <v>23</v>
      </c>
      <c r="J131" s="1924" t="s">
        <v>24</v>
      </c>
      <c r="K131" s="1924" t="s">
        <v>25</v>
      </c>
      <c r="L131" s="1924" t="s">
        <v>26</v>
      </c>
      <c r="M131" s="1943" t="s">
        <v>27</v>
      </c>
      <c r="N131" s="1921" t="s">
        <v>1</v>
      </c>
      <c r="O131" s="1943" t="s">
        <v>2</v>
      </c>
      <c r="P131" s="2800"/>
      <c r="Q131" s="2849"/>
      <c r="R131" s="1909"/>
      <c r="S131" s="1909"/>
      <c r="T131" s="1909"/>
      <c r="U131" s="1909"/>
      <c r="V131" s="1909"/>
      <c r="W131" s="1909"/>
      <c r="X131" s="1909"/>
      <c r="Y131" s="1909"/>
      <c r="Z131" s="1909"/>
      <c r="AA131" s="1909"/>
      <c r="AB131" s="1912"/>
      <c r="AC131" s="1912"/>
      <c r="AD131" s="1912"/>
      <c r="AE131" s="1912"/>
      <c r="AF131" s="1912"/>
      <c r="AG131" s="1912"/>
      <c r="AH131" s="1912"/>
      <c r="AI131" s="1912"/>
      <c r="AJ131" s="1912"/>
      <c r="AK131" s="1912"/>
      <c r="AL131" s="1912"/>
      <c r="AM131" s="1912"/>
      <c r="AN131" s="1912"/>
      <c r="AO131" s="1912"/>
      <c r="AP131" s="1912"/>
      <c r="AQ131" s="1912"/>
      <c r="AR131" s="1912"/>
      <c r="AS131" s="1912"/>
      <c r="AT131" s="1912"/>
      <c r="AU131" s="1912"/>
      <c r="AV131" s="1912"/>
      <c r="AW131" s="1912"/>
      <c r="AX131" s="1912"/>
      <c r="AY131" s="1912"/>
      <c r="AZ131" s="1912"/>
      <c r="BA131" s="1909"/>
      <c r="BB131" s="1909"/>
      <c r="BC131" s="1909"/>
      <c r="BD131" s="1909"/>
      <c r="BE131" s="1912"/>
    </row>
    <row r="132" spans="1:57" x14ac:dyDescent="0.25">
      <c r="A132" s="2799" t="s">
        <v>160</v>
      </c>
      <c r="B132" s="2799" t="s">
        <v>161</v>
      </c>
      <c r="C132" s="2001" t="s">
        <v>162</v>
      </c>
      <c r="D132" s="2048">
        <v>0</v>
      </c>
      <c r="E132" s="2069"/>
      <c r="F132" s="2056"/>
      <c r="G132" s="2056"/>
      <c r="H132" s="2056"/>
      <c r="I132" s="2056"/>
      <c r="J132" s="2055"/>
      <c r="K132" s="2055"/>
      <c r="L132" s="2055"/>
      <c r="M132" s="2057"/>
      <c r="N132" s="2054"/>
      <c r="O132" s="2083"/>
      <c r="P132" s="2034"/>
      <c r="Q132" s="2130"/>
      <c r="R132" s="2170" t="s">
        <v>6</v>
      </c>
      <c r="S132" s="1909"/>
      <c r="T132" s="1909"/>
      <c r="U132" s="1909"/>
      <c r="V132" s="1909"/>
      <c r="W132" s="1916"/>
      <c r="X132" s="1923"/>
      <c r="Y132" s="1923"/>
      <c r="Z132" s="1916"/>
      <c r="AA132" s="1916"/>
      <c r="AB132" s="1912"/>
      <c r="AC132" s="1912"/>
      <c r="AD132" s="1912"/>
      <c r="AE132" s="1912"/>
      <c r="AF132" s="1912"/>
      <c r="AG132" s="1912"/>
      <c r="AH132" s="1912"/>
      <c r="AI132" s="1912"/>
      <c r="AJ132" s="1912"/>
      <c r="AK132" s="1912"/>
      <c r="AL132" s="1912"/>
      <c r="AM132" s="1912"/>
      <c r="AN132" s="1912"/>
      <c r="AO132" s="1912"/>
      <c r="AP132" s="1912"/>
      <c r="AQ132" s="1912"/>
      <c r="AR132" s="1912"/>
      <c r="AS132" s="1912"/>
      <c r="AT132" s="1912"/>
      <c r="AU132" s="1912"/>
      <c r="AV132" s="1912"/>
      <c r="AW132" s="1912"/>
      <c r="AX132" s="1912"/>
      <c r="AY132" s="1912"/>
      <c r="AZ132" s="1912"/>
      <c r="BA132" s="2009" t="s">
        <v>3</v>
      </c>
      <c r="BB132" s="2009" t="s">
        <v>3</v>
      </c>
      <c r="BC132" s="1912"/>
      <c r="BD132" s="2173">
        <v>0</v>
      </c>
      <c r="BE132" s="2173">
        <v>0</v>
      </c>
    </row>
    <row r="133" spans="1:57" x14ac:dyDescent="0.25">
      <c r="A133" s="2816"/>
      <c r="B133" s="2800"/>
      <c r="C133" s="1938" t="s">
        <v>163</v>
      </c>
      <c r="D133" s="2050">
        <v>0</v>
      </c>
      <c r="E133" s="2072"/>
      <c r="F133" s="2073"/>
      <c r="G133" s="2073"/>
      <c r="H133" s="2073"/>
      <c r="I133" s="2073"/>
      <c r="J133" s="2045"/>
      <c r="K133" s="2045"/>
      <c r="L133" s="2045"/>
      <c r="M133" s="2074"/>
      <c r="N133" s="2200"/>
      <c r="O133" s="2199"/>
      <c r="P133" s="2035"/>
      <c r="Q133" s="2141"/>
      <c r="R133" s="2170" t="s">
        <v>3</v>
      </c>
      <c r="S133" s="1909"/>
      <c r="T133" s="1909"/>
      <c r="U133" s="1909"/>
      <c r="V133" s="1909"/>
      <c r="W133" s="1916"/>
      <c r="X133" s="1923"/>
      <c r="Y133" s="1923"/>
      <c r="Z133" s="1916"/>
      <c r="AA133" s="1916"/>
      <c r="AB133" s="1912"/>
      <c r="AC133" s="1912"/>
      <c r="AD133" s="1912"/>
      <c r="AE133" s="1912"/>
      <c r="AF133" s="1912"/>
      <c r="AG133" s="1912"/>
      <c r="AH133" s="1912"/>
      <c r="AI133" s="1912"/>
      <c r="AJ133" s="1912"/>
      <c r="AK133" s="1912"/>
      <c r="AL133" s="1912"/>
      <c r="AM133" s="1912"/>
      <c r="AN133" s="1912"/>
      <c r="AO133" s="1912"/>
      <c r="AP133" s="1912"/>
      <c r="AQ133" s="1912"/>
      <c r="AR133" s="1912"/>
      <c r="AS133" s="1912"/>
      <c r="AT133" s="1912"/>
      <c r="AU133" s="1912"/>
      <c r="AV133" s="1912"/>
      <c r="AW133" s="1912"/>
      <c r="AX133" s="1912"/>
      <c r="AY133" s="1912"/>
      <c r="AZ133" s="1912"/>
      <c r="BA133" s="1932"/>
      <c r="BB133" s="2009" t="s">
        <v>3</v>
      </c>
      <c r="BC133" s="1912"/>
      <c r="BD133" s="2186"/>
      <c r="BE133" s="2173">
        <v>0</v>
      </c>
    </row>
    <row r="134" spans="1:57" x14ac:dyDescent="0.25">
      <c r="A134" s="2816"/>
      <c r="B134" s="2799" t="s">
        <v>164</v>
      </c>
      <c r="C134" s="2001" t="s">
        <v>162</v>
      </c>
      <c r="D134" s="2048">
        <v>0</v>
      </c>
      <c r="E134" s="2069"/>
      <c r="F134" s="2056"/>
      <c r="G134" s="2056"/>
      <c r="H134" s="2056"/>
      <c r="I134" s="2056"/>
      <c r="J134" s="2055"/>
      <c r="K134" s="2055"/>
      <c r="L134" s="2055"/>
      <c r="M134" s="2057"/>
      <c r="N134" s="2054"/>
      <c r="O134" s="2083"/>
      <c r="P134" s="2083"/>
      <c r="Q134" s="2130"/>
      <c r="R134" s="2170" t="s">
        <v>6</v>
      </c>
      <c r="S134" s="1909"/>
      <c r="T134" s="1909"/>
      <c r="U134" s="1909"/>
      <c r="V134" s="1909"/>
      <c r="W134" s="1916"/>
      <c r="X134" s="1923"/>
      <c r="Y134" s="1923"/>
      <c r="Z134" s="1916"/>
      <c r="AA134" s="1916"/>
      <c r="AB134" s="1912"/>
      <c r="AC134" s="1912"/>
      <c r="AD134" s="1912"/>
      <c r="AE134" s="1912"/>
      <c r="AF134" s="1912"/>
      <c r="AG134" s="1912"/>
      <c r="AH134" s="1912"/>
      <c r="AI134" s="1912"/>
      <c r="AJ134" s="1912"/>
      <c r="AK134" s="1912"/>
      <c r="AL134" s="1912"/>
      <c r="AM134" s="1912"/>
      <c r="AN134" s="1912"/>
      <c r="AO134" s="1912"/>
      <c r="AP134" s="1912"/>
      <c r="AQ134" s="1912"/>
      <c r="AR134" s="1912"/>
      <c r="AS134" s="1912"/>
      <c r="AT134" s="1912"/>
      <c r="AU134" s="1912"/>
      <c r="AV134" s="1912"/>
      <c r="AW134" s="1912"/>
      <c r="AX134" s="1912"/>
      <c r="AY134" s="1912"/>
      <c r="AZ134" s="1912"/>
      <c r="BA134" s="2009" t="s">
        <v>3</v>
      </c>
      <c r="BB134" s="2009" t="s">
        <v>3</v>
      </c>
      <c r="BC134" s="1912"/>
      <c r="BD134" s="2173">
        <v>0</v>
      </c>
      <c r="BE134" s="2173">
        <v>0</v>
      </c>
    </row>
    <row r="135" spans="1:57" x14ac:dyDescent="0.25">
      <c r="A135" s="2800"/>
      <c r="B135" s="2800"/>
      <c r="C135" s="1939" t="s">
        <v>163</v>
      </c>
      <c r="D135" s="2050">
        <v>0</v>
      </c>
      <c r="E135" s="2072"/>
      <c r="F135" s="2073"/>
      <c r="G135" s="2073"/>
      <c r="H135" s="2073"/>
      <c r="I135" s="2073"/>
      <c r="J135" s="2045"/>
      <c r="K135" s="2045"/>
      <c r="L135" s="2045"/>
      <c r="M135" s="2074"/>
      <c r="N135" s="2200"/>
      <c r="O135" s="2199"/>
      <c r="P135" s="2047"/>
      <c r="Q135" s="2141"/>
      <c r="R135" s="2170" t="s">
        <v>3</v>
      </c>
      <c r="S135" s="1909"/>
      <c r="T135" s="1909"/>
      <c r="U135" s="1909"/>
      <c r="V135" s="1909"/>
      <c r="W135" s="1916"/>
      <c r="X135" s="1923"/>
      <c r="Y135" s="1923"/>
      <c r="Z135" s="1916"/>
      <c r="AA135" s="1916"/>
      <c r="AB135" s="1912"/>
      <c r="AC135" s="1912"/>
      <c r="AD135" s="1912"/>
      <c r="AE135" s="1912"/>
      <c r="AF135" s="1912"/>
      <c r="AG135" s="1912"/>
      <c r="AH135" s="1912"/>
      <c r="AI135" s="1912"/>
      <c r="AJ135" s="1912"/>
      <c r="AK135" s="1912"/>
      <c r="AL135" s="1912"/>
      <c r="AM135" s="1912"/>
      <c r="AN135" s="1912"/>
      <c r="AO135" s="1912"/>
      <c r="AP135" s="1912"/>
      <c r="AQ135" s="1912"/>
      <c r="AR135" s="1912"/>
      <c r="AS135" s="1912"/>
      <c r="AT135" s="1912"/>
      <c r="AU135" s="1912"/>
      <c r="AV135" s="1912"/>
      <c r="AW135" s="1912"/>
      <c r="AX135" s="1912"/>
      <c r="AY135" s="1912"/>
      <c r="AZ135" s="1912"/>
      <c r="BA135" s="1932"/>
      <c r="BB135" s="2009" t="s">
        <v>3</v>
      </c>
      <c r="BC135" s="1912"/>
      <c r="BD135" s="2186"/>
      <c r="BE135" s="2173">
        <v>0</v>
      </c>
    </row>
    <row r="136" spans="1:57" x14ac:dyDescent="0.25">
      <c r="A136" s="2799" t="s">
        <v>165</v>
      </c>
      <c r="B136" s="2810" t="s">
        <v>166</v>
      </c>
      <c r="C136" s="2835"/>
      <c r="D136" s="2058"/>
      <c r="E136" s="2069"/>
      <c r="F136" s="2056"/>
      <c r="G136" s="2056"/>
      <c r="H136" s="2056"/>
      <c r="I136" s="2056"/>
      <c r="J136" s="2056"/>
      <c r="K136" s="2056"/>
      <c r="L136" s="2056"/>
      <c r="M136" s="2057"/>
      <c r="N136" s="2069"/>
      <c r="O136" s="2057"/>
      <c r="P136" s="2058"/>
      <c r="Q136" s="2058"/>
      <c r="R136" s="2170" t="s">
        <v>6</v>
      </c>
      <c r="S136" s="1909"/>
      <c r="T136" s="1909"/>
      <c r="U136" s="1909"/>
      <c r="V136" s="1909"/>
      <c r="W136" s="1916"/>
      <c r="X136" s="1916"/>
      <c r="Y136" s="1923"/>
      <c r="Z136" s="1916"/>
      <c r="AA136" s="1916"/>
      <c r="AB136" s="1912"/>
      <c r="AC136" s="1912"/>
      <c r="AD136" s="1912"/>
      <c r="AE136" s="1912"/>
      <c r="AF136" s="1912"/>
      <c r="AG136" s="1912"/>
      <c r="AH136" s="1912"/>
      <c r="AI136" s="1912"/>
      <c r="AJ136" s="1912"/>
      <c r="AK136" s="1912"/>
      <c r="AL136" s="1912"/>
      <c r="AM136" s="1912"/>
      <c r="AN136" s="1912"/>
      <c r="AO136" s="1912"/>
      <c r="AP136" s="1912"/>
      <c r="AQ136" s="1912"/>
      <c r="AR136" s="1912"/>
      <c r="AS136" s="1912"/>
      <c r="AT136" s="1912"/>
      <c r="AU136" s="1912"/>
      <c r="AV136" s="1912"/>
      <c r="AW136" s="1912"/>
      <c r="AX136" s="1912"/>
      <c r="AY136" s="1912"/>
      <c r="AZ136" s="1912"/>
      <c r="BA136" s="1932"/>
      <c r="BB136" s="1932"/>
      <c r="BC136" s="1912"/>
      <c r="BD136" s="2186"/>
      <c r="BE136" s="2186"/>
    </row>
    <row r="137" spans="1:57" x14ac:dyDescent="0.25">
      <c r="A137" s="2816"/>
      <c r="B137" s="2813" t="s">
        <v>167</v>
      </c>
      <c r="C137" s="2836"/>
      <c r="D137" s="2049">
        <v>0</v>
      </c>
      <c r="E137" s="2051"/>
      <c r="F137" s="2052"/>
      <c r="G137" s="2052"/>
      <c r="H137" s="2052"/>
      <c r="I137" s="2052"/>
      <c r="J137" s="2042"/>
      <c r="K137" s="2042"/>
      <c r="L137" s="2052"/>
      <c r="M137" s="2053"/>
      <c r="N137" s="2041"/>
      <c r="O137" s="2038"/>
      <c r="P137" s="2035"/>
      <c r="Q137" s="2131"/>
      <c r="R137" s="2170" t="s">
        <v>3</v>
      </c>
      <c r="S137" s="1909"/>
      <c r="T137" s="1909"/>
      <c r="U137" s="1909"/>
      <c r="V137" s="1909"/>
      <c r="W137" s="1916"/>
      <c r="X137" s="1916"/>
      <c r="Y137" s="1923"/>
      <c r="Z137" s="1916"/>
      <c r="AA137" s="1916"/>
      <c r="AB137" s="1912"/>
      <c r="AC137" s="1912"/>
      <c r="AD137" s="1912"/>
      <c r="AE137" s="1912"/>
      <c r="AF137" s="1912"/>
      <c r="AG137" s="1912"/>
      <c r="AH137" s="1912"/>
      <c r="AI137" s="1912"/>
      <c r="AJ137" s="1912"/>
      <c r="AK137" s="1912"/>
      <c r="AL137" s="1912"/>
      <c r="AM137" s="1912"/>
      <c r="AN137" s="1912"/>
      <c r="AO137" s="1912"/>
      <c r="AP137" s="1912"/>
      <c r="AQ137" s="1912"/>
      <c r="AR137" s="1912"/>
      <c r="AS137" s="1912"/>
      <c r="AT137" s="1912"/>
      <c r="AU137" s="1912"/>
      <c r="AV137" s="1912"/>
      <c r="AW137" s="1912"/>
      <c r="AX137" s="1912"/>
      <c r="AY137" s="1912"/>
      <c r="AZ137" s="1912"/>
      <c r="BA137" s="1932"/>
      <c r="BB137" s="2009" t="s">
        <v>3</v>
      </c>
      <c r="BC137" s="1912"/>
      <c r="BD137" s="2186"/>
      <c r="BE137" s="2173">
        <v>0</v>
      </c>
    </row>
    <row r="138" spans="1:57" x14ac:dyDescent="0.25">
      <c r="A138" s="2816"/>
      <c r="B138" s="2824" t="s">
        <v>168</v>
      </c>
      <c r="C138" s="2837"/>
      <c r="D138" s="2064">
        <v>0</v>
      </c>
      <c r="E138" s="2061"/>
      <c r="F138" s="2109"/>
      <c r="G138" s="2109"/>
      <c r="H138" s="2109"/>
      <c r="I138" s="2109"/>
      <c r="J138" s="2066"/>
      <c r="K138" s="2066"/>
      <c r="L138" s="2109"/>
      <c r="M138" s="2062"/>
      <c r="N138" s="2065"/>
      <c r="O138" s="2039"/>
      <c r="P138" s="2036"/>
      <c r="Q138" s="2132"/>
      <c r="R138" s="2170" t="s">
        <v>6</v>
      </c>
      <c r="S138" s="1909"/>
      <c r="T138" s="1909"/>
      <c r="U138" s="1909"/>
      <c r="V138" s="1909"/>
      <c r="W138" s="1916"/>
      <c r="X138" s="1916"/>
      <c r="Y138" s="1923"/>
      <c r="Z138" s="1916"/>
      <c r="AA138" s="1916"/>
      <c r="AB138" s="1912"/>
      <c r="AC138" s="1912"/>
      <c r="AD138" s="1912"/>
      <c r="AE138" s="1912"/>
      <c r="AF138" s="1912"/>
      <c r="AG138" s="1912"/>
      <c r="AH138" s="1912"/>
      <c r="AI138" s="1912"/>
      <c r="AJ138" s="1912"/>
      <c r="AK138" s="1912"/>
      <c r="AL138" s="1912"/>
      <c r="AM138" s="1912"/>
      <c r="AN138" s="1912"/>
      <c r="AO138" s="1912"/>
      <c r="AP138" s="1912"/>
      <c r="AQ138" s="1912"/>
      <c r="AR138" s="1912"/>
      <c r="AS138" s="1912"/>
      <c r="AT138" s="1912"/>
      <c r="AU138" s="1912"/>
      <c r="AV138" s="1912"/>
      <c r="AW138" s="1912"/>
      <c r="AX138" s="1912"/>
      <c r="AY138" s="1912"/>
      <c r="AZ138" s="1912"/>
      <c r="BA138" s="2009" t="s">
        <v>3</v>
      </c>
      <c r="BB138" s="2009" t="s">
        <v>3</v>
      </c>
      <c r="BC138" s="1912"/>
      <c r="BD138" s="2173">
        <v>0</v>
      </c>
      <c r="BE138" s="2173">
        <v>0</v>
      </c>
    </row>
    <row r="139" spans="1:57" x14ac:dyDescent="0.25">
      <c r="A139" s="2816"/>
      <c r="B139" s="2799" t="s">
        <v>161</v>
      </c>
      <c r="C139" s="2015" t="s">
        <v>4</v>
      </c>
      <c r="D139" s="2076">
        <v>0</v>
      </c>
      <c r="E139" s="2102"/>
      <c r="F139" s="2103"/>
      <c r="G139" s="2103"/>
      <c r="H139" s="2103"/>
      <c r="I139" s="2142"/>
      <c r="J139" s="2078">
        <v>0</v>
      </c>
      <c r="K139" s="2078">
        <v>0</v>
      </c>
      <c r="L139" s="2143"/>
      <c r="M139" s="2101"/>
      <c r="N139" s="2077">
        <v>0</v>
      </c>
      <c r="O139" s="2080">
        <v>0</v>
      </c>
      <c r="P139" s="2076">
        <v>0</v>
      </c>
      <c r="Q139" s="2076">
        <v>0</v>
      </c>
      <c r="R139" s="2170" t="s">
        <v>6</v>
      </c>
      <c r="S139" s="1909"/>
      <c r="T139" s="1909"/>
      <c r="U139" s="1909"/>
      <c r="V139" s="1909"/>
      <c r="W139" s="1916"/>
      <c r="X139" s="1916"/>
      <c r="Y139" s="1923"/>
      <c r="Z139" s="1916"/>
      <c r="AA139" s="1916"/>
      <c r="AB139" s="1912"/>
      <c r="AC139" s="1912"/>
      <c r="AD139" s="1912"/>
      <c r="AE139" s="1912"/>
      <c r="AF139" s="1912"/>
      <c r="AG139" s="1912"/>
      <c r="AH139" s="1912"/>
      <c r="AI139" s="1912"/>
      <c r="AJ139" s="1912"/>
      <c r="AK139" s="1912"/>
      <c r="AL139" s="1912"/>
      <c r="AM139" s="1912"/>
      <c r="AN139" s="1912"/>
      <c r="AO139" s="1912"/>
      <c r="AP139" s="1912"/>
      <c r="AQ139" s="1912"/>
      <c r="AR139" s="1912"/>
      <c r="AS139" s="1912"/>
      <c r="AT139" s="1912"/>
      <c r="AU139" s="1912"/>
      <c r="AV139" s="1912"/>
      <c r="AW139" s="1912"/>
      <c r="AX139" s="1912"/>
      <c r="AY139" s="1912"/>
      <c r="AZ139" s="1912"/>
      <c r="BA139" s="2009" t="s">
        <v>3</v>
      </c>
      <c r="BB139" s="2009" t="s">
        <v>3</v>
      </c>
      <c r="BC139" s="1912"/>
      <c r="BD139" s="2173">
        <v>0</v>
      </c>
      <c r="BE139" s="2173">
        <v>0</v>
      </c>
    </row>
    <row r="140" spans="1:57" x14ac:dyDescent="0.25">
      <c r="A140" s="2816"/>
      <c r="B140" s="2816"/>
      <c r="C140" s="2002" t="s">
        <v>169</v>
      </c>
      <c r="D140" s="2116">
        <v>0</v>
      </c>
      <c r="E140" s="2144"/>
      <c r="F140" s="2145"/>
      <c r="G140" s="2145"/>
      <c r="H140" s="2145"/>
      <c r="I140" s="2145"/>
      <c r="J140" s="2086"/>
      <c r="K140" s="2086"/>
      <c r="L140" s="2145"/>
      <c r="M140" s="2146"/>
      <c r="N140" s="2085"/>
      <c r="O140" s="2087"/>
      <c r="P140" s="2040"/>
      <c r="Q140" s="2147"/>
      <c r="R140" s="2170" t="s">
        <v>6</v>
      </c>
      <c r="S140" s="1909"/>
      <c r="T140" s="1909"/>
      <c r="U140" s="1909"/>
      <c r="V140" s="1909"/>
      <c r="W140" s="1916"/>
      <c r="X140" s="1916"/>
      <c r="Y140" s="1923"/>
      <c r="Z140" s="1916"/>
      <c r="AA140" s="1916"/>
      <c r="AB140" s="1912"/>
      <c r="AC140" s="1912"/>
      <c r="AD140" s="1912"/>
      <c r="AE140" s="1912"/>
      <c r="AF140" s="1912"/>
      <c r="AG140" s="1912"/>
      <c r="AH140" s="1912"/>
      <c r="AI140" s="1912"/>
      <c r="AJ140" s="1912"/>
      <c r="AK140" s="1912"/>
      <c r="AL140" s="1912"/>
      <c r="AM140" s="1912"/>
      <c r="AN140" s="1912"/>
      <c r="AO140" s="1912"/>
      <c r="AP140" s="1912"/>
      <c r="AQ140" s="1912"/>
      <c r="AR140" s="1912"/>
      <c r="AS140" s="1912"/>
      <c r="AT140" s="1912"/>
      <c r="AU140" s="1912"/>
      <c r="AV140" s="1912"/>
      <c r="AW140" s="1912"/>
      <c r="AX140" s="1912"/>
      <c r="AY140" s="1912"/>
      <c r="AZ140" s="1912"/>
      <c r="BA140" s="2009" t="s">
        <v>3</v>
      </c>
      <c r="BB140" s="2009" t="s">
        <v>3</v>
      </c>
      <c r="BC140" s="1912"/>
      <c r="BD140" s="2173">
        <v>0</v>
      </c>
      <c r="BE140" s="2173">
        <v>0</v>
      </c>
    </row>
    <row r="141" spans="1:57" x14ac:dyDescent="0.25">
      <c r="A141" s="2816"/>
      <c r="B141" s="2816"/>
      <c r="C141" s="1947" t="s">
        <v>170</v>
      </c>
      <c r="D141" s="2049">
        <v>0</v>
      </c>
      <c r="E141" s="2051"/>
      <c r="F141" s="2052"/>
      <c r="G141" s="2052"/>
      <c r="H141" s="2052"/>
      <c r="I141" s="2052"/>
      <c r="J141" s="2042"/>
      <c r="K141" s="2042"/>
      <c r="L141" s="2052"/>
      <c r="M141" s="2053"/>
      <c r="N141" s="2041"/>
      <c r="O141" s="2038"/>
      <c r="P141" s="2035"/>
      <c r="Q141" s="2131"/>
      <c r="R141" s="2170" t="s">
        <v>6</v>
      </c>
      <c r="S141" s="1909"/>
      <c r="T141" s="1909"/>
      <c r="U141" s="1909"/>
      <c r="V141" s="1909"/>
      <c r="W141" s="1916"/>
      <c r="X141" s="1916"/>
      <c r="Y141" s="1923"/>
      <c r="Z141" s="1916"/>
      <c r="AA141" s="1916"/>
      <c r="AB141" s="1912"/>
      <c r="AC141" s="1912"/>
      <c r="AD141" s="1912"/>
      <c r="AE141" s="1912"/>
      <c r="AF141" s="1912"/>
      <c r="AG141" s="1912"/>
      <c r="AH141" s="1912"/>
      <c r="AI141" s="1912"/>
      <c r="AJ141" s="1912"/>
      <c r="AK141" s="1912"/>
      <c r="AL141" s="1912"/>
      <c r="AM141" s="1912"/>
      <c r="AN141" s="1912"/>
      <c r="AO141" s="1912"/>
      <c r="AP141" s="1912"/>
      <c r="AQ141" s="1912"/>
      <c r="AR141" s="1912"/>
      <c r="AS141" s="1912"/>
      <c r="AT141" s="1912"/>
      <c r="AU141" s="1912"/>
      <c r="AV141" s="1912"/>
      <c r="AW141" s="1912"/>
      <c r="AX141" s="1912"/>
      <c r="AY141" s="1912"/>
      <c r="AZ141" s="1912"/>
      <c r="BA141" s="2009" t="s">
        <v>3</v>
      </c>
      <c r="BB141" s="2009" t="s">
        <v>3</v>
      </c>
      <c r="BC141" s="1912"/>
      <c r="BD141" s="2173">
        <v>0</v>
      </c>
      <c r="BE141" s="2173">
        <v>0</v>
      </c>
    </row>
    <row r="142" spans="1:57" x14ac:dyDescent="0.25">
      <c r="A142" s="2816"/>
      <c r="B142" s="2816"/>
      <c r="C142" s="1961" t="s">
        <v>171</v>
      </c>
      <c r="D142" s="2064">
        <v>0</v>
      </c>
      <c r="E142" s="2061"/>
      <c r="F142" s="2109"/>
      <c r="G142" s="2109"/>
      <c r="H142" s="2109"/>
      <c r="I142" s="2109"/>
      <c r="J142" s="2066"/>
      <c r="K142" s="2066"/>
      <c r="L142" s="2109"/>
      <c r="M142" s="2062"/>
      <c r="N142" s="2065"/>
      <c r="O142" s="2039"/>
      <c r="P142" s="2068"/>
      <c r="Q142" s="2132"/>
      <c r="R142" s="2170" t="s">
        <v>6</v>
      </c>
      <c r="S142" s="1909"/>
      <c r="T142" s="1909"/>
      <c r="U142" s="1909"/>
      <c r="V142" s="1909"/>
      <c r="W142" s="1916"/>
      <c r="X142" s="1916"/>
      <c r="Y142" s="1923"/>
      <c r="Z142" s="1916"/>
      <c r="AA142" s="1916"/>
      <c r="AB142" s="1912"/>
      <c r="AC142" s="1912"/>
      <c r="AD142" s="1912"/>
      <c r="AE142" s="1912"/>
      <c r="AF142" s="1912"/>
      <c r="AG142" s="1912"/>
      <c r="AH142" s="1912"/>
      <c r="AI142" s="1912"/>
      <c r="AJ142" s="1912"/>
      <c r="AK142" s="1912"/>
      <c r="AL142" s="1912"/>
      <c r="AM142" s="1912"/>
      <c r="AN142" s="1912"/>
      <c r="AO142" s="1912"/>
      <c r="AP142" s="1912"/>
      <c r="AQ142" s="1912"/>
      <c r="AR142" s="1912"/>
      <c r="AS142" s="1912"/>
      <c r="AT142" s="1912"/>
      <c r="AU142" s="1912"/>
      <c r="AV142" s="1912"/>
      <c r="AW142" s="1912"/>
      <c r="AX142" s="1912"/>
      <c r="AY142" s="1912"/>
      <c r="AZ142" s="1912"/>
      <c r="BA142" s="2009" t="s">
        <v>3</v>
      </c>
      <c r="BB142" s="2009" t="s">
        <v>3</v>
      </c>
      <c r="BC142" s="1912"/>
      <c r="BD142" s="2173">
        <v>0</v>
      </c>
      <c r="BE142" s="2173">
        <v>0</v>
      </c>
    </row>
    <row r="143" spans="1:57" x14ac:dyDescent="0.25">
      <c r="A143" s="2800"/>
      <c r="B143" s="2800"/>
      <c r="C143" s="1962" t="s">
        <v>172</v>
      </c>
      <c r="D143" s="2050">
        <v>0</v>
      </c>
      <c r="E143" s="2072"/>
      <c r="F143" s="2073"/>
      <c r="G143" s="2073"/>
      <c r="H143" s="2073"/>
      <c r="I143" s="2073"/>
      <c r="J143" s="2045"/>
      <c r="K143" s="2045"/>
      <c r="L143" s="2073"/>
      <c r="M143" s="2074"/>
      <c r="N143" s="2044"/>
      <c r="O143" s="2047"/>
      <c r="P143" s="2090"/>
      <c r="Q143" s="2141"/>
      <c r="R143" s="2170" t="s">
        <v>6</v>
      </c>
      <c r="S143" s="1909"/>
      <c r="T143" s="1909"/>
      <c r="U143" s="1909"/>
      <c r="V143" s="1909"/>
      <c r="W143" s="1916"/>
      <c r="X143" s="1916"/>
      <c r="Y143" s="1923"/>
      <c r="Z143" s="1916"/>
      <c r="AA143" s="1916"/>
      <c r="AB143" s="1912"/>
      <c r="AC143" s="1912"/>
      <c r="AD143" s="1912"/>
      <c r="AE143" s="1912"/>
      <c r="AF143" s="1912"/>
      <c r="AG143" s="1912"/>
      <c r="AH143" s="1912"/>
      <c r="AI143" s="1912"/>
      <c r="AJ143" s="1912"/>
      <c r="AK143" s="1912"/>
      <c r="AL143" s="1912"/>
      <c r="AM143" s="1912"/>
      <c r="AN143" s="1912"/>
      <c r="AO143" s="1912"/>
      <c r="AP143" s="1912"/>
      <c r="AQ143" s="1912"/>
      <c r="AR143" s="1912"/>
      <c r="AS143" s="1912"/>
      <c r="AT143" s="1912"/>
      <c r="AU143" s="1912"/>
      <c r="AV143" s="1912"/>
      <c r="AW143" s="1912"/>
      <c r="AX143" s="1912"/>
      <c r="AY143" s="1912"/>
      <c r="AZ143" s="1912"/>
      <c r="BA143" s="2009" t="s">
        <v>3</v>
      </c>
      <c r="BB143" s="2009" t="s">
        <v>3</v>
      </c>
      <c r="BC143" s="1912"/>
      <c r="BD143" s="2173">
        <v>0</v>
      </c>
      <c r="BE143" s="2173">
        <v>0</v>
      </c>
    </row>
    <row r="144" spans="1:57" x14ac:dyDescent="0.25">
      <c r="A144" s="2799" t="s">
        <v>173</v>
      </c>
      <c r="B144" s="2799" t="s">
        <v>166</v>
      </c>
      <c r="C144" s="1936" t="s">
        <v>162</v>
      </c>
      <c r="D144" s="2116">
        <v>0</v>
      </c>
      <c r="E144" s="2144"/>
      <c r="F144" s="2145"/>
      <c r="G144" s="2145"/>
      <c r="H144" s="2145"/>
      <c r="I144" s="2145"/>
      <c r="J144" s="2086"/>
      <c r="K144" s="2086"/>
      <c r="L144" s="2145"/>
      <c r="M144" s="2146"/>
      <c r="N144" s="2085"/>
      <c r="O144" s="2087"/>
      <c r="P144" s="2187"/>
      <c r="Q144" s="2147"/>
      <c r="R144" s="2170" t="s">
        <v>6</v>
      </c>
      <c r="S144" s="1909"/>
      <c r="T144" s="1909"/>
      <c r="U144" s="1909"/>
      <c r="V144" s="1909"/>
      <c r="W144" s="1916"/>
      <c r="X144" s="1916"/>
      <c r="Y144" s="1923"/>
      <c r="Z144" s="1916"/>
      <c r="AA144" s="1916"/>
      <c r="AB144" s="1912"/>
      <c r="AC144" s="1912"/>
      <c r="AD144" s="1912"/>
      <c r="AE144" s="1912"/>
      <c r="AF144" s="1912"/>
      <c r="AG144" s="1912"/>
      <c r="AH144" s="1912"/>
      <c r="AI144" s="1912"/>
      <c r="AJ144" s="1912"/>
      <c r="AK144" s="1912"/>
      <c r="AL144" s="1912"/>
      <c r="AM144" s="1912"/>
      <c r="AN144" s="1912"/>
      <c r="AO144" s="1912"/>
      <c r="AP144" s="1912"/>
      <c r="AQ144" s="1912"/>
      <c r="AR144" s="1912"/>
      <c r="AS144" s="1912"/>
      <c r="AT144" s="1912"/>
      <c r="AU144" s="1912"/>
      <c r="AV144" s="1912"/>
      <c r="AW144" s="1912"/>
      <c r="AX144" s="1912"/>
      <c r="AY144" s="1912"/>
      <c r="AZ144" s="1912"/>
      <c r="BA144" s="2009" t="s">
        <v>3</v>
      </c>
      <c r="BB144" s="2009" t="s">
        <v>3</v>
      </c>
      <c r="BC144" s="1912"/>
      <c r="BD144" s="2173">
        <v>0</v>
      </c>
      <c r="BE144" s="2173">
        <v>0</v>
      </c>
    </row>
    <row r="145" spans="1:57" x14ac:dyDescent="0.25">
      <c r="A145" s="2839"/>
      <c r="B145" s="2800"/>
      <c r="C145" s="1938" t="s">
        <v>174</v>
      </c>
      <c r="D145" s="2064">
        <v>0</v>
      </c>
      <c r="E145" s="2061"/>
      <c r="F145" s="2109"/>
      <c r="G145" s="2109"/>
      <c r="H145" s="2109"/>
      <c r="I145" s="2109"/>
      <c r="J145" s="2066"/>
      <c r="K145" s="2045"/>
      <c r="L145" s="2109"/>
      <c r="M145" s="2062"/>
      <c r="N145" s="2195"/>
      <c r="O145" s="2196"/>
      <c r="P145" s="2149"/>
      <c r="Q145" s="2132"/>
      <c r="R145" s="2170" t="s">
        <v>3</v>
      </c>
      <c r="S145" s="1909"/>
      <c r="T145" s="1909"/>
      <c r="U145" s="1909"/>
      <c r="V145" s="1909"/>
      <c r="W145" s="1916"/>
      <c r="X145" s="1916"/>
      <c r="Y145" s="1923"/>
      <c r="Z145" s="1916"/>
      <c r="AA145" s="1916"/>
      <c r="AB145" s="1912"/>
      <c r="AC145" s="1912"/>
      <c r="AD145" s="1912"/>
      <c r="AE145" s="1912"/>
      <c r="AF145" s="1912"/>
      <c r="AG145" s="1912"/>
      <c r="AH145" s="1912"/>
      <c r="AI145" s="1912"/>
      <c r="AJ145" s="1912"/>
      <c r="AK145" s="1912"/>
      <c r="AL145" s="1912"/>
      <c r="AM145" s="1912"/>
      <c r="AN145" s="1912"/>
      <c r="AO145" s="1912"/>
      <c r="AP145" s="1912"/>
      <c r="AQ145" s="1912"/>
      <c r="AR145" s="1912"/>
      <c r="AS145" s="1912"/>
      <c r="AT145" s="1912"/>
      <c r="AU145" s="1912"/>
      <c r="AV145" s="1912"/>
      <c r="AW145" s="1912"/>
      <c r="AX145" s="1912"/>
      <c r="AY145" s="1912"/>
      <c r="AZ145" s="1912"/>
      <c r="BA145" s="1932"/>
      <c r="BB145" s="2009" t="s">
        <v>3</v>
      </c>
      <c r="BC145" s="1912"/>
      <c r="BD145" s="2186"/>
      <c r="BE145" s="2173">
        <v>0</v>
      </c>
    </row>
    <row r="146" spans="1:57" x14ac:dyDescent="0.25">
      <c r="A146" s="2839"/>
      <c r="B146" s="2799" t="s">
        <v>167</v>
      </c>
      <c r="C146" s="2001" t="s">
        <v>162</v>
      </c>
      <c r="D146" s="2048">
        <v>0</v>
      </c>
      <c r="E146" s="2069"/>
      <c r="F146" s="2056"/>
      <c r="G146" s="2056"/>
      <c r="H146" s="2056"/>
      <c r="I146" s="2056"/>
      <c r="J146" s="2055"/>
      <c r="K146" s="2086"/>
      <c r="L146" s="2056"/>
      <c r="M146" s="2057"/>
      <c r="N146" s="2054"/>
      <c r="O146" s="2083"/>
      <c r="P146" s="2187"/>
      <c r="Q146" s="2130"/>
      <c r="R146" s="2170" t="s">
        <v>6</v>
      </c>
      <c r="S146" s="1909"/>
      <c r="T146" s="1909"/>
      <c r="U146" s="1909"/>
      <c r="V146" s="1909"/>
      <c r="W146" s="1916"/>
      <c r="X146" s="1916"/>
      <c r="Y146" s="1923"/>
      <c r="Z146" s="1916"/>
      <c r="AA146" s="1916"/>
      <c r="AB146" s="1912"/>
      <c r="AC146" s="1912"/>
      <c r="AD146" s="1912"/>
      <c r="AE146" s="1912"/>
      <c r="AF146" s="1912"/>
      <c r="AG146" s="1912"/>
      <c r="AH146" s="1912"/>
      <c r="AI146" s="1912"/>
      <c r="AJ146" s="1912"/>
      <c r="AK146" s="1912"/>
      <c r="AL146" s="1912"/>
      <c r="AM146" s="1912"/>
      <c r="AN146" s="1912"/>
      <c r="AO146" s="1912"/>
      <c r="AP146" s="1912"/>
      <c r="AQ146" s="1912"/>
      <c r="AR146" s="1912"/>
      <c r="AS146" s="1912"/>
      <c r="AT146" s="1912"/>
      <c r="AU146" s="1912"/>
      <c r="AV146" s="1912"/>
      <c r="AW146" s="1912"/>
      <c r="AX146" s="1912"/>
      <c r="AY146" s="1912"/>
      <c r="AZ146" s="1912"/>
      <c r="BA146" s="2009" t="s">
        <v>3</v>
      </c>
      <c r="BB146" s="2009" t="s">
        <v>3</v>
      </c>
      <c r="BC146" s="1912"/>
      <c r="BD146" s="2173">
        <v>0</v>
      </c>
      <c r="BE146" s="2173">
        <v>0</v>
      </c>
    </row>
    <row r="147" spans="1:57" x14ac:dyDescent="0.25">
      <c r="A147" s="2831"/>
      <c r="B147" s="2800"/>
      <c r="C147" s="1939" t="s">
        <v>163</v>
      </c>
      <c r="D147" s="2050">
        <v>0</v>
      </c>
      <c r="E147" s="2072"/>
      <c r="F147" s="2073"/>
      <c r="G147" s="2073"/>
      <c r="H147" s="2073"/>
      <c r="I147" s="2073"/>
      <c r="J147" s="2045"/>
      <c r="K147" s="2045"/>
      <c r="L147" s="2073"/>
      <c r="M147" s="2074"/>
      <c r="N147" s="2195"/>
      <c r="O147" s="2196"/>
      <c r="P147" s="2149"/>
      <c r="Q147" s="2141"/>
      <c r="R147" s="2170" t="s">
        <v>3</v>
      </c>
      <c r="S147" s="1909"/>
      <c r="T147" s="1909"/>
      <c r="U147" s="1909"/>
      <c r="V147" s="1909"/>
      <c r="W147" s="1916"/>
      <c r="X147" s="1916"/>
      <c r="Y147" s="1923"/>
      <c r="Z147" s="1916"/>
      <c r="AA147" s="1916"/>
      <c r="AB147" s="1912"/>
      <c r="AC147" s="1912"/>
      <c r="AD147" s="1912"/>
      <c r="AE147" s="1912"/>
      <c r="AF147" s="1912"/>
      <c r="AG147" s="1912"/>
      <c r="AH147" s="1912"/>
      <c r="AI147" s="1912"/>
      <c r="AJ147" s="1912"/>
      <c r="AK147" s="1912"/>
      <c r="AL147" s="1912"/>
      <c r="AM147" s="1912"/>
      <c r="AN147" s="1912"/>
      <c r="AO147" s="1912"/>
      <c r="AP147" s="1912"/>
      <c r="AQ147" s="1912"/>
      <c r="AR147" s="1912"/>
      <c r="AS147" s="1912"/>
      <c r="AT147" s="1912"/>
      <c r="AU147" s="1912"/>
      <c r="AV147" s="1912"/>
      <c r="AW147" s="1912"/>
      <c r="AX147" s="1912"/>
      <c r="AY147" s="1912"/>
      <c r="AZ147" s="1912"/>
      <c r="BA147" s="1932"/>
      <c r="BB147" s="2009" t="s">
        <v>3</v>
      </c>
      <c r="BC147" s="1912"/>
      <c r="BD147" s="2186"/>
      <c r="BE147" s="2173">
        <v>0</v>
      </c>
    </row>
    <row r="148" spans="1:57" x14ac:dyDescent="0.25">
      <c r="A148" s="2838" t="s">
        <v>175</v>
      </c>
      <c r="B148" s="2840" t="s">
        <v>161</v>
      </c>
      <c r="C148" s="2841"/>
      <c r="D148" s="2082">
        <v>0</v>
      </c>
      <c r="E148" s="2115"/>
      <c r="F148" s="2120"/>
      <c r="G148" s="2120"/>
      <c r="H148" s="2120"/>
      <c r="I148" s="2120"/>
      <c r="J148" s="2126"/>
      <c r="K148" s="2078">
        <v>0</v>
      </c>
      <c r="L148" s="2194"/>
      <c r="M148" s="2120"/>
      <c r="N148" s="2111"/>
      <c r="O148" s="2096"/>
      <c r="P148" s="2151"/>
      <c r="Q148" s="2148"/>
      <c r="R148" s="2170" t="s">
        <v>6</v>
      </c>
      <c r="S148" s="1909"/>
      <c r="T148" s="1909"/>
      <c r="U148" s="1909"/>
      <c r="V148" s="1909"/>
      <c r="W148" s="1916"/>
      <c r="X148" s="1916"/>
      <c r="Y148" s="1923"/>
      <c r="Z148" s="1916"/>
      <c r="AA148" s="1916"/>
      <c r="AB148" s="1912"/>
      <c r="AC148" s="1912"/>
      <c r="AD148" s="1912"/>
      <c r="AE148" s="1912"/>
      <c r="AF148" s="1912"/>
      <c r="AG148" s="1912"/>
      <c r="AH148" s="1912"/>
      <c r="AI148" s="1912"/>
      <c r="AJ148" s="1912"/>
      <c r="AK148" s="1912"/>
      <c r="AL148" s="1912"/>
      <c r="AM148" s="1912"/>
      <c r="AN148" s="1912"/>
      <c r="AO148" s="1912"/>
      <c r="AP148" s="1912"/>
      <c r="AQ148" s="1912"/>
      <c r="AR148" s="1912"/>
      <c r="AS148" s="1912"/>
      <c r="AT148" s="1912"/>
      <c r="AU148" s="1912"/>
      <c r="AV148" s="1912"/>
      <c r="AW148" s="1912"/>
      <c r="AX148" s="1912"/>
      <c r="AY148" s="1912"/>
      <c r="AZ148" s="1912"/>
      <c r="BA148" s="2009" t="s">
        <v>3</v>
      </c>
      <c r="BB148" s="2009" t="s">
        <v>3</v>
      </c>
      <c r="BC148" s="1912"/>
      <c r="BD148" s="2173">
        <v>0</v>
      </c>
      <c r="BE148" s="2173">
        <v>0</v>
      </c>
    </row>
    <row r="149" spans="1:57" x14ac:dyDescent="0.25">
      <c r="A149" s="2839"/>
      <c r="B149" s="2842" t="s">
        <v>166</v>
      </c>
      <c r="C149" s="2001" t="s">
        <v>162</v>
      </c>
      <c r="D149" s="2048">
        <v>0</v>
      </c>
      <c r="E149" s="2069"/>
      <c r="F149" s="2056"/>
      <c r="G149" s="2056"/>
      <c r="H149" s="2056"/>
      <c r="I149" s="2056"/>
      <c r="J149" s="2056"/>
      <c r="K149" s="2100">
        <v>0</v>
      </c>
      <c r="L149" s="2056"/>
      <c r="M149" s="2057"/>
      <c r="N149" s="2091"/>
      <c r="O149" s="2083"/>
      <c r="P149" s="2089"/>
      <c r="Q149" s="2130"/>
      <c r="R149" s="2170" t="s">
        <v>6</v>
      </c>
      <c r="S149" s="1909"/>
      <c r="T149" s="1909"/>
      <c r="U149" s="1909"/>
      <c r="V149" s="1909"/>
      <c r="W149" s="1916"/>
      <c r="X149" s="1916"/>
      <c r="Y149" s="1923"/>
      <c r="Z149" s="1916"/>
      <c r="AA149" s="1916"/>
      <c r="AB149" s="1912"/>
      <c r="AC149" s="1912"/>
      <c r="AD149" s="1912"/>
      <c r="AE149" s="1912"/>
      <c r="AF149" s="1912"/>
      <c r="AG149" s="1912"/>
      <c r="AH149" s="1912"/>
      <c r="AI149" s="1912"/>
      <c r="AJ149" s="1912"/>
      <c r="AK149" s="1912"/>
      <c r="AL149" s="1912"/>
      <c r="AM149" s="1912"/>
      <c r="AN149" s="1912"/>
      <c r="AO149" s="1912"/>
      <c r="AP149" s="1912"/>
      <c r="AQ149" s="1912"/>
      <c r="AR149" s="1912"/>
      <c r="AS149" s="1912"/>
      <c r="AT149" s="1912"/>
      <c r="AU149" s="1912"/>
      <c r="AV149" s="1912"/>
      <c r="AW149" s="1912"/>
      <c r="AX149" s="1912"/>
      <c r="AY149" s="1912"/>
      <c r="AZ149" s="1912"/>
      <c r="BA149" s="2009" t="s">
        <v>3</v>
      </c>
      <c r="BB149" s="2009" t="s">
        <v>3</v>
      </c>
      <c r="BC149" s="1912"/>
      <c r="BD149" s="2173">
        <v>0</v>
      </c>
      <c r="BE149" s="2173">
        <v>0</v>
      </c>
    </row>
    <row r="150" spans="1:57" x14ac:dyDescent="0.25">
      <c r="A150" s="2839"/>
      <c r="B150" s="2843"/>
      <c r="C150" s="1939" t="s">
        <v>174</v>
      </c>
      <c r="D150" s="2050">
        <v>0</v>
      </c>
      <c r="E150" s="2072"/>
      <c r="F150" s="2073"/>
      <c r="G150" s="2073"/>
      <c r="H150" s="2073"/>
      <c r="I150" s="2073"/>
      <c r="J150" s="2073"/>
      <c r="K150" s="2122">
        <v>0</v>
      </c>
      <c r="L150" s="2073"/>
      <c r="M150" s="2074"/>
      <c r="N150" s="2197"/>
      <c r="O150" s="2196"/>
      <c r="P150" s="2090"/>
      <c r="Q150" s="2141"/>
      <c r="R150" s="2170" t="s">
        <v>3</v>
      </c>
      <c r="S150" s="1909"/>
      <c r="T150" s="1909"/>
      <c r="U150" s="1909"/>
      <c r="V150" s="1909"/>
      <c r="W150" s="1916"/>
      <c r="X150" s="1916"/>
      <c r="Y150" s="1923"/>
      <c r="Z150" s="1916"/>
      <c r="AA150" s="1916"/>
      <c r="AB150" s="1912"/>
      <c r="AC150" s="1912"/>
      <c r="AD150" s="1912"/>
      <c r="AE150" s="1912"/>
      <c r="AF150" s="1912"/>
      <c r="AG150" s="1912"/>
      <c r="AH150" s="1912"/>
      <c r="AI150" s="1912"/>
      <c r="AJ150" s="1912"/>
      <c r="AK150" s="1912"/>
      <c r="AL150" s="1912"/>
      <c r="AM150" s="1912"/>
      <c r="AN150" s="1912"/>
      <c r="AO150" s="1912"/>
      <c r="AP150" s="1912"/>
      <c r="AQ150" s="1912"/>
      <c r="AR150" s="1912"/>
      <c r="AS150" s="1912"/>
      <c r="AT150" s="1912"/>
      <c r="AU150" s="1912"/>
      <c r="AV150" s="1912"/>
      <c r="AW150" s="1912"/>
      <c r="AX150" s="1912"/>
      <c r="AY150" s="1912"/>
      <c r="AZ150" s="1912"/>
      <c r="BA150" s="1932"/>
      <c r="BB150" s="2009" t="s">
        <v>3</v>
      </c>
      <c r="BC150" s="1912"/>
      <c r="BD150" s="2186"/>
      <c r="BE150" s="2173">
        <v>0</v>
      </c>
    </row>
    <row r="151" spans="1:57" x14ac:dyDescent="0.25">
      <c r="A151" s="2839"/>
      <c r="B151" s="2842" t="s">
        <v>167</v>
      </c>
      <c r="C151" s="2001" t="s">
        <v>162</v>
      </c>
      <c r="D151" s="2048">
        <v>0</v>
      </c>
      <c r="E151" s="2069"/>
      <c r="F151" s="2056"/>
      <c r="G151" s="2056"/>
      <c r="H151" s="2056"/>
      <c r="I151" s="2056"/>
      <c r="J151" s="2056"/>
      <c r="K151" s="2119">
        <v>0</v>
      </c>
      <c r="L151" s="2056"/>
      <c r="M151" s="2057"/>
      <c r="N151" s="2091"/>
      <c r="O151" s="2083"/>
      <c r="P151" s="2089"/>
      <c r="Q151" s="2130"/>
      <c r="R151" s="2170" t="s">
        <v>6</v>
      </c>
      <c r="S151" s="1909"/>
      <c r="T151" s="1909"/>
      <c r="U151" s="1909"/>
      <c r="V151" s="1909"/>
      <c r="W151" s="1916"/>
      <c r="X151" s="1916"/>
      <c r="Y151" s="1923"/>
      <c r="Z151" s="1916"/>
      <c r="AA151" s="1916"/>
      <c r="AB151" s="1912"/>
      <c r="AC151" s="1912"/>
      <c r="AD151" s="1912"/>
      <c r="AE151" s="1912"/>
      <c r="AF151" s="1912"/>
      <c r="AG151" s="1912"/>
      <c r="AH151" s="1912"/>
      <c r="AI151" s="1912"/>
      <c r="AJ151" s="1912"/>
      <c r="AK151" s="1912"/>
      <c r="AL151" s="1912"/>
      <c r="AM151" s="1912"/>
      <c r="AN151" s="1912"/>
      <c r="AO151" s="1912"/>
      <c r="AP151" s="1912"/>
      <c r="AQ151" s="1912"/>
      <c r="AR151" s="1912"/>
      <c r="AS151" s="1912"/>
      <c r="AT151" s="1912"/>
      <c r="AU151" s="1912"/>
      <c r="AV151" s="1912"/>
      <c r="AW151" s="1912"/>
      <c r="AX151" s="1912"/>
      <c r="AY151" s="1912"/>
      <c r="AZ151" s="1912"/>
      <c r="BA151" s="2009" t="s">
        <v>3</v>
      </c>
      <c r="BB151" s="2009" t="s">
        <v>3</v>
      </c>
      <c r="BC151" s="1912"/>
      <c r="BD151" s="2173">
        <v>0</v>
      </c>
      <c r="BE151" s="2173">
        <v>0</v>
      </c>
    </row>
    <row r="152" spans="1:57" x14ac:dyDescent="0.25">
      <c r="A152" s="2831"/>
      <c r="B152" s="2843"/>
      <c r="C152" s="1939" t="s">
        <v>163</v>
      </c>
      <c r="D152" s="2050">
        <v>0</v>
      </c>
      <c r="E152" s="2072"/>
      <c r="F152" s="2073"/>
      <c r="G152" s="2073"/>
      <c r="H152" s="2073"/>
      <c r="I152" s="2073"/>
      <c r="J152" s="2073"/>
      <c r="K152" s="2124">
        <v>0</v>
      </c>
      <c r="L152" s="2073"/>
      <c r="M152" s="2074"/>
      <c r="N152" s="2198"/>
      <c r="O152" s="2199"/>
      <c r="P152" s="2090"/>
      <c r="Q152" s="2141"/>
      <c r="R152" s="2170" t="s">
        <v>3</v>
      </c>
      <c r="S152" s="1909"/>
      <c r="T152" s="1909"/>
      <c r="U152" s="1909"/>
      <c r="V152" s="1909"/>
      <c r="W152" s="1916"/>
      <c r="X152" s="1916"/>
      <c r="Y152" s="1923"/>
      <c r="Z152" s="1916"/>
      <c r="AA152" s="1916"/>
      <c r="AB152" s="1912"/>
      <c r="AC152" s="1912"/>
      <c r="AD152" s="1912"/>
      <c r="AE152" s="1912"/>
      <c r="AF152" s="1912"/>
      <c r="AG152" s="1912"/>
      <c r="AH152" s="1912"/>
      <c r="AI152" s="1912"/>
      <c r="AJ152" s="1912"/>
      <c r="AK152" s="1912"/>
      <c r="AL152" s="1912"/>
      <c r="AM152" s="1912"/>
      <c r="AN152" s="1912"/>
      <c r="AO152" s="1912"/>
      <c r="AP152" s="1912"/>
      <c r="AQ152" s="1912"/>
      <c r="AR152" s="1912"/>
      <c r="AS152" s="1912"/>
      <c r="AT152" s="1912"/>
      <c r="AU152" s="1912"/>
      <c r="AV152" s="1912"/>
      <c r="AW152" s="1912"/>
      <c r="AX152" s="1912"/>
      <c r="AY152" s="1912"/>
      <c r="AZ152" s="1912"/>
      <c r="BA152" s="1932"/>
      <c r="BB152" s="2009" t="s">
        <v>3</v>
      </c>
      <c r="BC152" s="1912"/>
      <c r="BD152" s="2186"/>
      <c r="BE152" s="2173">
        <v>0</v>
      </c>
    </row>
    <row r="153" spans="1:57" ht="15.75" x14ac:dyDescent="0.25">
      <c r="A153" s="1965" t="s">
        <v>176</v>
      </c>
      <c r="B153" s="1957"/>
      <c r="C153" s="1978"/>
      <c r="D153" s="1940"/>
      <c r="E153" s="1940"/>
      <c r="F153" s="2003"/>
      <c r="G153" s="2003"/>
      <c r="H153" s="2003"/>
      <c r="I153" s="2003"/>
      <c r="J153" s="2003"/>
      <c r="K153" s="2003"/>
      <c r="L153" s="2003"/>
      <c r="M153" s="2003"/>
      <c r="N153" s="2003"/>
      <c r="O153" s="2003"/>
      <c r="P153" s="2003"/>
      <c r="Q153" s="2004"/>
      <c r="R153" s="2004"/>
      <c r="S153" s="1952"/>
      <c r="T153" s="1909"/>
      <c r="U153" s="1909"/>
      <c r="V153" s="1909"/>
      <c r="W153" s="1909"/>
      <c r="X153" s="1909"/>
      <c r="Y153" s="1909"/>
      <c r="Z153" s="1909"/>
      <c r="AA153" s="1909"/>
      <c r="AB153" s="1909"/>
      <c r="AC153" s="1909"/>
      <c r="AD153" s="1909"/>
      <c r="AE153" s="1909"/>
      <c r="AF153" s="1909"/>
      <c r="AG153" s="1909"/>
      <c r="AH153" s="1909"/>
      <c r="AI153" s="1909"/>
      <c r="AJ153" s="1909"/>
      <c r="AK153" s="1909"/>
      <c r="AL153" s="1909"/>
      <c r="AM153" s="1909"/>
      <c r="AN153" s="1909"/>
      <c r="AO153" s="1909"/>
      <c r="AP153" s="1909"/>
      <c r="AQ153" s="1909"/>
      <c r="AR153" s="1909"/>
      <c r="AS153" s="1909"/>
      <c r="AT153" s="1909"/>
      <c r="AU153" s="1909"/>
      <c r="AV153" s="1909"/>
      <c r="AW153" s="1909"/>
      <c r="AX153" s="1909"/>
      <c r="AY153" s="1909"/>
      <c r="AZ153" s="1909"/>
      <c r="BA153" s="1909"/>
      <c r="BB153" s="1909"/>
      <c r="BC153" s="1909"/>
      <c r="BD153" s="1909"/>
      <c r="BE153" s="1909"/>
    </row>
    <row r="154" spans="1:57" ht="15.75" x14ac:dyDescent="0.25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1952"/>
      <c r="J154" s="1922"/>
      <c r="K154" s="1922"/>
      <c r="L154" s="1935"/>
      <c r="M154" s="1935"/>
      <c r="N154" s="1935"/>
      <c r="O154" s="1935"/>
      <c r="P154" s="1935"/>
      <c r="Q154" s="1935"/>
      <c r="R154" s="1935"/>
      <c r="S154" s="1909"/>
      <c r="T154" s="1909"/>
      <c r="U154" s="1909"/>
      <c r="V154" s="1909"/>
      <c r="W154" s="1909"/>
      <c r="X154" s="1909"/>
      <c r="Y154" s="1909"/>
      <c r="Z154" s="1909"/>
      <c r="AA154" s="1909"/>
      <c r="AB154" s="1912"/>
      <c r="AC154" s="1912"/>
      <c r="AD154" s="1912"/>
      <c r="AE154" s="1912"/>
      <c r="AF154" s="1912"/>
      <c r="AG154" s="1912"/>
      <c r="AH154" s="1912"/>
      <c r="AI154" s="1912"/>
      <c r="AJ154" s="1912"/>
      <c r="AK154" s="1912"/>
      <c r="AL154" s="1912"/>
      <c r="AM154" s="1912"/>
      <c r="AN154" s="1912"/>
      <c r="AO154" s="1912"/>
      <c r="AP154" s="1912"/>
      <c r="AQ154" s="1912"/>
      <c r="AR154" s="1912"/>
      <c r="AS154" s="1912"/>
      <c r="AT154" s="1912"/>
      <c r="AU154" s="1912"/>
      <c r="AV154" s="1912"/>
      <c r="AW154" s="1912"/>
      <c r="AX154" s="1912"/>
      <c r="AY154" s="1912"/>
      <c r="AZ154" s="1912"/>
      <c r="BA154" s="1909"/>
      <c r="BB154" s="1909"/>
      <c r="BC154" s="1909"/>
      <c r="BD154" s="1909"/>
      <c r="BE154" s="1912"/>
    </row>
    <row r="155" spans="1:57" ht="15.75" x14ac:dyDescent="0.25">
      <c r="A155" s="2807"/>
      <c r="B155" s="2808"/>
      <c r="C155" s="2809"/>
      <c r="D155" s="2831"/>
      <c r="E155" s="1958" t="s">
        <v>178</v>
      </c>
      <c r="F155" s="1924" t="s">
        <v>179</v>
      </c>
      <c r="G155" s="1924" t="s">
        <v>92</v>
      </c>
      <c r="H155" s="1943" t="s">
        <v>180</v>
      </c>
      <c r="I155" s="1952"/>
      <c r="J155" s="1922"/>
      <c r="K155" s="1922"/>
      <c r="L155" s="1935"/>
      <c r="M155" s="1935"/>
      <c r="N155" s="1935"/>
      <c r="O155" s="1935"/>
      <c r="P155" s="1935"/>
      <c r="Q155" s="1935"/>
      <c r="R155" s="1935"/>
      <c r="S155" s="1909"/>
      <c r="T155" s="1909"/>
      <c r="U155" s="1909"/>
      <c r="V155" s="1909"/>
      <c r="W155" s="1909"/>
      <c r="X155" s="1909"/>
      <c r="Y155" s="1909"/>
      <c r="Z155" s="1909"/>
      <c r="AA155" s="1909"/>
      <c r="AB155" s="1912"/>
      <c r="AC155" s="1912"/>
      <c r="AD155" s="1912"/>
      <c r="AE155" s="1912"/>
      <c r="AF155" s="1912"/>
      <c r="AG155" s="1912"/>
      <c r="AH155" s="1912"/>
      <c r="AI155" s="1912"/>
      <c r="AJ155" s="1912"/>
      <c r="AK155" s="1912"/>
      <c r="AL155" s="1912"/>
      <c r="AM155" s="1912"/>
      <c r="AN155" s="1912"/>
      <c r="AO155" s="1912"/>
      <c r="AP155" s="1912"/>
      <c r="AQ155" s="1912"/>
      <c r="AR155" s="1912"/>
      <c r="AS155" s="1912"/>
      <c r="AT155" s="1912"/>
      <c r="AU155" s="1912"/>
      <c r="AV155" s="1912"/>
      <c r="AW155" s="1912"/>
      <c r="AX155" s="1912"/>
      <c r="AY155" s="1912"/>
      <c r="AZ155" s="1912"/>
      <c r="BA155" s="1909"/>
      <c r="BB155" s="1909"/>
      <c r="BC155" s="1909"/>
      <c r="BD155" s="1909"/>
      <c r="BE155" s="1912"/>
    </row>
    <row r="156" spans="1:57" ht="15.75" x14ac:dyDescent="0.25">
      <c r="A156" s="2832" t="s">
        <v>181</v>
      </c>
      <c r="B156" s="2833"/>
      <c r="C156" s="2834"/>
      <c r="D156" s="2048">
        <v>0</v>
      </c>
      <c r="E156" s="2054"/>
      <c r="F156" s="2055"/>
      <c r="G156" s="2055"/>
      <c r="H156" s="2083"/>
      <c r="I156" s="2188" t="s">
        <v>3</v>
      </c>
      <c r="J156" s="1922"/>
      <c r="K156" s="1922"/>
      <c r="L156" s="1935"/>
      <c r="M156" s="1935"/>
      <c r="N156" s="1935"/>
      <c r="O156" s="1935"/>
      <c r="P156" s="1935"/>
      <c r="Q156" s="1935"/>
      <c r="R156" s="1935"/>
      <c r="S156" s="1909"/>
      <c r="T156" s="1909"/>
      <c r="U156" s="1909"/>
      <c r="V156" s="1909"/>
      <c r="W156" s="1909"/>
      <c r="X156" s="1909"/>
      <c r="Y156" s="1909"/>
      <c r="Z156" s="1909"/>
      <c r="AA156" s="1909"/>
      <c r="AB156" s="1912"/>
      <c r="AC156" s="1912"/>
      <c r="AD156" s="1912"/>
      <c r="AE156" s="1912"/>
      <c r="AF156" s="1912"/>
      <c r="AG156" s="1912"/>
      <c r="AH156" s="1912"/>
      <c r="AI156" s="1912"/>
      <c r="AJ156" s="1912"/>
      <c r="AK156" s="1912"/>
      <c r="AL156" s="1912"/>
      <c r="AM156" s="1912"/>
      <c r="AN156" s="1912"/>
      <c r="AO156" s="1912"/>
      <c r="AP156" s="1912"/>
      <c r="AQ156" s="1912"/>
      <c r="AR156" s="1912"/>
      <c r="AS156" s="1912"/>
      <c r="AT156" s="1912"/>
      <c r="AU156" s="1912"/>
      <c r="AV156" s="1912"/>
      <c r="AW156" s="1912"/>
      <c r="AX156" s="1912"/>
      <c r="AY156" s="1912"/>
      <c r="AZ156" s="1912"/>
      <c r="BA156" s="2009" t="s">
        <v>3</v>
      </c>
      <c r="BB156" s="1909"/>
      <c r="BC156" s="1909"/>
      <c r="BD156" s="2173">
        <v>0</v>
      </c>
      <c r="BE156" s="1912"/>
    </row>
    <row r="157" spans="1:57" ht="15.75" x14ac:dyDescent="0.25">
      <c r="A157" s="2827" t="s">
        <v>182</v>
      </c>
      <c r="B157" s="2828"/>
      <c r="C157" s="2829"/>
      <c r="D157" s="2050">
        <v>0</v>
      </c>
      <c r="E157" s="2044"/>
      <c r="F157" s="2045"/>
      <c r="G157" s="2045"/>
      <c r="H157" s="2047"/>
      <c r="I157" s="2188" t="s">
        <v>3</v>
      </c>
      <c r="J157" s="1922"/>
      <c r="K157" s="1922"/>
      <c r="L157" s="1935"/>
      <c r="M157" s="1935"/>
      <c r="N157" s="1935"/>
      <c r="O157" s="1935"/>
      <c r="P157" s="1935"/>
      <c r="Q157" s="1935"/>
      <c r="R157" s="1935"/>
      <c r="S157" s="1909"/>
      <c r="T157" s="1909"/>
      <c r="U157" s="1909"/>
      <c r="V157" s="1909"/>
      <c r="W157" s="1909"/>
      <c r="X157" s="1909"/>
      <c r="Y157" s="1909"/>
      <c r="Z157" s="1909"/>
      <c r="AA157" s="1909"/>
      <c r="AB157" s="1912"/>
      <c r="AC157" s="1912"/>
      <c r="AD157" s="1912"/>
      <c r="AE157" s="1912"/>
      <c r="AF157" s="1912"/>
      <c r="AG157" s="1912"/>
      <c r="AH157" s="1912"/>
      <c r="AI157" s="1912"/>
      <c r="AJ157" s="1912"/>
      <c r="AK157" s="1912"/>
      <c r="AL157" s="1912"/>
      <c r="AM157" s="1912"/>
      <c r="AN157" s="1912"/>
      <c r="AO157" s="1912"/>
      <c r="AP157" s="1912"/>
      <c r="AQ157" s="1912"/>
      <c r="AR157" s="1912"/>
      <c r="AS157" s="1912"/>
      <c r="AT157" s="1912"/>
      <c r="AU157" s="1912"/>
      <c r="AV157" s="1912"/>
      <c r="AW157" s="1912"/>
      <c r="AX157" s="1912"/>
      <c r="AY157" s="1912"/>
      <c r="AZ157" s="1912"/>
      <c r="BA157" s="2009" t="s">
        <v>3</v>
      </c>
      <c r="BB157" s="1909"/>
      <c r="BC157" s="1909"/>
      <c r="BD157" s="2173">
        <v>0</v>
      </c>
      <c r="BE157" s="1912"/>
    </row>
    <row r="158" spans="1:57" ht="15.75" x14ac:dyDescent="0.25">
      <c r="A158" s="1966" t="s">
        <v>183</v>
      </c>
      <c r="B158" s="1978"/>
      <c r="C158" s="1978"/>
      <c r="D158" s="1926"/>
      <c r="E158" s="1926"/>
      <c r="F158" s="1926"/>
      <c r="G158" s="1926"/>
      <c r="H158" s="1926"/>
      <c r="I158" s="1926"/>
      <c r="J158" s="1926"/>
      <c r="K158" s="1926"/>
      <c r="L158" s="1926"/>
      <c r="M158" s="1926"/>
      <c r="N158" s="1926"/>
      <c r="O158" s="1926"/>
      <c r="P158" s="1926"/>
      <c r="Q158" s="1926"/>
      <c r="R158" s="1956"/>
      <c r="S158" s="1909"/>
      <c r="T158" s="1909"/>
      <c r="U158" s="1909"/>
      <c r="V158" s="1909"/>
      <c r="W158" s="1909"/>
      <c r="X158" s="1909"/>
      <c r="Y158" s="1909"/>
      <c r="Z158" s="1909"/>
      <c r="AA158" s="1909"/>
      <c r="AB158" s="1909"/>
      <c r="AC158" s="1909"/>
      <c r="AD158" s="1909"/>
      <c r="AE158" s="1909"/>
      <c r="AF158" s="1909"/>
      <c r="AG158" s="1909"/>
      <c r="AH158" s="1909"/>
      <c r="AI158" s="1909"/>
      <c r="AJ158" s="1909"/>
      <c r="AK158" s="1909"/>
      <c r="AL158" s="1909"/>
      <c r="AM158" s="1909"/>
      <c r="AN158" s="1909"/>
      <c r="AO158" s="1909"/>
      <c r="AP158" s="1909"/>
      <c r="AQ158" s="1909"/>
      <c r="AR158" s="1909"/>
      <c r="AS158" s="1909"/>
      <c r="AT158" s="1909"/>
      <c r="AU158" s="1909"/>
      <c r="AV158" s="1909"/>
      <c r="AW158" s="1909"/>
      <c r="AX158" s="1909"/>
      <c r="AY158" s="1909"/>
      <c r="AZ158" s="1909"/>
      <c r="BA158" s="1909"/>
      <c r="BB158" s="1909"/>
      <c r="BC158" s="1909"/>
      <c r="BD158" s="1909"/>
      <c r="BE158" s="1909"/>
    </row>
    <row r="159" spans="1:57" x14ac:dyDescent="0.2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1925"/>
      <c r="R159" s="1925"/>
      <c r="S159" s="1909"/>
      <c r="T159" s="1909"/>
      <c r="U159" s="1909"/>
      <c r="V159" s="1909"/>
      <c r="W159" s="1909"/>
      <c r="X159" s="1909"/>
      <c r="Y159" s="1909"/>
      <c r="Z159" s="1909"/>
      <c r="AA159" s="1909"/>
      <c r="AB159" s="1912"/>
      <c r="AC159" s="1912"/>
      <c r="AD159" s="1912"/>
      <c r="AE159" s="1912"/>
      <c r="AF159" s="1912"/>
      <c r="AG159" s="1912"/>
      <c r="AH159" s="1912"/>
      <c r="AI159" s="1912"/>
      <c r="AJ159" s="1912"/>
      <c r="AK159" s="1912"/>
      <c r="AL159" s="1912"/>
      <c r="AM159" s="1912"/>
      <c r="AN159" s="1912"/>
      <c r="AO159" s="1912"/>
      <c r="AP159" s="1912"/>
      <c r="AQ159" s="1912"/>
      <c r="AR159" s="1912"/>
      <c r="AS159" s="1912"/>
      <c r="AT159" s="1912"/>
      <c r="AU159" s="1912"/>
      <c r="AV159" s="1912"/>
      <c r="AW159" s="1912"/>
      <c r="AX159" s="1912"/>
      <c r="AY159" s="1912"/>
      <c r="AZ159" s="1912"/>
      <c r="BA159" s="1909"/>
      <c r="BB159" s="1909"/>
      <c r="BC159" s="1909"/>
      <c r="BD159" s="1909"/>
      <c r="BE159" s="1912"/>
    </row>
    <row r="160" spans="1:57" ht="21" x14ac:dyDescent="0.25">
      <c r="A160" s="2807"/>
      <c r="B160" s="2808"/>
      <c r="C160" s="2809"/>
      <c r="D160" s="2802"/>
      <c r="E160" s="1958" t="s">
        <v>178</v>
      </c>
      <c r="F160" s="1924" t="s">
        <v>21</v>
      </c>
      <c r="G160" s="1924" t="s">
        <v>185</v>
      </c>
      <c r="H160" s="1924" t="s">
        <v>91</v>
      </c>
      <c r="I160" s="1924" t="s">
        <v>186</v>
      </c>
      <c r="J160" s="1924" t="s">
        <v>92</v>
      </c>
      <c r="K160" s="1924" t="s">
        <v>25</v>
      </c>
      <c r="L160" s="1924" t="s">
        <v>26</v>
      </c>
      <c r="M160" s="1943" t="s">
        <v>27</v>
      </c>
      <c r="N160" s="1958" t="s">
        <v>1</v>
      </c>
      <c r="O160" s="1931" t="s">
        <v>2</v>
      </c>
      <c r="P160" s="2830"/>
      <c r="Q160" s="1925"/>
      <c r="R160" s="1925"/>
      <c r="S160" s="1909"/>
      <c r="T160" s="1909"/>
      <c r="U160" s="1909"/>
      <c r="V160" s="1909"/>
      <c r="W160" s="1909"/>
      <c r="X160" s="1909"/>
      <c r="Y160" s="1909"/>
      <c r="Z160" s="1909"/>
      <c r="AA160" s="1909"/>
      <c r="AB160" s="1912"/>
      <c r="AC160" s="1912"/>
      <c r="AD160" s="1912"/>
      <c r="AE160" s="1912"/>
      <c r="AF160" s="1912"/>
      <c r="AG160" s="1912"/>
      <c r="AH160" s="1912"/>
      <c r="AI160" s="1912"/>
      <c r="AJ160" s="1912"/>
      <c r="AK160" s="1912"/>
      <c r="AL160" s="1912"/>
      <c r="AM160" s="1912"/>
      <c r="AN160" s="1912"/>
      <c r="AO160" s="1912"/>
      <c r="AP160" s="1912"/>
      <c r="AQ160" s="1912"/>
      <c r="AR160" s="1912"/>
      <c r="AS160" s="1912"/>
      <c r="AT160" s="1912"/>
      <c r="AU160" s="1912"/>
      <c r="AV160" s="1912"/>
      <c r="AW160" s="1912"/>
      <c r="AX160" s="1912"/>
      <c r="AY160" s="1912"/>
      <c r="AZ160" s="1912"/>
      <c r="BA160" s="1909"/>
      <c r="BB160" s="1909"/>
      <c r="BC160" s="1909"/>
      <c r="BD160" s="1909"/>
      <c r="BE160" s="1912"/>
    </row>
    <row r="161" spans="1:57" ht="15.75" x14ac:dyDescent="0.25">
      <c r="A161" s="2799" t="s">
        <v>187</v>
      </c>
      <c r="B161" s="2810" t="s">
        <v>188</v>
      </c>
      <c r="C161" s="2812"/>
      <c r="D161" s="2048">
        <v>0</v>
      </c>
      <c r="E161" s="2054"/>
      <c r="F161" s="2055"/>
      <c r="G161" s="2055"/>
      <c r="H161" s="2055"/>
      <c r="I161" s="2055"/>
      <c r="J161" s="2055"/>
      <c r="K161" s="2055"/>
      <c r="L161" s="2055"/>
      <c r="M161" s="2083"/>
      <c r="N161" s="2106"/>
      <c r="O161" s="2034"/>
      <c r="P161" s="2089"/>
      <c r="Q161" s="2170" t="s">
        <v>6</v>
      </c>
      <c r="R161" s="1935"/>
      <c r="S161" s="1909"/>
      <c r="T161" s="1909"/>
      <c r="U161" s="1909"/>
      <c r="V161" s="1916"/>
      <c r="W161" s="1916"/>
      <c r="X161" s="1916"/>
      <c r="Y161" s="1916"/>
      <c r="Z161" s="1916"/>
      <c r="AA161" s="1916"/>
      <c r="AB161" s="1912"/>
      <c r="AC161" s="1912"/>
      <c r="AD161" s="1912"/>
      <c r="AE161" s="1912"/>
      <c r="AF161" s="1912"/>
      <c r="AG161" s="1912"/>
      <c r="AH161" s="1912"/>
      <c r="AI161" s="1912"/>
      <c r="AJ161" s="1912"/>
      <c r="AK161" s="1912"/>
      <c r="AL161" s="1912"/>
      <c r="AM161" s="1912"/>
      <c r="AN161" s="1912"/>
      <c r="AO161" s="1912"/>
      <c r="AP161" s="1912"/>
      <c r="AQ161" s="1912"/>
      <c r="AR161" s="1912"/>
      <c r="AS161" s="1912"/>
      <c r="AT161" s="1912"/>
      <c r="AU161" s="1912"/>
      <c r="AV161" s="1912"/>
      <c r="AW161" s="1912"/>
      <c r="AX161" s="1912"/>
      <c r="AY161" s="1912"/>
      <c r="AZ161" s="1912"/>
      <c r="BA161" s="2009" t="s">
        <v>3</v>
      </c>
      <c r="BB161" s="2009" t="s">
        <v>3</v>
      </c>
      <c r="BC161" s="1912"/>
      <c r="BD161" s="2173">
        <v>0</v>
      </c>
      <c r="BE161" s="2173">
        <v>0</v>
      </c>
    </row>
    <row r="162" spans="1:57" ht="15.75" x14ac:dyDescent="0.25">
      <c r="A162" s="2800"/>
      <c r="B162" s="2820" t="s">
        <v>189</v>
      </c>
      <c r="C162" s="2821"/>
      <c r="D162" s="2050">
        <v>0</v>
      </c>
      <c r="E162" s="2044"/>
      <c r="F162" s="2045"/>
      <c r="G162" s="2045"/>
      <c r="H162" s="2045"/>
      <c r="I162" s="2045"/>
      <c r="J162" s="2045"/>
      <c r="K162" s="2045"/>
      <c r="L162" s="2045"/>
      <c r="M162" s="2047"/>
      <c r="N162" s="2149"/>
      <c r="O162" s="2037"/>
      <c r="P162" s="2090"/>
      <c r="Q162" s="2170" t="s">
        <v>6</v>
      </c>
      <c r="R162" s="1935"/>
      <c r="S162" s="1909"/>
      <c r="T162" s="1909"/>
      <c r="U162" s="1909"/>
      <c r="V162" s="1916"/>
      <c r="W162" s="1916"/>
      <c r="X162" s="1916"/>
      <c r="Y162" s="1916"/>
      <c r="Z162" s="1916"/>
      <c r="AA162" s="1916"/>
      <c r="AB162" s="1912"/>
      <c r="AC162" s="1912"/>
      <c r="AD162" s="1912"/>
      <c r="AE162" s="1912"/>
      <c r="AF162" s="1912"/>
      <c r="AG162" s="1912"/>
      <c r="AH162" s="1912"/>
      <c r="AI162" s="1912"/>
      <c r="AJ162" s="1912"/>
      <c r="AK162" s="1912"/>
      <c r="AL162" s="1912"/>
      <c r="AM162" s="1912"/>
      <c r="AN162" s="1912"/>
      <c r="AO162" s="1912"/>
      <c r="AP162" s="1912"/>
      <c r="AQ162" s="1912"/>
      <c r="AR162" s="1912"/>
      <c r="AS162" s="1912"/>
      <c r="AT162" s="1912"/>
      <c r="AU162" s="1912"/>
      <c r="AV162" s="1912"/>
      <c r="AW162" s="1912"/>
      <c r="AX162" s="1912"/>
      <c r="AY162" s="1912"/>
      <c r="AZ162" s="1912"/>
      <c r="BA162" s="2009" t="s">
        <v>3</v>
      </c>
      <c r="BB162" s="2009" t="s">
        <v>3</v>
      </c>
      <c r="BC162" s="1912"/>
      <c r="BD162" s="2173">
        <v>0</v>
      </c>
      <c r="BE162" s="2173">
        <v>0</v>
      </c>
    </row>
    <row r="163" spans="1:57" ht="15.75" x14ac:dyDescent="0.25">
      <c r="A163" s="2799" t="s">
        <v>190</v>
      </c>
      <c r="B163" s="2822" t="s">
        <v>188</v>
      </c>
      <c r="C163" s="2823"/>
      <c r="D163" s="2116">
        <v>0</v>
      </c>
      <c r="E163" s="2113"/>
      <c r="F163" s="2114"/>
      <c r="G163" s="2114"/>
      <c r="H163" s="2114"/>
      <c r="I163" s="2114"/>
      <c r="J163" s="2114"/>
      <c r="K163" s="2114"/>
      <c r="L163" s="2114"/>
      <c r="M163" s="2097"/>
      <c r="N163" s="2150"/>
      <c r="O163" s="2040"/>
      <c r="P163" s="2099"/>
      <c r="Q163" s="2170" t="s">
        <v>6</v>
      </c>
      <c r="R163" s="1935"/>
      <c r="S163" s="1909"/>
      <c r="T163" s="1909"/>
      <c r="U163" s="1909"/>
      <c r="V163" s="1916"/>
      <c r="W163" s="1916"/>
      <c r="X163" s="1916"/>
      <c r="Y163" s="1916"/>
      <c r="Z163" s="1916"/>
      <c r="AA163" s="1916"/>
      <c r="AB163" s="1912"/>
      <c r="AC163" s="1912"/>
      <c r="AD163" s="1912"/>
      <c r="AE163" s="1912"/>
      <c r="AF163" s="1912"/>
      <c r="AG163" s="1912"/>
      <c r="AH163" s="1912"/>
      <c r="AI163" s="1912"/>
      <c r="AJ163" s="1912"/>
      <c r="AK163" s="1912"/>
      <c r="AL163" s="1912"/>
      <c r="AM163" s="1912"/>
      <c r="AN163" s="1912"/>
      <c r="AO163" s="1912"/>
      <c r="AP163" s="1912"/>
      <c r="AQ163" s="1912"/>
      <c r="AR163" s="1912"/>
      <c r="AS163" s="1912"/>
      <c r="AT163" s="1912"/>
      <c r="AU163" s="1912"/>
      <c r="AV163" s="1912"/>
      <c r="AW163" s="1912"/>
      <c r="AX163" s="1912"/>
      <c r="AY163" s="1912"/>
      <c r="AZ163" s="1912"/>
      <c r="BA163" s="2009" t="s">
        <v>3</v>
      </c>
      <c r="BB163" s="2009" t="s">
        <v>3</v>
      </c>
      <c r="BC163" s="1912"/>
      <c r="BD163" s="2173">
        <v>0</v>
      </c>
      <c r="BE163" s="2173">
        <v>0</v>
      </c>
    </row>
    <row r="164" spans="1:57" ht="15.75" x14ac:dyDescent="0.25">
      <c r="A164" s="2800"/>
      <c r="B164" s="2824" t="s">
        <v>189</v>
      </c>
      <c r="C164" s="2826"/>
      <c r="D164" s="2064">
        <v>0</v>
      </c>
      <c r="E164" s="2065"/>
      <c r="F164" s="2066"/>
      <c r="G164" s="2066"/>
      <c r="H164" s="2066"/>
      <c r="I164" s="2066"/>
      <c r="J164" s="2066"/>
      <c r="K164" s="2066"/>
      <c r="L164" s="2066"/>
      <c r="M164" s="2039"/>
      <c r="N164" s="2108"/>
      <c r="O164" s="2036"/>
      <c r="P164" s="2068"/>
      <c r="Q164" s="2170" t="s">
        <v>6</v>
      </c>
      <c r="R164" s="1935"/>
      <c r="S164" s="1909"/>
      <c r="T164" s="1909"/>
      <c r="U164" s="1909"/>
      <c r="V164" s="1916"/>
      <c r="W164" s="1916"/>
      <c r="X164" s="1916"/>
      <c r="Y164" s="1916"/>
      <c r="Z164" s="1916"/>
      <c r="AA164" s="1916"/>
      <c r="AB164" s="1912"/>
      <c r="AC164" s="1912"/>
      <c r="AD164" s="1912"/>
      <c r="AE164" s="1912"/>
      <c r="AF164" s="1912"/>
      <c r="AG164" s="1912"/>
      <c r="AH164" s="1912"/>
      <c r="AI164" s="1912"/>
      <c r="AJ164" s="1912"/>
      <c r="AK164" s="1912"/>
      <c r="AL164" s="1912"/>
      <c r="AM164" s="1912"/>
      <c r="AN164" s="1912"/>
      <c r="AO164" s="1912"/>
      <c r="AP164" s="1912"/>
      <c r="AQ164" s="1912"/>
      <c r="AR164" s="1912"/>
      <c r="AS164" s="1912"/>
      <c r="AT164" s="1912"/>
      <c r="AU164" s="1912"/>
      <c r="AV164" s="1912"/>
      <c r="AW164" s="1912"/>
      <c r="AX164" s="1912"/>
      <c r="AY164" s="1912"/>
      <c r="AZ164" s="1912"/>
      <c r="BA164" s="2009" t="s">
        <v>3</v>
      </c>
      <c r="BB164" s="2009" t="s">
        <v>3</v>
      </c>
      <c r="BC164" s="1912"/>
      <c r="BD164" s="2173">
        <v>0</v>
      </c>
      <c r="BE164" s="2173">
        <v>0</v>
      </c>
    </row>
    <row r="165" spans="1:57" ht="15.75" x14ac:dyDescent="0.25">
      <c r="A165" s="2799" t="s">
        <v>112</v>
      </c>
      <c r="B165" s="2810" t="s">
        <v>188</v>
      </c>
      <c r="C165" s="2812"/>
      <c r="D165" s="2048">
        <v>0</v>
      </c>
      <c r="E165" s="2111"/>
      <c r="F165" s="2112"/>
      <c r="G165" s="2112"/>
      <c r="H165" s="2112"/>
      <c r="I165" s="2112"/>
      <c r="J165" s="2112"/>
      <c r="K165" s="2112"/>
      <c r="L165" s="2112"/>
      <c r="M165" s="2096"/>
      <c r="N165" s="2151"/>
      <c r="O165" s="2034"/>
      <c r="P165" s="2089"/>
      <c r="Q165" s="2170" t="s">
        <v>6</v>
      </c>
      <c r="R165" s="1935"/>
      <c r="S165" s="1909"/>
      <c r="T165" s="1909"/>
      <c r="U165" s="1909"/>
      <c r="V165" s="1916"/>
      <c r="W165" s="1916"/>
      <c r="X165" s="1916"/>
      <c r="Y165" s="1916"/>
      <c r="Z165" s="1916"/>
      <c r="AA165" s="1916"/>
      <c r="AB165" s="1912"/>
      <c r="AC165" s="1912"/>
      <c r="AD165" s="1912"/>
      <c r="AE165" s="1912"/>
      <c r="AF165" s="1912"/>
      <c r="AG165" s="1912"/>
      <c r="AH165" s="1912"/>
      <c r="AI165" s="1912"/>
      <c r="AJ165" s="1912"/>
      <c r="AK165" s="1912"/>
      <c r="AL165" s="1912"/>
      <c r="AM165" s="1912"/>
      <c r="AN165" s="1912"/>
      <c r="AO165" s="1912"/>
      <c r="AP165" s="1912"/>
      <c r="AQ165" s="1912"/>
      <c r="AR165" s="1912"/>
      <c r="AS165" s="1912"/>
      <c r="AT165" s="1912"/>
      <c r="AU165" s="1912"/>
      <c r="AV165" s="1912"/>
      <c r="AW165" s="1912"/>
      <c r="AX165" s="1912"/>
      <c r="AY165" s="1912"/>
      <c r="AZ165" s="1912"/>
      <c r="BA165" s="2009" t="s">
        <v>3</v>
      </c>
      <c r="BB165" s="2009" t="s">
        <v>3</v>
      </c>
      <c r="BC165" s="1912"/>
      <c r="BD165" s="2173">
        <v>0</v>
      </c>
      <c r="BE165" s="2173">
        <v>0</v>
      </c>
    </row>
    <row r="166" spans="1:57" ht="15.75" x14ac:dyDescent="0.25">
      <c r="A166" s="2800"/>
      <c r="B166" s="2820" t="s">
        <v>189</v>
      </c>
      <c r="C166" s="2821"/>
      <c r="D166" s="2050">
        <v>0</v>
      </c>
      <c r="E166" s="2044"/>
      <c r="F166" s="2045"/>
      <c r="G166" s="2045"/>
      <c r="H166" s="2045"/>
      <c r="I166" s="2045"/>
      <c r="J166" s="2045"/>
      <c r="K166" s="2045"/>
      <c r="L166" s="2045"/>
      <c r="M166" s="2047"/>
      <c r="N166" s="2149"/>
      <c r="O166" s="2037"/>
      <c r="P166" s="2090"/>
      <c r="Q166" s="2170" t="s">
        <v>6</v>
      </c>
      <c r="R166" s="1935"/>
      <c r="S166" s="1909"/>
      <c r="T166" s="1909"/>
      <c r="U166" s="1909"/>
      <c r="V166" s="1916"/>
      <c r="W166" s="1916"/>
      <c r="X166" s="1916"/>
      <c r="Y166" s="1916"/>
      <c r="Z166" s="1916"/>
      <c r="AA166" s="1916"/>
      <c r="AB166" s="1912"/>
      <c r="AC166" s="1912"/>
      <c r="AD166" s="1912"/>
      <c r="AE166" s="1912"/>
      <c r="AF166" s="1912"/>
      <c r="AG166" s="1912"/>
      <c r="AH166" s="1912"/>
      <c r="AI166" s="1912"/>
      <c r="AJ166" s="1912"/>
      <c r="AK166" s="1912"/>
      <c r="AL166" s="1912"/>
      <c r="AM166" s="1912"/>
      <c r="AN166" s="1912"/>
      <c r="AO166" s="1912"/>
      <c r="AP166" s="1912"/>
      <c r="AQ166" s="1912"/>
      <c r="AR166" s="1912"/>
      <c r="AS166" s="1912"/>
      <c r="AT166" s="1912"/>
      <c r="AU166" s="1912"/>
      <c r="AV166" s="1912"/>
      <c r="AW166" s="1912"/>
      <c r="AX166" s="1912"/>
      <c r="AY166" s="1912"/>
      <c r="AZ166" s="1912"/>
      <c r="BA166" s="2009" t="s">
        <v>3</v>
      </c>
      <c r="BB166" s="2009" t="s">
        <v>3</v>
      </c>
      <c r="BC166" s="1912"/>
      <c r="BD166" s="2173">
        <v>0</v>
      </c>
      <c r="BE166" s="2173">
        <v>0</v>
      </c>
    </row>
    <row r="167" spans="1:57" ht="15.75" x14ac:dyDescent="0.25">
      <c r="A167" s="2799" t="s">
        <v>117</v>
      </c>
      <c r="B167" s="2822" t="s">
        <v>188</v>
      </c>
      <c r="C167" s="2823"/>
      <c r="D167" s="2116">
        <v>0</v>
      </c>
      <c r="E167" s="2113"/>
      <c r="F167" s="2114"/>
      <c r="G167" s="2114"/>
      <c r="H167" s="2114"/>
      <c r="I167" s="2114"/>
      <c r="J167" s="2152"/>
      <c r="K167" s="2152"/>
      <c r="L167" s="2152"/>
      <c r="M167" s="2153"/>
      <c r="N167" s="2151"/>
      <c r="O167" s="2040"/>
      <c r="P167" s="2154"/>
      <c r="Q167" s="2170" t="s">
        <v>3</v>
      </c>
      <c r="R167" s="1935"/>
      <c r="S167" s="1909"/>
      <c r="T167" s="1909"/>
      <c r="U167" s="1909"/>
      <c r="V167" s="1916"/>
      <c r="W167" s="1916"/>
      <c r="X167" s="1916"/>
      <c r="Y167" s="1916"/>
      <c r="Z167" s="1916"/>
      <c r="AA167" s="1916"/>
      <c r="AB167" s="1912"/>
      <c r="AC167" s="1912"/>
      <c r="AD167" s="1912"/>
      <c r="AE167" s="1912"/>
      <c r="AF167" s="1912"/>
      <c r="AG167" s="1912"/>
      <c r="AH167" s="1912"/>
      <c r="AI167" s="1912"/>
      <c r="AJ167" s="1912"/>
      <c r="AK167" s="1912"/>
      <c r="AL167" s="1912"/>
      <c r="AM167" s="1912"/>
      <c r="AN167" s="1912"/>
      <c r="AO167" s="1912"/>
      <c r="AP167" s="1912"/>
      <c r="AQ167" s="1912"/>
      <c r="AR167" s="1912"/>
      <c r="AS167" s="1912"/>
      <c r="AT167" s="1912"/>
      <c r="AU167" s="1912"/>
      <c r="AV167" s="1912"/>
      <c r="AW167" s="1912"/>
      <c r="AX167" s="1912"/>
      <c r="AY167" s="1912"/>
      <c r="AZ167" s="1912"/>
      <c r="BA167" s="2009" t="s">
        <v>3</v>
      </c>
      <c r="BB167" s="1932"/>
      <c r="BC167" s="1912"/>
      <c r="BD167" s="2173">
        <v>0</v>
      </c>
      <c r="BE167" s="2186"/>
    </row>
    <row r="168" spans="1:57" ht="15.75" x14ac:dyDescent="0.25">
      <c r="A168" s="2800"/>
      <c r="B168" s="2824" t="s">
        <v>189</v>
      </c>
      <c r="C168" s="2826"/>
      <c r="D168" s="2064">
        <v>0</v>
      </c>
      <c r="E168" s="2065"/>
      <c r="F168" s="2066"/>
      <c r="G168" s="2066"/>
      <c r="H168" s="2066"/>
      <c r="I168" s="2066"/>
      <c r="J168" s="2109"/>
      <c r="K168" s="2109"/>
      <c r="L168" s="2109"/>
      <c r="M168" s="2062"/>
      <c r="N168" s="2149"/>
      <c r="O168" s="2036"/>
      <c r="P168" s="2155"/>
      <c r="Q168" s="2170" t="s">
        <v>3</v>
      </c>
      <c r="R168" s="1935"/>
      <c r="S168" s="1909"/>
      <c r="T168" s="1909"/>
      <c r="U168" s="1909"/>
      <c r="V168" s="1916"/>
      <c r="W168" s="1916"/>
      <c r="X168" s="1916"/>
      <c r="Y168" s="1916"/>
      <c r="Z168" s="1916"/>
      <c r="AA168" s="1916"/>
      <c r="AB168" s="1912"/>
      <c r="AC168" s="1912"/>
      <c r="AD168" s="1912"/>
      <c r="AE168" s="1912"/>
      <c r="AF168" s="1912"/>
      <c r="AG168" s="1912"/>
      <c r="AH168" s="1912"/>
      <c r="AI168" s="1912"/>
      <c r="AJ168" s="1912"/>
      <c r="AK168" s="1912"/>
      <c r="AL168" s="1912"/>
      <c r="AM168" s="1912"/>
      <c r="AN168" s="1912"/>
      <c r="AO168" s="1912"/>
      <c r="AP168" s="1912"/>
      <c r="AQ168" s="1912"/>
      <c r="AR168" s="1912"/>
      <c r="AS168" s="1912"/>
      <c r="AT168" s="1912"/>
      <c r="AU168" s="1912"/>
      <c r="AV168" s="1912"/>
      <c r="AW168" s="1912"/>
      <c r="AX168" s="1912"/>
      <c r="AY168" s="1912"/>
      <c r="AZ168" s="1912"/>
      <c r="BA168" s="2009" t="s">
        <v>3</v>
      </c>
      <c r="BB168" s="1932"/>
      <c r="BC168" s="1912"/>
      <c r="BD168" s="2173">
        <v>0</v>
      </c>
      <c r="BE168" s="2186"/>
    </row>
    <row r="169" spans="1:57" ht="15.75" x14ac:dyDescent="0.25">
      <c r="A169" s="2799" t="s">
        <v>191</v>
      </c>
      <c r="B169" s="2810" t="s">
        <v>188</v>
      </c>
      <c r="C169" s="2812"/>
      <c r="D169" s="2048">
        <v>0</v>
      </c>
      <c r="E169" s="2054"/>
      <c r="F169" s="2055"/>
      <c r="G169" s="2055"/>
      <c r="H169" s="2055"/>
      <c r="I169" s="2055"/>
      <c r="J169" s="2055"/>
      <c r="K169" s="2055"/>
      <c r="L169" s="2055"/>
      <c r="M169" s="2083"/>
      <c r="N169" s="2106"/>
      <c r="O169" s="2034"/>
      <c r="P169" s="2089"/>
      <c r="Q169" s="2170" t="s">
        <v>6</v>
      </c>
      <c r="R169" s="1935"/>
      <c r="S169" s="1909"/>
      <c r="T169" s="1909"/>
      <c r="U169" s="1909"/>
      <c r="V169" s="1916"/>
      <c r="W169" s="1916"/>
      <c r="X169" s="1916"/>
      <c r="Y169" s="1916"/>
      <c r="Z169" s="1916"/>
      <c r="AA169" s="1916"/>
      <c r="AB169" s="1912"/>
      <c r="AC169" s="1912"/>
      <c r="AD169" s="1912"/>
      <c r="AE169" s="1912"/>
      <c r="AF169" s="1912"/>
      <c r="AG169" s="1912"/>
      <c r="AH169" s="1912"/>
      <c r="AI169" s="1912"/>
      <c r="AJ169" s="1912"/>
      <c r="AK169" s="1912"/>
      <c r="AL169" s="1912"/>
      <c r="AM169" s="1912"/>
      <c r="AN169" s="1912"/>
      <c r="AO169" s="1912"/>
      <c r="AP169" s="1912"/>
      <c r="AQ169" s="1912"/>
      <c r="AR169" s="1912"/>
      <c r="AS169" s="1912"/>
      <c r="AT169" s="1912"/>
      <c r="AU169" s="1912"/>
      <c r="AV169" s="1912"/>
      <c r="AW169" s="1912"/>
      <c r="AX169" s="1912"/>
      <c r="AY169" s="1912"/>
      <c r="AZ169" s="1912"/>
      <c r="BA169" s="2009" t="s">
        <v>3</v>
      </c>
      <c r="BB169" s="2009" t="s">
        <v>3</v>
      </c>
      <c r="BC169" s="1912"/>
      <c r="BD169" s="2173">
        <v>0</v>
      </c>
      <c r="BE169" s="2173">
        <v>0</v>
      </c>
    </row>
    <row r="170" spans="1:57" ht="15.75" x14ac:dyDescent="0.25">
      <c r="A170" s="2800"/>
      <c r="B170" s="2820" t="s">
        <v>189</v>
      </c>
      <c r="C170" s="2821"/>
      <c r="D170" s="2050">
        <v>0</v>
      </c>
      <c r="E170" s="2044"/>
      <c r="F170" s="2045"/>
      <c r="G170" s="2045"/>
      <c r="H170" s="2045"/>
      <c r="I170" s="2045"/>
      <c r="J170" s="2045"/>
      <c r="K170" s="2045"/>
      <c r="L170" s="2045"/>
      <c r="M170" s="2047"/>
      <c r="N170" s="2149"/>
      <c r="O170" s="2037"/>
      <c r="P170" s="2090"/>
      <c r="Q170" s="2170" t="s">
        <v>6</v>
      </c>
      <c r="R170" s="1935"/>
      <c r="S170" s="1909"/>
      <c r="T170" s="1909"/>
      <c r="U170" s="1909"/>
      <c r="V170" s="1916"/>
      <c r="W170" s="1916"/>
      <c r="X170" s="1916"/>
      <c r="Y170" s="1916"/>
      <c r="Z170" s="1916"/>
      <c r="AA170" s="1916"/>
      <c r="AB170" s="1912"/>
      <c r="AC170" s="1912"/>
      <c r="AD170" s="1912"/>
      <c r="AE170" s="1912"/>
      <c r="AF170" s="1912"/>
      <c r="AG170" s="1912"/>
      <c r="AH170" s="1912"/>
      <c r="AI170" s="1912"/>
      <c r="AJ170" s="1912"/>
      <c r="AK170" s="1912"/>
      <c r="AL170" s="1912"/>
      <c r="AM170" s="1912"/>
      <c r="AN170" s="1912"/>
      <c r="AO170" s="1912"/>
      <c r="AP170" s="1912"/>
      <c r="AQ170" s="1912"/>
      <c r="AR170" s="1912"/>
      <c r="AS170" s="1912"/>
      <c r="AT170" s="1912"/>
      <c r="AU170" s="1912"/>
      <c r="AV170" s="1912"/>
      <c r="AW170" s="1912"/>
      <c r="AX170" s="1912"/>
      <c r="AY170" s="1912"/>
      <c r="AZ170" s="1912"/>
      <c r="BA170" s="2009" t="s">
        <v>3</v>
      </c>
      <c r="BB170" s="2009" t="s">
        <v>3</v>
      </c>
      <c r="BC170" s="1912"/>
      <c r="BD170" s="2173">
        <v>0</v>
      </c>
      <c r="BE170" s="2173">
        <v>0</v>
      </c>
    </row>
    <row r="171" spans="1:57" ht="15.75" x14ac:dyDescent="0.25">
      <c r="A171" s="2799" t="s">
        <v>118</v>
      </c>
      <c r="B171" s="2822" t="s">
        <v>188</v>
      </c>
      <c r="C171" s="2823"/>
      <c r="D171" s="2116">
        <v>0</v>
      </c>
      <c r="E171" s="2113"/>
      <c r="F171" s="2114"/>
      <c r="G171" s="2114"/>
      <c r="H171" s="2114"/>
      <c r="I171" s="2114"/>
      <c r="J171" s="2114"/>
      <c r="K171" s="2114"/>
      <c r="L171" s="2152"/>
      <c r="M171" s="2153"/>
      <c r="N171" s="2106"/>
      <c r="O171" s="2040"/>
      <c r="P171" s="2154"/>
      <c r="Q171" s="2170" t="s">
        <v>3</v>
      </c>
      <c r="R171" s="1935"/>
      <c r="S171" s="1909"/>
      <c r="T171" s="1909"/>
      <c r="U171" s="1909"/>
      <c r="V171" s="1916"/>
      <c r="W171" s="1916"/>
      <c r="X171" s="1916"/>
      <c r="Y171" s="1916"/>
      <c r="Z171" s="1916"/>
      <c r="AA171" s="1916"/>
      <c r="AB171" s="1912"/>
      <c r="AC171" s="1912"/>
      <c r="AD171" s="1912"/>
      <c r="AE171" s="1912"/>
      <c r="AF171" s="1912"/>
      <c r="AG171" s="1912"/>
      <c r="AH171" s="1912"/>
      <c r="AI171" s="1912"/>
      <c r="AJ171" s="1912"/>
      <c r="AK171" s="1912"/>
      <c r="AL171" s="1912"/>
      <c r="AM171" s="1912"/>
      <c r="AN171" s="1912"/>
      <c r="AO171" s="1912"/>
      <c r="AP171" s="1912"/>
      <c r="AQ171" s="1912"/>
      <c r="AR171" s="1912"/>
      <c r="AS171" s="1912"/>
      <c r="AT171" s="1912"/>
      <c r="AU171" s="1912"/>
      <c r="AV171" s="1912"/>
      <c r="AW171" s="1912"/>
      <c r="AX171" s="1912"/>
      <c r="AY171" s="1912"/>
      <c r="AZ171" s="1912"/>
      <c r="BA171" s="2009" t="s">
        <v>3</v>
      </c>
      <c r="BB171" s="1932"/>
      <c r="BC171" s="1912"/>
      <c r="BD171" s="2173">
        <v>0</v>
      </c>
      <c r="BE171" s="2186"/>
    </row>
    <row r="172" spans="1:57" ht="15.75" x14ac:dyDescent="0.25">
      <c r="A172" s="2800"/>
      <c r="B172" s="2824" t="s">
        <v>189</v>
      </c>
      <c r="C172" s="2826"/>
      <c r="D172" s="2064">
        <v>0</v>
      </c>
      <c r="E172" s="2065"/>
      <c r="F172" s="2066"/>
      <c r="G172" s="2066"/>
      <c r="H172" s="2066"/>
      <c r="I172" s="2066"/>
      <c r="J172" s="2066"/>
      <c r="K172" s="2066"/>
      <c r="L172" s="2109"/>
      <c r="M172" s="2062"/>
      <c r="N172" s="2149"/>
      <c r="O172" s="2036"/>
      <c r="P172" s="2155"/>
      <c r="Q172" s="2170" t="s">
        <v>3</v>
      </c>
      <c r="R172" s="1935"/>
      <c r="S172" s="1909"/>
      <c r="T172" s="1909"/>
      <c r="U172" s="1909"/>
      <c r="V172" s="1916"/>
      <c r="W172" s="1916"/>
      <c r="X172" s="1916"/>
      <c r="Y172" s="1916"/>
      <c r="Z172" s="1916"/>
      <c r="AA172" s="1916"/>
      <c r="AB172" s="1912"/>
      <c r="AC172" s="1912"/>
      <c r="AD172" s="1912"/>
      <c r="AE172" s="1912"/>
      <c r="AF172" s="1912"/>
      <c r="AG172" s="1912"/>
      <c r="AH172" s="1912"/>
      <c r="AI172" s="1912"/>
      <c r="AJ172" s="1912"/>
      <c r="AK172" s="1912"/>
      <c r="AL172" s="1912"/>
      <c r="AM172" s="1912"/>
      <c r="AN172" s="1912"/>
      <c r="AO172" s="1912"/>
      <c r="AP172" s="1912"/>
      <c r="AQ172" s="1912"/>
      <c r="AR172" s="1912"/>
      <c r="AS172" s="1912"/>
      <c r="AT172" s="1912"/>
      <c r="AU172" s="1912"/>
      <c r="AV172" s="1912"/>
      <c r="AW172" s="1912"/>
      <c r="AX172" s="1912"/>
      <c r="AY172" s="1912"/>
      <c r="AZ172" s="1912"/>
      <c r="BA172" s="2009" t="s">
        <v>3</v>
      </c>
      <c r="BB172" s="1932"/>
      <c r="BC172" s="1912"/>
      <c r="BD172" s="2173">
        <v>0</v>
      </c>
      <c r="BE172" s="2186"/>
    </row>
    <row r="173" spans="1:57" ht="15.75" x14ac:dyDescent="0.25">
      <c r="A173" s="2799" t="s">
        <v>119</v>
      </c>
      <c r="B173" s="2810" t="s">
        <v>188</v>
      </c>
      <c r="C173" s="2812"/>
      <c r="D173" s="2048">
        <v>0</v>
      </c>
      <c r="E173" s="2111"/>
      <c r="F173" s="2112"/>
      <c r="G173" s="2112"/>
      <c r="H173" s="2112"/>
      <c r="I173" s="2112"/>
      <c r="J173" s="2112"/>
      <c r="K173" s="2112"/>
      <c r="L173" s="2112"/>
      <c r="M173" s="2096"/>
      <c r="N173" s="2151"/>
      <c r="O173" s="2034"/>
      <c r="P173" s="2089"/>
      <c r="Q173" s="2170" t="s">
        <v>6</v>
      </c>
      <c r="R173" s="1935"/>
      <c r="S173" s="1909"/>
      <c r="T173" s="1909"/>
      <c r="U173" s="1909"/>
      <c r="V173" s="1916"/>
      <c r="W173" s="1916"/>
      <c r="X173" s="1916"/>
      <c r="Y173" s="1916"/>
      <c r="Z173" s="1916"/>
      <c r="AA173" s="1916"/>
      <c r="AB173" s="1912"/>
      <c r="AC173" s="1912"/>
      <c r="AD173" s="1912"/>
      <c r="AE173" s="1912"/>
      <c r="AF173" s="1912"/>
      <c r="AG173" s="1912"/>
      <c r="AH173" s="1912"/>
      <c r="AI173" s="1912"/>
      <c r="AJ173" s="1912"/>
      <c r="AK173" s="1912"/>
      <c r="AL173" s="1912"/>
      <c r="AM173" s="1912"/>
      <c r="AN173" s="1912"/>
      <c r="AO173" s="1912"/>
      <c r="AP173" s="1912"/>
      <c r="AQ173" s="1912"/>
      <c r="AR173" s="1912"/>
      <c r="AS173" s="1912"/>
      <c r="AT173" s="1912"/>
      <c r="AU173" s="1912"/>
      <c r="AV173" s="1912"/>
      <c r="AW173" s="1912"/>
      <c r="AX173" s="1912"/>
      <c r="AY173" s="1912"/>
      <c r="AZ173" s="1912"/>
      <c r="BA173" s="2009" t="s">
        <v>3</v>
      </c>
      <c r="BB173" s="2009" t="s">
        <v>3</v>
      </c>
      <c r="BC173" s="1912"/>
      <c r="BD173" s="2173">
        <v>0</v>
      </c>
      <c r="BE173" s="2173">
        <v>0</v>
      </c>
    </row>
    <row r="174" spans="1:57" ht="15.75" x14ac:dyDescent="0.25">
      <c r="A174" s="2800"/>
      <c r="B174" s="2820" t="s">
        <v>189</v>
      </c>
      <c r="C174" s="2821"/>
      <c r="D174" s="2050">
        <v>0</v>
      </c>
      <c r="E174" s="2044"/>
      <c r="F174" s="2045"/>
      <c r="G174" s="2045"/>
      <c r="H174" s="2045"/>
      <c r="I174" s="2045"/>
      <c r="J174" s="2045"/>
      <c r="K174" s="2045"/>
      <c r="L174" s="2045"/>
      <c r="M174" s="2047"/>
      <c r="N174" s="2149"/>
      <c r="O174" s="2037"/>
      <c r="P174" s="2090"/>
      <c r="Q174" s="2170" t="s">
        <v>6</v>
      </c>
      <c r="R174" s="1935"/>
      <c r="S174" s="1909"/>
      <c r="T174" s="1909"/>
      <c r="U174" s="1909"/>
      <c r="V174" s="1916"/>
      <c r="W174" s="1916"/>
      <c r="X174" s="1916"/>
      <c r="Y174" s="1916"/>
      <c r="Z174" s="1916"/>
      <c r="AA174" s="1916"/>
      <c r="AB174" s="1912"/>
      <c r="AC174" s="1912"/>
      <c r="AD174" s="1912"/>
      <c r="AE174" s="1912"/>
      <c r="AF174" s="1912"/>
      <c r="AG174" s="1912"/>
      <c r="AH174" s="1912"/>
      <c r="AI174" s="1912"/>
      <c r="AJ174" s="1912"/>
      <c r="AK174" s="1912"/>
      <c r="AL174" s="1912"/>
      <c r="AM174" s="1912"/>
      <c r="AN174" s="1912"/>
      <c r="AO174" s="1912"/>
      <c r="AP174" s="1912"/>
      <c r="AQ174" s="1912"/>
      <c r="AR174" s="1912"/>
      <c r="AS174" s="1912"/>
      <c r="AT174" s="1912"/>
      <c r="AU174" s="1912"/>
      <c r="AV174" s="1912"/>
      <c r="AW174" s="1912"/>
      <c r="AX174" s="1912"/>
      <c r="AY174" s="1912"/>
      <c r="AZ174" s="1912"/>
      <c r="BA174" s="2009" t="s">
        <v>3</v>
      </c>
      <c r="BB174" s="2009" t="s">
        <v>3</v>
      </c>
      <c r="BC174" s="1912"/>
      <c r="BD174" s="2173">
        <v>0</v>
      </c>
      <c r="BE174" s="2173">
        <v>0</v>
      </c>
    </row>
    <row r="175" spans="1:57" ht="15.75" x14ac:dyDescent="0.25">
      <c r="A175" s="2799" t="s">
        <v>192</v>
      </c>
      <c r="B175" s="2822" t="s">
        <v>188</v>
      </c>
      <c r="C175" s="2823"/>
      <c r="D175" s="2063">
        <v>0</v>
      </c>
      <c r="E175" s="2144"/>
      <c r="F175" s="2145"/>
      <c r="G175" s="2145"/>
      <c r="H175" s="2114"/>
      <c r="I175" s="2114"/>
      <c r="J175" s="2114"/>
      <c r="K175" s="2114"/>
      <c r="L175" s="2114"/>
      <c r="M175" s="2097"/>
      <c r="N175" s="2150"/>
      <c r="O175" s="2040"/>
      <c r="P175" s="2099"/>
      <c r="Q175" s="2170" t="s">
        <v>6</v>
      </c>
      <c r="R175" s="1935"/>
      <c r="S175" s="1909"/>
      <c r="T175" s="1909"/>
      <c r="U175" s="1909"/>
      <c r="V175" s="1916"/>
      <c r="W175" s="1916"/>
      <c r="X175" s="1916"/>
      <c r="Y175" s="1916"/>
      <c r="Z175" s="1916"/>
      <c r="AA175" s="1916"/>
      <c r="AB175" s="1912"/>
      <c r="AC175" s="1912"/>
      <c r="AD175" s="1912"/>
      <c r="AE175" s="1912"/>
      <c r="AF175" s="1912"/>
      <c r="AG175" s="1912"/>
      <c r="AH175" s="1912"/>
      <c r="AI175" s="1912"/>
      <c r="AJ175" s="1912"/>
      <c r="AK175" s="1912"/>
      <c r="AL175" s="1912"/>
      <c r="AM175" s="1912"/>
      <c r="AN175" s="1912"/>
      <c r="AO175" s="1912"/>
      <c r="AP175" s="1912"/>
      <c r="AQ175" s="1912"/>
      <c r="AR175" s="1912"/>
      <c r="AS175" s="1912"/>
      <c r="AT175" s="1912"/>
      <c r="AU175" s="1912"/>
      <c r="AV175" s="1912"/>
      <c r="AW175" s="1912"/>
      <c r="AX175" s="1912"/>
      <c r="AY175" s="1912"/>
      <c r="AZ175" s="1912"/>
      <c r="BA175" s="2009" t="s">
        <v>3</v>
      </c>
      <c r="BB175" s="2009" t="s">
        <v>3</v>
      </c>
      <c r="BC175" s="1912"/>
      <c r="BD175" s="2173">
        <v>0</v>
      </c>
      <c r="BE175" s="2173">
        <v>0</v>
      </c>
    </row>
    <row r="176" spans="1:57" ht="15.75" x14ac:dyDescent="0.25">
      <c r="A176" s="2800"/>
      <c r="B176" s="2824" t="s">
        <v>189</v>
      </c>
      <c r="C176" s="2826"/>
      <c r="D176" s="2064">
        <v>0</v>
      </c>
      <c r="E176" s="2061"/>
      <c r="F176" s="2109"/>
      <c r="G176" s="2109"/>
      <c r="H176" s="2066"/>
      <c r="I176" s="2066"/>
      <c r="J176" s="2066"/>
      <c r="K176" s="2066"/>
      <c r="L176" s="2066"/>
      <c r="M176" s="2039"/>
      <c r="N176" s="2108"/>
      <c r="O176" s="2036"/>
      <c r="P176" s="2068"/>
      <c r="Q176" s="2170" t="s">
        <v>6</v>
      </c>
      <c r="R176" s="1935"/>
      <c r="S176" s="1909"/>
      <c r="T176" s="1909"/>
      <c r="U176" s="1909"/>
      <c r="V176" s="1916"/>
      <c r="W176" s="1916"/>
      <c r="X176" s="1916"/>
      <c r="Y176" s="1916"/>
      <c r="Z176" s="1916"/>
      <c r="AA176" s="1916"/>
      <c r="AB176" s="1912"/>
      <c r="AC176" s="1912"/>
      <c r="AD176" s="1912"/>
      <c r="AE176" s="1912"/>
      <c r="AF176" s="1912"/>
      <c r="AG176" s="1912"/>
      <c r="AH176" s="1912"/>
      <c r="AI176" s="1912"/>
      <c r="AJ176" s="1912"/>
      <c r="AK176" s="1912"/>
      <c r="AL176" s="1912"/>
      <c r="AM176" s="1912"/>
      <c r="AN176" s="1912"/>
      <c r="AO176" s="1912"/>
      <c r="AP176" s="1912"/>
      <c r="AQ176" s="1912"/>
      <c r="AR176" s="1912"/>
      <c r="AS176" s="1912"/>
      <c r="AT176" s="1912"/>
      <c r="AU176" s="1912"/>
      <c r="AV176" s="1912"/>
      <c r="AW176" s="1912"/>
      <c r="AX176" s="1912"/>
      <c r="AY176" s="1912"/>
      <c r="AZ176" s="1912"/>
      <c r="BA176" s="2009" t="s">
        <v>3</v>
      </c>
      <c r="BB176" s="2009" t="s">
        <v>3</v>
      </c>
      <c r="BC176" s="1912"/>
      <c r="BD176" s="2173">
        <v>0</v>
      </c>
      <c r="BE176" s="2173">
        <v>0</v>
      </c>
    </row>
    <row r="177" spans="1:57" ht="15.75" x14ac:dyDescent="0.25">
      <c r="A177" s="2799" t="s">
        <v>193</v>
      </c>
      <c r="B177" s="2810" t="s">
        <v>188</v>
      </c>
      <c r="C177" s="2812"/>
      <c r="D177" s="2048">
        <v>0</v>
      </c>
      <c r="E177" s="2115"/>
      <c r="F177" s="2120"/>
      <c r="G177" s="2120"/>
      <c r="H177" s="2112"/>
      <c r="I177" s="2112"/>
      <c r="J177" s="2112"/>
      <c r="K177" s="2112"/>
      <c r="L177" s="2112"/>
      <c r="M177" s="2096"/>
      <c r="N177" s="2151"/>
      <c r="O177" s="2034"/>
      <c r="P177" s="2089"/>
      <c r="Q177" s="2170" t="s">
        <v>6</v>
      </c>
      <c r="R177" s="1935"/>
      <c r="S177" s="1909"/>
      <c r="T177" s="1909"/>
      <c r="U177" s="1909"/>
      <c r="V177" s="1916"/>
      <c r="W177" s="1916"/>
      <c r="X177" s="1916"/>
      <c r="Y177" s="1916"/>
      <c r="Z177" s="1916"/>
      <c r="AA177" s="1916"/>
      <c r="AB177" s="1912"/>
      <c r="AC177" s="1912"/>
      <c r="AD177" s="1912"/>
      <c r="AE177" s="1912"/>
      <c r="AF177" s="1912"/>
      <c r="AG177" s="1912"/>
      <c r="AH177" s="1912"/>
      <c r="AI177" s="1912"/>
      <c r="AJ177" s="1912"/>
      <c r="AK177" s="1912"/>
      <c r="AL177" s="1912"/>
      <c r="AM177" s="1912"/>
      <c r="AN177" s="1912"/>
      <c r="AO177" s="1912"/>
      <c r="AP177" s="1912"/>
      <c r="AQ177" s="1912"/>
      <c r="AR177" s="1912"/>
      <c r="AS177" s="1912"/>
      <c r="AT177" s="1912"/>
      <c r="AU177" s="1912"/>
      <c r="AV177" s="1912"/>
      <c r="AW177" s="1912"/>
      <c r="AX177" s="1912"/>
      <c r="AY177" s="1912"/>
      <c r="AZ177" s="1912"/>
      <c r="BA177" s="2009" t="s">
        <v>3</v>
      </c>
      <c r="BB177" s="2009" t="s">
        <v>3</v>
      </c>
      <c r="BC177" s="1912"/>
      <c r="BD177" s="2173">
        <v>0</v>
      </c>
      <c r="BE177" s="2173">
        <v>0</v>
      </c>
    </row>
    <row r="178" spans="1:57" ht="15.75" x14ac:dyDescent="0.25">
      <c r="A178" s="2800"/>
      <c r="B178" s="2820" t="s">
        <v>189</v>
      </c>
      <c r="C178" s="2821"/>
      <c r="D178" s="2050">
        <v>0</v>
      </c>
      <c r="E178" s="2072"/>
      <c r="F178" s="2073"/>
      <c r="G178" s="2073"/>
      <c r="H178" s="2045"/>
      <c r="I178" s="2045"/>
      <c r="J178" s="2045"/>
      <c r="K178" s="2045"/>
      <c r="L178" s="2045"/>
      <c r="M178" s="2047"/>
      <c r="N178" s="2149"/>
      <c r="O178" s="2037"/>
      <c r="P178" s="2090"/>
      <c r="Q178" s="2170" t="s">
        <v>6</v>
      </c>
      <c r="R178" s="1935"/>
      <c r="S178" s="1909"/>
      <c r="T178" s="1909"/>
      <c r="U178" s="1909"/>
      <c r="V178" s="1916"/>
      <c r="W178" s="1916"/>
      <c r="X178" s="1916"/>
      <c r="Y178" s="1916"/>
      <c r="Z178" s="1916"/>
      <c r="AA178" s="1916"/>
      <c r="AB178" s="1912"/>
      <c r="AC178" s="1912"/>
      <c r="AD178" s="1912"/>
      <c r="AE178" s="1912"/>
      <c r="AF178" s="1912"/>
      <c r="AG178" s="1912"/>
      <c r="AH178" s="1912"/>
      <c r="AI178" s="1912"/>
      <c r="AJ178" s="1912"/>
      <c r="AK178" s="1912"/>
      <c r="AL178" s="1912"/>
      <c r="AM178" s="1912"/>
      <c r="AN178" s="1912"/>
      <c r="AO178" s="1912"/>
      <c r="AP178" s="1912"/>
      <c r="AQ178" s="1912"/>
      <c r="AR178" s="1912"/>
      <c r="AS178" s="1912"/>
      <c r="AT178" s="1912"/>
      <c r="AU178" s="1912"/>
      <c r="AV178" s="1912"/>
      <c r="AW178" s="1912"/>
      <c r="AX178" s="1912"/>
      <c r="AY178" s="1912"/>
      <c r="AZ178" s="1912"/>
      <c r="BA178" s="2009" t="s">
        <v>3</v>
      </c>
      <c r="BB178" s="2009" t="s">
        <v>3</v>
      </c>
      <c r="BC178" s="1912"/>
      <c r="BD178" s="2173">
        <v>0</v>
      </c>
      <c r="BE178" s="2173">
        <v>0</v>
      </c>
    </row>
    <row r="179" spans="1:57" ht="15.75" x14ac:dyDescent="0.25">
      <c r="A179" s="2799" t="s">
        <v>194</v>
      </c>
      <c r="B179" s="2822" t="s">
        <v>188</v>
      </c>
      <c r="C179" s="2823"/>
      <c r="D179" s="2116">
        <v>0</v>
      </c>
      <c r="E179" s="2113"/>
      <c r="F179" s="2114"/>
      <c r="G179" s="2114"/>
      <c r="H179" s="2114"/>
      <c r="I179" s="2114"/>
      <c r="J179" s="2114"/>
      <c r="K179" s="2114"/>
      <c r="L179" s="2114"/>
      <c r="M179" s="2097"/>
      <c r="N179" s="2150"/>
      <c r="O179" s="2040"/>
      <c r="P179" s="2099"/>
      <c r="Q179" s="2170" t="s">
        <v>6</v>
      </c>
      <c r="R179" s="1935"/>
      <c r="S179" s="1909"/>
      <c r="T179" s="1909"/>
      <c r="U179" s="1909"/>
      <c r="V179" s="1916"/>
      <c r="W179" s="1916"/>
      <c r="X179" s="1916"/>
      <c r="Y179" s="1916"/>
      <c r="Z179" s="1916"/>
      <c r="AA179" s="1916"/>
      <c r="AB179" s="1912"/>
      <c r="AC179" s="1912"/>
      <c r="AD179" s="1912"/>
      <c r="AE179" s="1912"/>
      <c r="AF179" s="1912"/>
      <c r="AG179" s="1912"/>
      <c r="AH179" s="1912"/>
      <c r="AI179" s="1912"/>
      <c r="AJ179" s="1912"/>
      <c r="AK179" s="1912"/>
      <c r="AL179" s="1912"/>
      <c r="AM179" s="1912"/>
      <c r="AN179" s="1912"/>
      <c r="AO179" s="1912"/>
      <c r="AP179" s="1912"/>
      <c r="AQ179" s="1912"/>
      <c r="AR179" s="1912"/>
      <c r="AS179" s="1912"/>
      <c r="AT179" s="1912"/>
      <c r="AU179" s="1912"/>
      <c r="AV179" s="1912"/>
      <c r="AW179" s="1912"/>
      <c r="AX179" s="1912"/>
      <c r="AY179" s="1912"/>
      <c r="AZ179" s="1912"/>
      <c r="BA179" s="2009" t="s">
        <v>3</v>
      </c>
      <c r="BB179" s="2009" t="s">
        <v>3</v>
      </c>
      <c r="BC179" s="1912"/>
      <c r="BD179" s="2173">
        <v>0</v>
      </c>
      <c r="BE179" s="2173">
        <v>0</v>
      </c>
    </row>
    <row r="180" spans="1:57" ht="15.75" x14ac:dyDescent="0.25">
      <c r="A180" s="2800"/>
      <c r="B180" s="2820" t="s">
        <v>189</v>
      </c>
      <c r="C180" s="2821"/>
      <c r="D180" s="2050">
        <v>0</v>
      </c>
      <c r="E180" s="2044"/>
      <c r="F180" s="2045"/>
      <c r="G180" s="2045"/>
      <c r="H180" s="2045"/>
      <c r="I180" s="2045"/>
      <c r="J180" s="2045"/>
      <c r="K180" s="2045"/>
      <c r="L180" s="2045"/>
      <c r="M180" s="2047"/>
      <c r="N180" s="2149"/>
      <c r="O180" s="2037"/>
      <c r="P180" s="2090"/>
      <c r="Q180" s="2170" t="s">
        <v>6</v>
      </c>
      <c r="R180" s="1935"/>
      <c r="S180" s="1909"/>
      <c r="T180" s="1909"/>
      <c r="U180" s="1909"/>
      <c r="V180" s="1916"/>
      <c r="W180" s="1916"/>
      <c r="X180" s="1916"/>
      <c r="Y180" s="1916"/>
      <c r="Z180" s="1916"/>
      <c r="AA180" s="1916"/>
      <c r="AB180" s="1912"/>
      <c r="AC180" s="1912"/>
      <c r="AD180" s="1912"/>
      <c r="AE180" s="1912"/>
      <c r="AF180" s="1912"/>
      <c r="AG180" s="1912"/>
      <c r="AH180" s="1912"/>
      <c r="AI180" s="1912"/>
      <c r="AJ180" s="1912"/>
      <c r="AK180" s="1912"/>
      <c r="AL180" s="1912"/>
      <c r="AM180" s="1912"/>
      <c r="AN180" s="1912"/>
      <c r="AO180" s="1912"/>
      <c r="AP180" s="1912"/>
      <c r="AQ180" s="1912"/>
      <c r="AR180" s="1912"/>
      <c r="AS180" s="1912"/>
      <c r="AT180" s="1912"/>
      <c r="AU180" s="1912"/>
      <c r="AV180" s="1912"/>
      <c r="AW180" s="1912"/>
      <c r="AX180" s="1912"/>
      <c r="AY180" s="1912"/>
      <c r="AZ180" s="1912"/>
      <c r="BA180" s="2009" t="s">
        <v>3</v>
      </c>
      <c r="BB180" s="2009" t="s">
        <v>3</v>
      </c>
      <c r="BC180" s="1912"/>
      <c r="BD180" s="2173">
        <v>0</v>
      </c>
      <c r="BE180" s="2173">
        <v>0</v>
      </c>
    </row>
    <row r="181" spans="1:57" ht="15.75" x14ac:dyDescent="0.25">
      <c r="A181" s="1965" t="s">
        <v>195</v>
      </c>
      <c r="B181" s="1963"/>
      <c r="C181" s="1963"/>
      <c r="D181" s="1935"/>
      <c r="E181" s="1935"/>
      <c r="F181" s="1935"/>
      <c r="G181" s="1935"/>
      <c r="H181" s="1935"/>
      <c r="I181" s="1935"/>
      <c r="J181" s="1935"/>
      <c r="K181" s="1935"/>
      <c r="L181" s="1935"/>
      <c r="M181" s="1935"/>
      <c r="N181" s="1935"/>
      <c r="O181" s="1935"/>
      <c r="P181" s="1935"/>
      <c r="Q181" s="1935"/>
      <c r="R181" s="1937"/>
      <c r="S181" s="1909"/>
      <c r="T181" s="1909"/>
      <c r="U181" s="1909"/>
      <c r="V181" s="1909"/>
      <c r="W181" s="1909"/>
      <c r="X181" s="1916"/>
      <c r="Y181" s="1923"/>
      <c r="Z181" s="1923"/>
      <c r="AA181" s="1916"/>
      <c r="AB181" s="1909"/>
      <c r="AC181" s="1909"/>
      <c r="AD181" s="1909"/>
      <c r="AE181" s="1909"/>
      <c r="AF181" s="1909"/>
      <c r="AG181" s="1909"/>
      <c r="AH181" s="1909"/>
      <c r="AI181" s="1909"/>
      <c r="AJ181" s="1909"/>
      <c r="AK181" s="1909"/>
      <c r="AL181" s="1909"/>
      <c r="AM181" s="1909"/>
      <c r="AN181" s="1909"/>
      <c r="AO181" s="1909"/>
      <c r="AP181" s="1909"/>
      <c r="AQ181" s="1909"/>
      <c r="AR181" s="1909"/>
      <c r="AS181" s="1909"/>
      <c r="AT181" s="1909"/>
      <c r="AU181" s="1909"/>
      <c r="AV181" s="1909"/>
      <c r="AW181" s="1909"/>
      <c r="AX181" s="1909"/>
      <c r="AY181" s="1909"/>
      <c r="AZ181" s="1909"/>
      <c r="BA181" s="1916"/>
      <c r="BB181" s="1909"/>
      <c r="BC181" s="1909"/>
      <c r="BD181" s="1909"/>
      <c r="BE181" s="1909"/>
    </row>
    <row r="182" spans="1:57" x14ac:dyDescent="0.2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1909"/>
      <c r="P182" s="1944"/>
      <c r="Q182" s="1937"/>
      <c r="R182" s="1960"/>
      <c r="S182" s="1909"/>
      <c r="T182" s="1909"/>
      <c r="U182" s="1909"/>
      <c r="V182" s="1909"/>
      <c r="W182" s="1916"/>
      <c r="X182" s="1923"/>
      <c r="Y182" s="1923"/>
      <c r="Z182" s="1916"/>
      <c r="AA182" s="1916"/>
      <c r="AB182" s="1912"/>
      <c r="AC182" s="1912"/>
      <c r="AD182" s="1912"/>
      <c r="AE182" s="1912"/>
      <c r="AF182" s="1912"/>
      <c r="AG182" s="1912"/>
      <c r="AH182" s="1912"/>
      <c r="AI182" s="1912"/>
      <c r="AJ182" s="1912"/>
      <c r="AK182" s="1912"/>
      <c r="AL182" s="1912"/>
      <c r="AM182" s="1912"/>
      <c r="AN182" s="1912"/>
      <c r="AO182" s="1912"/>
      <c r="AP182" s="1912"/>
      <c r="AQ182" s="1912"/>
      <c r="AR182" s="1912"/>
      <c r="AS182" s="1912"/>
      <c r="AT182" s="1912"/>
      <c r="AU182" s="1912"/>
      <c r="AV182" s="1912"/>
      <c r="AW182" s="1912"/>
      <c r="AX182" s="1912"/>
      <c r="AY182" s="1912"/>
      <c r="AZ182" s="1912"/>
      <c r="BA182" s="1909"/>
      <c r="BB182" s="1909"/>
      <c r="BC182" s="1909"/>
      <c r="BD182" s="1909"/>
      <c r="BE182" s="1912"/>
    </row>
    <row r="183" spans="1:57" ht="21" x14ac:dyDescent="0.25">
      <c r="A183" s="2807"/>
      <c r="B183" s="2808"/>
      <c r="C183" s="2809"/>
      <c r="D183" s="2802"/>
      <c r="E183" s="1958" t="s">
        <v>178</v>
      </c>
      <c r="F183" s="1924" t="s">
        <v>21</v>
      </c>
      <c r="G183" s="1924" t="s">
        <v>185</v>
      </c>
      <c r="H183" s="1924" t="s">
        <v>91</v>
      </c>
      <c r="I183" s="1924" t="s">
        <v>186</v>
      </c>
      <c r="J183" s="1924" t="s">
        <v>196</v>
      </c>
      <c r="K183" s="1924" t="s">
        <v>25</v>
      </c>
      <c r="L183" s="1924" t="s">
        <v>26</v>
      </c>
      <c r="M183" s="1943" t="s">
        <v>27</v>
      </c>
      <c r="N183" s="2800"/>
      <c r="O183" s="1944"/>
      <c r="P183" s="1944"/>
      <c r="Q183" s="1937"/>
      <c r="R183" s="1960"/>
      <c r="S183" s="1909"/>
      <c r="T183" s="1909"/>
      <c r="U183" s="1909"/>
      <c r="V183" s="1909"/>
      <c r="W183" s="1916"/>
      <c r="X183" s="1923"/>
      <c r="Y183" s="1923"/>
      <c r="Z183" s="1916"/>
      <c r="AA183" s="1916"/>
      <c r="AB183" s="1912"/>
      <c r="AC183" s="1912"/>
      <c r="AD183" s="1912"/>
      <c r="AE183" s="1912"/>
      <c r="AF183" s="1912"/>
      <c r="AG183" s="1912"/>
      <c r="AH183" s="1912"/>
      <c r="AI183" s="1912"/>
      <c r="AJ183" s="1912"/>
      <c r="AK183" s="1912"/>
      <c r="AL183" s="1912"/>
      <c r="AM183" s="1912"/>
      <c r="AN183" s="1912"/>
      <c r="AO183" s="1912"/>
      <c r="AP183" s="1912"/>
      <c r="AQ183" s="1912"/>
      <c r="AR183" s="1912"/>
      <c r="AS183" s="1912"/>
      <c r="AT183" s="1912"/>
      <c r="AU183" s="1912"/>
      <c r="AV183" s="1912"/>
      <c r="AW183" s="1912"/>
      <c r="AX183" s="1912"/>
      <c r="AY183" s="1912"/>
      <c r="AZ183" s="1912"/>
      <c r="BA183" s="1909"/>
      <c r="BB183" s="1909"/>
      <c r="BC183" s="1909"/>
      <c r="BD183" s="1909"/>
      <c r="BE183" s="1912"/>
    </row>
    <row r="184" spans="1:57" x14ac:dyDescent="0.25">
      <c r="A184" s="2810" t="s">
        <v>197</v>
      </c>
      <c r="B184" s="2811"/>
      <c r="C184" s="2812"/>
      <c r="D184" s="2048">
        <v>0</v>
      </c>
      <c r="E184" s="2113"/>
      <c r="F184" s="2114"/>
      <c r="G184" s="2114"/>
      <c r="H184" s="2114"/>
      <c r="I184" s="2114"/>
      <c r="J184" s="2114"/>
      <c r="K184" s="2056"/>
      <c r="L184" s="2056"/>
      <c r="M184" s="2097"/>
      <c r="N184" s="2058"/>
      <c r="O184" s="2170" t="s">
        <v>3</v>
      </c>
      <c r="P184" s="1942"/>
      <c r="Q184" s="1937"/>
      <c r="R184" s="1960"/>
      <c r="S184" s="1909"/>
      <c r="T184" s="1909"/>
      <c r="U184" s="1909"/>
      <c r="V184" s="1909"/>
      <c r="W184" s="1916"/>
      <c r="X184" s="1923"/>
      <c r="Y184" s="1923"/>
      <c r="Z184" s="1916"/>
      <c r="AA184" s="1916"/>
      <c r="AB184" s="1912"/>
      <c r="AC184" s="1912"/>
      <c r="AD184" s="1912"/>
      <c r="AE184" s="1912"/>
      <c r="AF184" s="1912"/>
      <c r="AG184" s="1912"/>
      <c r="AH184" s="1912"/>
      <c r="AI184" s="1912"/>
      <c r="AJ184" s="1912"/>
      <c r="AK184" s="1912"/>
      <c r="AL184" s="1912"/>
      <c r="AM184" s="1912"/>
      <c r="AN184" s="1912"/>
      <c r="AO184" s="1912"/>
      <c r="AP184" s="1912"/>
      <c r="AQ184" s="1912"/>
      <c r="AR184" s="1912"/>
      <c r="AS184" s="1912"/>
      <c r="AT184" s="1912"/>
      <c r="AU184" s="1912"/>
      <c r="AV184" s="1912"/>
      <c r="AW184" s="1912"/>
      <c r="AX184" s="1912"/>
      <c r="AY184" s="1912"/>
      <c r="AZ184" s="1912"/>
      <c r="BA184" s="1932"/>
      <c r="BB184" s="2009" t="s">
        <v>3</v>
      </c>
      <c r="BC184" s="1909"/>
      <c r="BD184" s="2186"/>
      <c r="BE184" s="2173">
        <v>0</v>
      </c>
    </row>
    <row r="185" spans="1:57" x14ac:dyDescent="0.25">
      <c r="A185" s="2813" t="s">
        <v>198</v>
      </c>
      <c r="B185" s="2814"/>
      <c r="C185" s="2815"/>
      <c r="D185" s="2049">
        <v>0</v>
      </c>
      <c r="E185" s="2041"/>
      <c r="F185" s="2042"/>
      <c r="G185" s="2042"/>
      <c r="H185" s="2042"/>
      <c r="I185" s="2042"/>
      <c r="J185" s="2042"/>
      <c r="K185" s="2042"/>
      <c r="L185" s="2042"/>
      <c r="M185" s="2038"/>
      <c r="N185" s="2035"/>
      <c r="O185" s="2170" t="s">
        <v>3</v>
      </c>
      <c r="P185" s="1942"/>
      <c r="Q185" s="1937"/>
      <c r="R185" s="1960"/>
      <c r="S185" s="1909"/>
      <c r="T185" s="1909"/>
      <c r="U185" s="1909"/>
      <c r="V185" s="1909"/>
      <c r="W185" s="1916"/>
      <c r="X185" s="1923"/>
      <c r="Y185" s="1923"/>
      <c r="Z185" s="1916"/>
      <c r="AA185" s="1916"/>
      <c r="AB185" s="1912"/>
      <c r="AC185" s="1912"/>
      <c r="AD185" s="1912"/>
      <c r="AE185" s="1912"/>
      <c r="AF185" s="1912"/>
      <c r="AG185" s="1912"/>
      <c r="AH185" s="1912"/>
      <c r="AI185" s="1912"/>
      <c r="AJ185" s="1912"/>
      <c r="AK185" s="1912"/>
      <c r="AL185" s="1912"/>
      <c r="AM185" s="1912"/>
      <c r="AN185" s="1912"/>
      <c r="AO185" s="1912"/>
      <c r="AP185" s="1912"/>
      <c r="AQ185" s="1912"/>
      <c r="AR185" s="1912"/>
      <c r="AS185" s="1912"/>
      <c r="AT185" s="1912"/>
      <c r="AU185" s="1912"/>
      <c r="AV185" s="1912"/>
      <c r="AW185" s="1912"/>
      <c r="AX185" s="1912"/>
      <c r="AY185" s="1912"/>
      <c r="AZ185" s="1912"/>
      <c r="BA185" s="2009" t="s">
        <v>3</v>
      </c>
      <c r="BB185" s="2009" t="s">
        <v>3</v>
      </c>
      <c r="BC185" s="1909"/>
      <c r="BD185" s="2173">
        <v>0</v>
      </c>
      <c r="BE185" s="2173">
        <v>0</v>
      </c>
    </row>
    <row r="186" spans="1:57" x14ac:dyDescent="0.25">
      <c r="A186" s="2813" t="s">
        <v>199</v>
      </c>
      <c r="B186" s="2814"/>
      <c r="C186" s="2815"/>
      <c r="D186" s="2049">
        <v>0</v>
      </c>
      <c r="E186" s="2041"/>
      <c r="F186" s="2042"/>
      <c r="G186" s="2042"/>
      <c r="H186" s="2042"/>
      <c r="I186" s="2042"/>
      <c r="J186" s="2042"/>
      <c r="K186" s="2042"/>
      <c r="L186" s="2042"/>
      <c r="M186" s="2038"/>
      <c r="N186" s="2035"/>
      <c r="O186" s="2170" t="s">
        <v>3</v>
      </c>
      <c r="P186" s="1942"/>
      <c r="Q186" s="1937"/>
      <c r="R186" s="1960"/>
      <c r="S186" s="1909"/>
      <c r="T186" s="1909"/>
      <c r="U186" s="1909"/>
      <c r="V186" s="1909"/>
      <c r="W186" s="1916"/>
      <c r="X186" s="1923"/>
      <c r="Y186" s="1923"/>
      <c r="Z186" s="1916"/>
      <c r="AA186" s="1916"/>
      <c r="AB186" s="1912"/>
      <c r="AC186" s="1912"/>
      <c r="AD186" s="1912"/>
      <c r="AE186" s="1912"/>
      <c r="AF186" s="1912"/>
      <c r="AG186" s="1912"/>
      <c r="AH186" s="1912"/>
      <c r="AI186" s="1912"/>
      <c r="AJ186" s="1912"/>
      <c r="AK186" s="1912"/>
      <c r="AL186" s="1912"/>
      <c r="AM186" s="1912"/>
      <c r="AN186" s="1912"/>
      <c r="AO186" s="1912"/>
      <c r="AP186" s="1912"/>
      <c r="AQ186" s="1912"/>
      <c r="AR186" s="1912"/>
      <c r="AS186" s="1912"/>
      <c r="AT186" s="1912"/>
      <c r="AU186" s="1912"/>
      <c r="AV186" s="1912"/>
      <c r="AW186" s="1912"/>
      <c r="AX186" s="1912"/>
      <c r="AY186" s="1912"/>
      <c r="AZ186" s="1912"/>
      <c r="BA186" s="2009" t="s">
        <v>3</v>
      </c>
      <c r="BB186" s="2009" t="s">
        <v>3</v>
      </c>
      <c r="BC186" s="1909"/>
      <c r="BD186" s="2173">
        <v>0</v>
      </c>
      <c r="BE186" s="2173">
        <v>0</v>
      </c>
    </row>
    <row r="187" spans="1:57" x14ac:dyDescent="0.25">
      <c r="A187" s="2813" t="s">
        <v>200</v>
      </c>
      <c r="B187" s="2814"/>
      <c r="C187" s="2815"/>
      <c r="D187" s="2049">
        <v>0</v>
      </c>
      <c r="E187" s="2041"/>
      <c r="F187" s="2042"/>
      <c r="G187" s="2042"/>
      <c r="H187" s="2042"/>
      <c r="I187" s="2042"/>
      <c r="J187" s="2042"/>
      <c r="K187" s="2042"/>
      <c r="L187" s="2042"/>
      <c r="M187" s="2038"/>
      <c r="N187" s="2035"/>
      <c r="O187" s="2170" t="s">
        <v>3</v>
      </c>
      <c r="P187" s="1942"/>
      <c r="Q187" s="1937"/>
      <c r="R187" s="1960"/>
      <c r="S187" s="1909"/>
      <c r="T187" s="1909"/>
      <c r="U187" s="1909"/>
      <c r="V187" s="1909"/>
      <c r="W187" s="1916"/>
      <c r="X187" s="1923"/>
      <c r="Y187" s="1923"/>
      <c r="Z187" s="1916"/>
      <c r="AA187" s="1916"/>
      <c r="AB187" s="1912"/>
      <c r="AC187" s="1912"/>
      <c r="AD187" s="1912"/>
      <c r="AE187" s="1912"/>
      <c r="AF187" s="1912"/>
      <c r="AG187" s="1912"/>
      <c r="AH187" s="1912"/>
      <c r="AI187" s="1912"/>
      <c r="AJ187" s="1912"/>
      <c r="AK187" s="1912"/>
      <c r="AL187" s="1912"/>
      <c r="AM187" s="1912"/>
      <c r="AN187" s="1912"/>
      <c r="AO187" s="1912"/>
      <c r="AP187" s="1912"/>
      <c r="AQ187" s="1912"/>
      <c r="AR187" s="1912"/>
      <c r="AS187" s="1912"/>
      <c r="AT187" s="1912"/>
      <c r="AU187" s="1912"/>
      <c r="AV187" s="1912"/>
      <c r="AW187" s="1912"/>
      <c r="AX187" s="1912"/>
      <c r="AY187" s="1912"/>
      <c r="AZ187" s="1912"/>
      <c r="BA187" s="2009" t="s">
        <v>3</v>
      </c>
      <c r="BB187" s="2009" t="s">
        <v>3</v>
      </c>
      <c r="BC187" s="1909"/>
      <c r="BD187" s="2173">
        <v>0</v>
      </c>
      <c r="BE187" s="2173">
        <v>0</v>
      </c>
    </row>
    <row r="188" spans="1:57" x14ac:dyDescent="0.25">
      <c r="A188" s="2824" t="s">
        <v>201</v>
      </c>
      <c r="B188" s="2825"/>
      <c r="C188" s="2826"/>
      <c r="D188" s="2064">
        <v>0</v>
      </c>
      <c r="E188" s="2065"/>
      <c r="F188" s="2066"/>
      <c r="G188" s="2066"/>
      <c r="H188" s="2066"/>
      <c r="I188" s="2066"/>
      <c r="J188" s="2066"/>
      <c r="K188" s="2066"/>
      <c r="L188" s="2066"/>
      <c r="M188" s="2039"/>
      <c r="N188" s="2036"/>
      <c r="O188" s="2170" t="s">
        <v>3</v>
      </c>
      <c r="P188" s="1942"/>
      <c r="Q188" s="1937"/>
      <c r="R188" s="1960"/>
      <c r="S188" s="1909"/>
      <c r="T188" s="1909"/>
      <c r="U188" s="1909"/>
      <c r="V188" s="1909"/>
      <c r="W188" s="1916"/>
      <c r="X188" s="1923"/>
      <c r="Y188" s="1923"/>
      <c r="Z188" s="1916"/>
      <c r="AA188" s="1916"/>
      <c r="AB188" s="1912"/>
      <c r="AC188" s="1912"/>
      <c r="AD188" s="1912"/>
      <c r="AE188" s="1912"/>
      <c r="AF188" s="1912"/>
      <c r="AG188" s="1912"/>
      <c r="AH188" s="1912"/>
      <c r="AI188" s="1912"/>
      <c r="AJ188" s="1912"/>
      <c r="AK188" s="1912"/>
      <c r="AL188" s="1912"/>
      <c r="AM188" s="1912"/>
      <c r="AN188" s="1912"/>
      <c r="AO188" s="1912"/>
      <c r="AP188" s="1912"/>
      <c r="AQ188" s="1912"/>
      <c r="AR188" s="1912"/>
      <c r="AS188" s="1912"/>
      <c r="AT188" s="1912"/>
      <c r="AU188" s="1912"/>
      <c r="AV188" s="1912"/>
      <c r="AW188" s="1912"/>
      <c r="AX188" s="1912"/>
      <c r="AY188" s="1912"/>
      <c r="AZ188" s="1912"/>
      <c r="BA188" s="2009" t="s">
        <v>3</v>
      </c>
      <c r="BB188" s="2009" t="s">
        <v>3</v>
      </c>
      <c r="BC188" s="1909"/>
      <c r="BD188" s="2173">
        <v>0</v>
      </c>
      <c r="BE188" s="2173">
        <v>0</v>
      </c>
    </row>
    <row r="189" spans="1:57" ht="15.75" x14ac:dyDescent="0.25">
      <c r="A189" s="2817" t="s">
        <v>202</v>
      </c>
      <c r="B189" s="2818"/>
      <c r="C189" s="2819"/>
      <c r="D189" s="2093">
        <v>0</v>
      </c>
      <c r="E189" s="2044"/>
      <c r="F189" s="2045"/>
      <c r="G189" s="2045"/>
      <c r="H189" s="2045"/>
      <c r="I189" s="2045"/>
      <c r="J189" s="2045"/>
      <c r="K189" s="2045"/>
      <c r="L189" s="2045"/>
      <c r="M189" s="2047"/>
      <c r="N189" s="2037"/>
      <c r="O189" s="2170" t="s">
        <v>3</v>
      </c>
      <c r="P189" s="2005"/>
      <c r="Q189" s="2006"/>
      <c r="R189" s="2007"/>
      <c r="S189" s="2183"/>
      <c r="T189" s="2183"/>
      <c r="U189" s="2183"/>
      <c r="V189" s="2183"/>
      <c r="W189" s="2183"/>
      <c r="X189" s="2183"/>
      <c r="Y189" s="2183"/>
      <c r="Z189" s="2183"/>
      <c r="AA189" s="2183"/>
      <c r="AB189" s="2184"/>
      <c r="AC189" s="2184"/>
      <c r="AD189" s="2184"/>
      <c r="AE189" s="2184"/>
      <c r="AF189" s="2184"/>
      <c r="AG189" s="2184"/>
      <c r="AH189" s="2184"/>
      <c r="AI189" s="2184"/>
      <c r="AJ189" s="2184"/>
      <c r="AK189" s="2184"/>
      <c r="AL189" s="2184"/>
      <c r="AM189" s="2184"/>
      <c r="AN189" s="2184"/>
      <c r="AO189" s="2184"/>
      <c r="AP189" s="2184"/>
      <c r="AQ189" s="2184"/>
      <c r="AR189" s="2184"/>
      <c r="AS189" s="2184"/>
      <c r="AT189" s="2184"/>
      <c r="AU189" s="2184"/>
      <c r="AV189" s="2184"/>
      <c r="AW189" s="2184"/>
      <c r="AX189" s="2184"/>
      <c r="AY189" s="2184"/>
      <c r="AZ189" s="2184"/>
      <c r="BA189" s="2009" t="s">
        <v>3</v>
      </c>
      <c r="BB189" s="2009" t="s">
        <v>3</v>
      </c>
      <c r="BC189" s="2184"/>
      <c r="BD189" s="2173">
        <v>0</v>
      </c>
      <c r="BE189" s="2173">
        <v>0</v>
      </c>
    </row>
    <row r="190" spans="1:57" x14ac:dyDescent="0.25">
      <c r="A190" s="2016" t="s">
        <v>203</v>
      </c>
      <c r="B190" s="2017"/>
      <c r="C190" s="2017"/>
      <c r="D190" s="2017"/>
      <c r="E190" s="1910"/>
      <c r="F190" s="1910"/>
      <c r="G190" s="1916"/>
      <c r="H190" s="1916"/>
      <c r="I190" s="1916"/>
      <c r="J190" s="1916"/>
      <c r="K190" s="1916"/>
      <c r="L190" s="1916"/>
      <c r="M190" s="1916"/>
      <c r="N190" s="1916"/>
      <c r="O190" s="1916"/>
      <c r="P190" s="1916"/>
      <c r="Q190" s="1916"/>
      <c r="R190" s="1909"/>
      <c r="S190" s="1909"/>
      <c r="T190" s="1909"/>
      <c r="U190" s="1909"/>
      <c r="V190" s="1909"/>
      <c r="W190" s="1909"/>
      <c r="X190" s="1909"/>
      <c r="Y190" s="1909"/>
      <c r="Z190" s="1909"/>
      <c r="AA190" s="1909"/>
      <c r="AB190" s="1909"/>
      <c r="AC190" s="1909"/>
      <c r="AD190" s="1909"/>
      <c r="AE190" s="1909"/>
      <c r="AF190" s="1909"/>
      <c r="AG190" s="1909"/>
      <c r="AH190" s="1909"/>
      <c r="AI190" s="1909"/>
      <c r="AJ190" s="1909"/>
      <c r="AK190" s="1909"/>
      <c r="AL190" s="1909"/>
      <c r="AM190" s="1909"/>
      <c r="AN190" s="1909"/>
      <c r="AO190" s="1909"/>
      <c r="AP190" s="1909"/>
      <c r="AQ190" s="1909"/>
      <c r="AR190" s="1909"/>
      <c r="AS190" s="1909"/>
      <c r="AT190" s="1909"/>
      <c r="AU190" s="1909"/>
      <c r="AV190" s="1909"/>
      <c r="AW190" s="1909"/>
      <c r="AX190" s="1909"/>
      <c r="AY190" s="1909"/>
      <c r="AZ190" s="1909"/>
      <c r="BA190" s="1909"/>
      <c r="BB190" s="1909"/>
      <c r="BC190" s="1909"/>
      <c r="BD190" s="1909"/>
      <c r="BE190" s="1909"/>
    </row>
    <row r="191" spans="1:57" x14ac:dyDescent="0.2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1916"/>
      <c r="J191" s="1916"/>
      <c r="K191" s="1916"/>
      <c r="L191" s="1916"/>
      <c r="M191" s="1916"/>
      <c r="N191" s="1916"/>
      <c r="O191" s="1916"/>
      <c r="P191" s="1916"/>
      <c r="Q191" s="1916"/>
      <c r="R191" s="1909"/>
      <c r="S191" s="1909"/>
      <c r="T191" s="1909"/>
      <c r="U191" s="1909"/>
      <c r="V191" s="1909"/>
      <c r="W191" s="1909"/>
      <c r="X191" s="1909"/>
      <c r="Y191" s="1909"/>
      <c r="Z191" s="1909"/>
      <c r="AA191" s="1909"/>
      <c r="AB191" s="1909"/>
      <c r="AC191" s="1909"/>
      <c r="AD191" s="1909"/>
      <c r="AE191" s="1909"/>
      <c r="AF191" s="1909"/>
      <c r="AG191" s="1909"/>
      <c r="AH191" s="1909"/>
      <c r="AI191" s="1909"/>
      <c r="AJ191" s="1909"/>
      <c r="AK191" s="1909"/>
      <c r="AL191" s="1909"/>
      <c r="AM191" s="1909"/>
      <c r="AN191" s="1909"/>
      <c r="AO191" s="1909"/>
      <c r="AP191" s="1909"/>
      <c r="AQ191" s="1909"/>
      <c r="AR191" s="1909"/>
      <c r="AS191" s="1909"/>
      <c r="AT191" s="1909"/>
      <c r="AU191" s="1909"/>
      <c r="AV191" s="1909"/>
      <c r="AW191" s="1909"/>
      <c r="AX191" s="1909"/>
      <c r="AY191" s="1909"/>
      <c r="AZ191" s="1909"/>
      <c r="BA191" s="1909"/>
      <c r="BB191" s="1909"/>
      <c r="BC191" s="1909"/>
      <c r="BD191" s="1909"/>
      <c r="BE191" s="1909"/>
    </row>
    <row r="192" spans="1:57" x14ac:dyDescent="0.2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1916"/>
      <c r="J192" s="1916"/>
      <c r="K192" s="1916"/>
      <c r="L192" s="1916"/>
      <c r="M192" s="1916"/>
      <c r="N192" s="1916"/>
      <c r="O192" s="1916"/>
      <c r="P192" s="1916"/>
      <c r="Q192" s="1916"/>
      <c r="R192" s="1909"/>
      <c r="S192" s="1909"/>
      <c r="T192" s="1909"/>
      <c r="U192" s="1909"/>
      <c r="V192" s="1909"/>
      <c r="W192" s="1909"/>
      <c r="X192" s="1909"/>
      <c r="Y192" s="1909"/>
      <c r="Z192" s="1909"/>
      <c r="AA192" s="1909"/>
      <c r="AB192" s="1909"/>
      <c r="AC192" s="1909"/>
      <c r="AD192" s="1909"/>
      <c r="AE192" s="1909"/>
      <c r="AF192" s="1909"/>
      <c r="AG192" s="1909"/>
      <c r="AH192" s="1909"/>
      <c r="AI192" s="1909"/>
      <c r="AJ192" s="1909"/>
      <c r="AK192" s="1909"/>
      <c r="AL192" s="1909"/>
      <c r="AM192" s="1909"/>
      <c r="AN192" s="1909"/>
      <c r="AO192" s="1909"/>
      <c r="AP192" s="1909"/>
      <c r="AQ192" s="1909"/>
      <c r="AR192" s="1909"/>
      <c r="AS192" s="1909"/>
      <c r="AT192" s="1909"/>
      <c r="AU192" s="1909"/>
      <c r="AV192" s="1909"/>
      <c r="AW192" s="1909"/>
      <c r="AX192" s="1909"/>
      <c r="AY192" s="1909"/>
      <c r="AZ192" s="1909"/>
      <c r="BA192" s="1909"/>
      <c r="BB192" s="1909"/>
      <c r="BC192" s="1909"/>
      <c r="BD192" s="1909"/>
      <c r="BE192" s="1909"/>
    </row>
    <row r="193" spans="1:56" x14ac:dyDescent="0.2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I193" s="1909"/>
      <c r="J193" s="1909"/>
      <c r="K193" s="1909"/>
      <c r="L193" s="1909"/>
      <c r="M193" s="1909"/>
      <c r="N193" s="1909"/>
      <c r="O193" s="1909"/>
      <c r="P193" s="1909"/>
      <c r="Q193" s="1909"/>
      <c r="R193" s="1916"/>
      <c r="S193" s="1916"/>
      <c r="T193" s="1909"/>
      <c r="U193" s="1909"/>
      <c r="V193" s="1909"/>
      <c r="W193" s="1909"/>
      <c r="X193" s="1909"/>
      <c r="Y193" s="1909"/>
      <c r="Z193" s="1909"/>
      <c r="AA193" s="1909"/>
      <c r="AB193" s="1909"/>
      <c r="AC193" s="1909"/>
      <c r="AD193" s="1909"/>
      <c r="AE193" s="1909"/>
      <c r="AF193" s="1909"/>
      <c r="AG193" s="1909"/>
      <c r="AH193" s="1909"/>
      <c r="AI193" s="1909"/>
      <c r="AJ193" s="1909"/>
      <c r="AK193" s="1909"/>
      <c r="AL193" s="1909"/>
      <c r="AM193" s="1909"/>
      <c r="AN193" s="1909"/>
      <c r="AO193" s="1909"/>
      <c r="AP193" s="1909"/>
      <c r="AQ193" s="1909"/>
      <c r="AR193" s="1909"/>
      <c r="AS193" s="1909"/>
      <c r="AT193" s="1909"/>
      <c r="AU193" s="1909"/>
      <c r="AV193" s="1909"/>
      <c r="AW193" s="1909"/>
      <c r="AX193" s="1909"/>
      <c r="AY193" s="1909"/>
      <c r="AZ193" s="1909"/>
      <c r="BA193" s="1909"/>
      <c r="BB193" s="1909"/>
      <c r="BC193" s="1909"/>
      <c r="BD193" s="1909"/>
    </row>
    <row r="194" spans="1:56" ht="21" x14ac:dyDescent="0.25">
      <c r="A194" s="2800"/>
      <c r="B194" s="2800"/>
      <c r="C194" s="1921" t="s">
        <v>210</v>
      </c>
      <c r="D194" s="2189" t="s">
        <v>211</v>
      </c>
      <c r="E194" s="2796"/>
      <c r="F194" s="1921" t="s">
        <v>210</v>
      </c>
      <c r="G194" s="1943" t="s">
        <v>211</v>
      </c>
      <c r="H194" s="2800"/>
      <c r="I194" s="1909"/>
      <c r="J194" s="1909"/>
      <c r="K194" s="1909"/>
      <c r="L194" s="1909"/>
      <c r="M194" s="1909"/>
      <c r="N194" s="1909"/>
      <c r="O194" s="1909"/>
      <c r="P194" s="1909"/>
      <c r="Q194" s="1909"/>
      <c r="R194" s="1916"/>
      <c r="S194" s="1916"/>
      <c r="T194" s="1909"/>
      <c r="U194" s="1909"/>
      <c r="V194" s="1909"/>
      <c r="W194" s="1909"/>
      <c r="X194" s="1909"/>
      <c r="Y194" s="1909"/>
      <c r="Z194" s="1909"/>
      <c r="AA194" s="1909"/>
      <c r="AB194" s="1909"/>
      <c r="AC194" s="1909"/>
      <c r="AD194" s="1909"/>
      <c r="AE194" s="1909"/>
      <c r="AF194" s="1909"/>
      <c r="AG194" s="1909"/>
      <c r="AH194" s="1909"/>
      <c r="AI194" s="1909"/>
      <c r="AJ194" s="1909"/>
      <c r="AK194" s="1909"/>
      <c r="AL194" s="1909"/>
      <c r="AM194" s="1909"/>
      <c r="AN194" s="1909"/>
      <c r="AO194" s="1909"/>
      <c r="AP194" s="1909"/>
      <c r="AQ194" s="1909"/>
      <c r="AR194" s="1909"/>
      <c r="AS194" s="1909"/>
      <c r="AT194" s="1909"/>
      <c r="AU194" s="1909"/>
      <c r="AV194" s="1909"/>
      <c r="AW194" s="1909"/>
      <c r="AX194" s="1909"/>
      <c r="AY194" s="1909"/>
      <c r="AZ194" s="1909"/>
      <c r="BA194" s="1909"/>
      <c r="BB194" s="1909"/>
      <c r="BC194" s="1909"/>
      <c r="BD194" s="1909"/>
    </row>
    <row r="195" spans="1:56" x14ac:dyDescent="0.25">
      <c r="A195" s="2028" t="s">
        <v>212</v>
      </c>
      <c r="B195" s="2029">
        <v>0</v>
      </c>
      <c r="C195" s="2030">
        <v>0</v>
      </c>
      <c r="D195" s="2190">
        <v>0</v>
      </c>
      <c r="E195" s="2031">
        <v>0</v>
      </c>
      <c r="F195" s="2030">
        <v>0</v>
      </c>
      <c r="G195" s="2031">
        <v>0</v>
      </c>
      <c r="H195" s="2029">
        <v>0</v>
      </c>
      <c r="I195" s="1909"/>
      <c r="J195" s="1909"/>
      <c r="K195" s="1909"/>
      <c r="L195" s="1909"/>
      <c r="M195" s="1909"/>
      <c r="N195" s="1909"/>
      <c r="O195" s="1909"/>
      <c r="P195" s="1909"/>
      <c r="Q195" s="1909"/>
      <c r="R195" s="1916"/>
      <c r="S195" s="1916"/>
      <c r="T195" s="1909"/>
      <c r="U195" s="1909"/>
      <c r="V195" s="1909"/>
      <c r="W195" s="1909"/>
      <c r="X195" s="1909"/>
      <c r="Y195" s="1909"/>
      <c r="Z195" s="1909"/>
      <c r="AA195" s="1909"/>
      <c r="AB195" s="1909"/>
      <c r="AC195" s="1909"/>
      <c r="AD195" s="1909"/>
      <c r="AE195" s="1909"/>
      <c r="AF195" s="1909"/>
      <c r="AG195" s="1909"/>
      <c r="AH195" s="1909"/>
      <c r="AI195" s="1909"/>
      <c r="AJ195" s="1909"/>
      <c r="AK195" s="1909"/>
      <c r="AL195" s="1909"/>
      <c r="AM195" s="1909"/>
      <c r="AN195" s="1909"/>
      <c r="AO195" s="1909"/>
      <c r="AP195" s="1909"/>
      <c r="AQ195" s="1909"/>
      <c r="AR195" s="1909"/>
      <c r="AS195" s="1909"/>
      <c r="AT195" s="1909"/>
      <c r="AU195" s="1909"/>
      <c r="AV195" s="1909"/>
      <c r="AW195" s="1909"/>
      <c r="AX195" s="1909"/>
      <c r="AY195" s="1909"/>
      <c r="AZ195" s="1909"/>
      <c r="BA195" s="1909"/>
      <c r="BB195" s="1909"/>
      <c r="BC195" s="1909"/>
      <c r="BD195" s="1909"/>
    </row>
    <row r="196" spans="1:56" x14ac:dyDescent="0.25">
      <c r="A196" s="2018" t="s">
        <v>213</v>
      </c>
      <c r="B196" s="2022"/>
      <c r="C196" s="2022"/>
      <c r="D196" s="2191"/>
      <c r="E196" s="2023"/>
      <c r="F196" s="2022"/>
      <c r="G196" s="2023"/>
      <c r="H196" s="2175"/>
      <c r="I196" s="1909"/>
      <c r="J196" s="1909"/>
      <c r="K196" s="1909"/>
      <c r="L196" s="1909"/>
      <c r="M196" s="1909"/>
      <c r="N196" s="1909"/>
      <c r="O196" s="1909"/>
      <c r="P196" s="1909"/>
      <c r="Q196" s="1909"/>
      <c r="R196" s="1916"/>
      <c r="S196" s="1916"/>
      <c r="T196" s="1909"/>
      <c r="U196" s="1909"/>
      <c r="V196" s="1909"/>
      <c r="W196" s="1909"/>
      <c r="X196" s="1909"/>
      <c r="Y196" s="1909"/>
      <c r="Z196" s="1909"/>
      <c r="AA196" s="1909"/>
      <c r="AB196" s="1909"/>
      <c r="AC196" s="1909"/>
      <c r="AD196" s="1909"/>
      <c r="AE196" s="1909"/>
      <c r="AF196" s="1909"/>
      <c r="AG196" s="1909"/>
      <c r="AH196" s="1909"/>
      <c r="AI196" s="1909"/>
      <c r="AJ196" s="1909"/>
      <c r="AK196" s="1909"/>
      <c r="AL196" s="1909"/>
      <c r="AM196" s="1909"/>
      <c r="AN196" s="1909"/>
      <c r="AO196" s="1909"/>
      <c r="AP196" s="1909"/>
      <c r="AQ196" s="1909"/>
      <c r="AR196" s="1909"/>
      <c r="AS196" s="1909"/>
      <c r="AT196" s="1909"/>
      <c r="AU196" s="1909"/>
      <c r="AV196" s="1909"/>
      <c r="AW196" s="1909"/>
      <c r="AX196" s="1909"/>
      <c r="AY196" s="1909"/>
      <c r="AZ196" s="1909"/>
      <c r="BA196" s="1909"/>
      <c r="BB196" s="1909"/>
      <c r="BC196" s="1909"/>
      <c r="BD196" s="1909"/>
    </row>
    <row r="197" spans="1:56" x14ac:dyDescent="0.25">
      <c r="A197" s="2028" t="s">
        <v>214</v>
      </c>
      <c r="B197" s="2029">
        <v>0</v>
      </c>
      <c r="C197" s="2030">
        <v>0</v>
      </c>
      <c r="D197" s="2190">
        <v>0</v>
      </c>
      <c r="E197" s="2031">
        <v>0</v>
      </c>
      <c r="F197" s="2030">
        <v>0</v>
      </c>
      <c r="G197" s="2031">
        <v>0</v>
      </c>
      <c r="H197" s="2029">
        <v>0</v>
      </c>
      <c r="I197" s="1909"/>
      <c r="J197" s="1909"/>
      <c r="K197" s="1909"/>
      <c r="L197" s="1909"/>
      <c r="M197" s="1909"/>
      <c r="N197" s="1909"/>
      <c r="O197" s="1909"/>
      <c r="P197" s="1909"/>
      <c r="Q197" s="1909"/>
      <c r="R197" s="1916"/>
      <c r="S197" s="1916"/>
      <c r="T197" s="1909"/>
      <c r="U197" s="1909"/>
      <c r="V197" s="1909"/>
      <c r="W197" s="1909"/>
      <c r="X197" s="1909"/>
      <c r="Y197" s="1909"/>
      <c r="Z197" s="1909"/>
      <c r="AA197" s="1909"/>
      <c r="AB197" s="1909"/>
      <c r="AC197" s="1909"/>
      <c r="AD197" s="1909"/>
      <c r="AE197" s="1909"/>
      <c r="AF197" s="1909"/>
      <c r="AG197" s="1909"/>
      <c r="AH197" s="1909"/>
      <c r="AI197" s="1909"/>
      <c r="AJ197" s="1909"/>
      <c r="AK197" s="1909"/>
      <c r="AL197" s="1909"/>
      <c r="AM197" s="1909"/>
      <c r="AN197" s="1909"/>
      <c r="AO197" s="1909"/>
      <c r="AP197" s="1909"/>
      <c r="AQ197" s="1909"/>
      <c r="AR197" s="1909"/>
      <c r="AS197" s="1909"/>
      <c r="AT197" s="1909"/>
      <c r="AU197" s="1909"/>
      <c r="AV197" s="1909"/>
      <c r="AW197" s="1909"/>
      <c r="AX197" s="1909"/>
      <c r="AY197" s="1909"/>
      <c r="AZ197" s="1909"/>
      <c r="BA197" s="1909"/>
      <c r="BB197" s="1909"/>
      <c r="BC197" s="1909"/>
      <c r="BD197" s="1909"/>
    </row>
    <row r="198" spans="1:56" ht="22.5" x14ac:dyDescent="0.25">
      <c r="A198" s="2019" t="s">
        <v>187</v>
      </c>
      <c r="B198" s="2022"/>
      <c r="C198" s="2022"/>
      <c r="D198" s="2191"/>
      <c r="E198" s="2023"/>
      <c r="F198" s="2022"/>
      <c r="G198" s="2023"/>
      <c r="H198" s="2175"/>
      <c r="I198" s="1909"/>
      <c r="J198" s="1909"/>
      <c r="K198" s="1909"/>
      <c r="L198" s="1909"/>
      <c r="M198" s="1909"/>
      <c r="N198" s="1909"/>
      <c r="O198" s="1909"/>
      <c r="P198" s="1909"/>
      <c r="Q198" s="1909"/>
      <c r="R198" s="1916"/>
      <c r="S198" s="1916"/>
      <c r="T198" s="1909"/>
      <c r="U198" s="1909"/>
      <c r="V198" s="1909"/>
      <c r="W198" s="1909"/>
      <c r="X198" s="1909"/>
      <c r="Y198" s="1909"/>
      <c r="Z198" s="1909"/>
      <c r="AA198" s="1909"/>
      <c r="AB198" s="1909"/>
      <c r="AC198" s="1909"/>
      <c r="AD198" s="1909"/>
      <c r="AE198" s="1909"/>
      <c r="AF198" s="1909"/>
      <c r="AG198" s="1909"/>
      <c r="AH198" s="1909"/>
      <c r="AI198" s="1909"/>
      <c r="AJ198" s="1909"/>
      <c r="AK198" s="1909"/>
      <c r="AL198" s="1909"/>
      <c r="AM198" s="1909"/>
      <c r="AN198" s="1909"/>
      <c r="AO198" s="1909"/>
      <c r="AP198" s="1909"/>
      <c r="AQ198" s="1909"/>
      <c r="AR198" s="1909"/>
      <c r="AS198" s="1909"/>
      <c r="AT198" s="1909"/>
      <c r="AU198" s="1909"/>
      <c r="AV198" s="1909"/>
      <c r="AW198" s="1909"/>
      <c r="AX198" s="1909"/>
      <c r="AY198" s="1909"/>
      <c r="AZ198" s="1909"/>
      <c r="BA198" s="1909"/>
      <c r="BB198" s="1909"/>
      <c r="BC198" s="1909"/>
      <c r="BD198" s="1909"/>
    </row>
    <row r="199" spans="1:56" ht="43.5" x14ac:dyDescent="0.25">
      <c r="A199" s="2020" t="s">
        <v>215</v>
      </c>
      <c r="B199" s="2024"/>
      <c r="C199" s="2024"/>
      <c r="D199" s="2192"/>
      <c r="E199" s="2025"/>
      <c r="F199" s="2024"/>
      <c r="G199" s="2025"/>
      <c r="H199" s="2176"/>
      <c r="I199" s="1909"/>
      <c r="J199" s="1909"/>
      <c r="K199" s="1909"/>
      <c r="L199" s="1909"/>
      <c r="M199" s="1909"/>
      <c r="N199" s="1909"/>
      <c r="O199" s="1909"/>
      <c r="P199" s="1909"/>
      <c r="Q199" s="1909"/>
      <c r="R199" s="1916"/>
      <c r="S199" s="1916"/>
      <c r="T199" s="1909"/>
      <c r="U199" s="1909"/>
      <c r="V199" s="1909"/>
      <c r="W199" s="1909"/>
      <c r="X199" s="1909"/>
      <c r="Y199" s="1909"/>
      <c r="Z199" s="1909"/>
      <c r="AA199" s="1909"/>
      <c r="AB199" s="1909"/>
      <c r="AC199" s="1909"/>
      <c r="AD199" s="1909"/>
      <c r="AE199" s="1909"/>
      <c r="AF199" s="1909"/>
      <c r="AG199" s="1909"/>
      <c r="AH199" s="1909"/>
      <c r="AI199" s="1909"/>
      <c r="AJ199" s="1909"/>
      <c r="AK199" s="1909"/>
      <c r="AL199" s="1909"/>
      <c r="AM199" s="1909"/>
      <c r="AN199" s="1909"/>
      <c r="AO199" s="1909"/>
      <c r="AP199" s="1909"/>
      <c r="AQ199" s="1909"/>
      <c r="AR199" s="1909"/>
      <c r="AS199" s="1909"/>
      <c r="AT199" s="1909"/>
      <c r="AU199" s="1909"/>
      <c r="AV199" s="1909"/>
      <c r="AW199" s="1909"/>
      <c r="AX199" s="1909"/>
      <c r="AY199" s="1909"/>
      <c r="AZ199" s="1909"/>
      <c r="BA199" s="1909"/>
      <c r="BB199" s="1909"/>
      <c r="BC199" s="1909"/>
      <c r="BD199" s="1909"/>
    </row>
    <row r="200" spans="1:56" x14ac:dyDescent="0.25">
      <c r="A200" s="2020" t="s">
        <v>112</v>
      </c>
      <c r="B200" s="2024"/>
      <c r="C200" s="2024"/>
      <c r="D200" s="2192"/>
      <c r="E200" s="2025"/>
      <c r="F200" s="2024"/>
      <c r="G200" s="2025"/>
      <c r="H200" s="2176"/>
      <c r="I200" s="1909"/>
      <c r="J200" s="1909"/>
      <c r="K200" s="1909"/>
      <c r="L200" s="1909"/>
      <c r="M200" s="1909"/>
      <c r="N200" s="1909"/>
      <c r="O200" s="1909"/>
      <c r="P200" s="1909"/>
      <c r="Q200" s="1909"/>
      <c r="R200" s="1916"/>
      <c r="S200" s="1916"/>
      <c r="T200" s="1909"/>
      <c r="U200" s="1909"/>
      <c r="V200" s="1909"/>
      <c r="W200" s="1909"/>
      <c r="X200" s="1909"/>
      <c r="Y200" s="1909"/>
      <c r="Z200" s="1909"/>
      <c r="AA200" s="1909"/>
      <c r="AB200" s="1909"/>
      <c r="AC200" s="1909"/>
      <c r="AD200" s="1909"/>
      <c r="AE200" s="1909"/>
      <c r="AF200" s="1909"/>
      <c r="AG200" s="1909"/>
      <c r="AH200" s="1909"/>
      <c r="AI200" s="1909"/>
      <c r="AJ200" s="1909"/>
      <c r="AK200" s="1909"/>
      <c r="AL200" s="1909"/>
      <c r="AM200" s="1909"/>
      <c r="AN200" s="1909"/>
      <c r="AO200" s="1909"/>
      <c r="AP200" s="1909"/>
      <c r="AQ200" s="1909"/>
      <c r="AR200" s="1909"/>
      <c r="AS200" s="1909"/>
      <c r="AT200" s="1909"/>
      <c r="AU200" s="1909"/>
      <c r="AV200" s="1909"/>
      <c r="AW200" s="1909"/>
      <c r="AX200" s="1909"/>
      <c r="AY200" s="1909"/>
      <c r="AZ200" s="1909"/>
      <c r="BA200" s="1909"/>
      <c r="BB200" s="1909"/>
      <c r="BC200" s="1909"/>
      <c r="BD200" s="1909"/>
    </row>
    <row r="201" spans="1:56" ht="22.5" x14ac:dyDescent="0.25">
      <c r="A201" s="2020" t="s">
        <v>117</v>
      </c>
      <c r="B201" s="2024"/>
      <c r="C201" s="2024"/>
      <c r="D201" s="2192"/>
      <c r="E201" s="2025"/>
      <c r="F201" s="2024"/>
      <c r="G201" s="2025"/>
      <c r="H201" s="2176"/>
      <c r="I201" s="1909"/>
      <c r="J201" s="1909"/>
      <c r="K201" s="1909"/>
      <c r="L201" s="1909"/>
      <c r="M201" s="1909"/>
      <c r="N201" s="1909"/>
      <c r="O201" s="1909"/>
      <c r="P201" s="1909"/>
      <c r="Q201" s="1909"/>
      <c r="R201" s="1916"/>
      <c r="S201" s="1916"/>
      <c r="T201" s="1909"/>
      <c r="U201" s="1909"/>
      <c r="V201" s="1909"/>
      <c r="W201" s="1909"/>
      <c r="X201" s="1909"/>
      <c r="Y201" s="1909"/>
      <c r="Z201" s="1909"/>
      <c r="AA201" s="1909"/>
      <c r="AB201" s="1909"/>
      <c r="AC201" s="1909"/>
      <c r="AD201" s="1909"/>
      <c r="AE201" s="1909"/>
      <c r="AF201" s="1909"/>
      <c r="AG201" s="1909"/>
      <c r="AH201" s="1909"/>
      <c r="AI201" s="1909"/>
      <c r="AJ201" s="1909"/>
      <c r="AK201" s="1909"/>
      <c r="AL201" s="1909"/>
      <c r="AM201" s="1909"/>
      <c r="AN201" s="1909"/>
      <c r="AO201" s="1909"/>
      <c r="AP201" s="1909"/>
      <c r="AQ201" s="1909"/>
      <c r="AR201" s="1909"/>
      <c r="AS201" s="1909"/>
      <c r="AT201" s="1909"/>
      <c r="AU201" s="1909"/>
      <c r="AV201" s="1909"/>
      <c r="AW201" s="1909"/>
      <c r="AX201" s="1909"/>
      <c r="AY201" s="1909"/>
      <c r="AZ201" s="1909"/>
      <c r="BA201" s="1909"/>
      <c r="BB201" s="1909"/>
      <c r="BC201" s="1909"/>
      <c r="BD201" s="1909"/>
    </row>
    <row r="202" spans="1:56" x14ac:dyDescent="0.25">
      <c r="A202" s="2020" t="s">
        <v>191</v>
      </c>
      <c r="B202" s="2024"/>
      <c r="C202" s="2024"/>
      <c r="D202" s="2192"/>
      <c r="E202" s="2025"/>
      <c r="F202" s="2024"/>
      <c r="G202" s="2025"/>
      <c r="H202" s="2176"/>
      <c r="I202" s="1909"/>
      <c r="J202" s="1909"/>
      <c r="K202" s="1909"/>
      <c r="L202" s="1909"/>
      <c r="M202" s="1909"/>
      <c r="N202" s="1909"/>
      <c r="O202" s="1909"/>
      <c r="P202" s="1909"/>
      <c r="Q202" s="1909"/>
      <c r="R202" s="1916"/>
      <c r="S202" s="1916"/>
      <c r="T202" s="1909"/>
      <c r="U202" s="1909"/>
      <c r="V202" s="1909"/>
      <c r="W202" s="1909"/>
      <c r="X202" s="1909"/>
      <c r="Y202" s="1909"/>
      <c r="Z202" s="1909"/>
      <c r="AA202" s="1909"/>
      <c r="AB202" s="1909"/>
      <c r="AC202" s="1909"/>
      <c r="AD202" s="1909"/>
      <c r="AE202" s="1909"/>
      <c r="AF202" s="1909"/>
      <c r="AG202" s="1909"/>
      <c r="AH202" s="1909"/>
      <c r="AI202" s="1909"/>
      <c r="AJ202" s="1909"/>
      <c r="AK202" s="1909"/>
      <c r="AL202" s="1909"/>
      <c r="AM202" s="1909"/>
      <c r="AN202" s="1909"/>
      <c r="AO202" s="1909"/>
      <c r="AP202" s="1909"/>
      <c r="AQ202" s="1909"/>
      <c r="AR202" s="1909"/>
      <c r="AS202" s="1909"/>
      <c r="AT202" s="1909"/>
      <c r="AU202" s="1909"/>
      <c r="AV202" s="1909"/>
      <c r="AW202" s="1909"/>
      <c r="AX202" s="1909"/>
      <c r="AY202" s="1909"/>
      <c r="AZ202" s="1909"/>
      <c r="BA202" s="1909"/>
      <c r="BB202" s="1909"/>
      <c r="BC202" s="1909"/>
      <c r="BD202" s="1909"/>
    </row>
    <row r="203" spans="1:56" x14ac:dyDescent="0.25">
      <c r="A203" s="2020" t="s">
        <v>118</v>
      </c>
      <c r="B203" s="2024"/>
      <c r="C203" s="2024"/>
      <c r="D203" s="2192"/>
      <c r="E203" s="2025"/>
      <c r="F203" s="2024"/>
      <c r="G203" s="2025"/>
      <c r="H203" s="2176"/>
      <c r="I203" s="1909"/>
      <c r="J203" s="1909"/>
      <c r="K203" s="1909"/>
      <c r="L203" s="1909"/>
      <c r="M203" s="1909"/>
      <c r="N203" s="1909"/>
      <c r="O203" s="1909"/>
      <c r="P203" s="1909"/>
      <c r="Q203" s="1909"/>
      <c r="R203" s="2008"/>
      <c r="S203" s="1960"/>
      <c r="T203" s="1909"/>
      <c r="U203" s="1909"/>
      <c r="V203" s="1909"/>
      <c r="W203" s="1909"/>
      <c r="X203" s="1909"/>
      <c r="Y203" s="1909"/>
      <c r="Z203" s="1909"/>
      <c r="AA203" s="1909"/>
      <c r="AB203" s="1909"/>
      <c r="AC203" s="1909"/>
      <c r="AD203" s="1909"/>
      <c r="AE203" s="1909"/>
      <c r="AF203" s="1909"/>
      <c r="AG203" s="1909"/>
      <c r="AH203" s="1909"/>
      <c r="AI203" s="1909"/>
      <c r="AJ203" s="1909"/>
      <c r="AK203" s="1909"/>
      <c r="AL203" s="1909"/>
      <c r="AM203" s="1909"/>
      <c r="AN203" s="1909"/>
      <c r="AO203" s="1909"/>
      <c r="AP203" s="1909"/>
      <c r="AQ203" s="1909"/>
      <c r="AR203" s="1909"/>
      <c r="AS203" s="1909"/>
      <c r="AT203" s="1909"/>
      <c r="AU203" s="1909"/>
      <c r="AV203" s="1909"/>
      <c r="AW203" s="1909"/>
      <c r="AX203" s="1909"/>
      <c r="AY203" s="1909"/>
      <c r="AZ203" s="1909"/>
      <c r="BA203" s="1909"/>
      <c r="BB203" s="1909"/>
      <c r="BC203" s="1909"/>
      <c r="BD203" s="1909"/>
    </row>
    <row r="204" spans="1:56" ht="15.75" x14ac:dyDescent="0.25">
      <c r="A204" s="2020" t="s">
        <v>119</v>
      </c>
      <c r="B204" s="2024"/>
      <c r="C204" s="2024"/>
      <c r="D204" s="2192"/>
      <c r="E204" s="2025"/>
      <c r="F204" s="2024"/>
      <c r="G204" s="2025"/>
      <c r="H204" s="2176"/>
      <c r="I204" s="1909"/>
      <c r="J204" s="1909"/>
      <c r="K204" s="1909"/>
      <c r="L204" s="1909"/>
      <c r="M204" s="1909"/>
      <c r="N204" s="1909"/>
      <c r="O204" s="1909"/>
      <c r="P204" s="1909"/>
      <c r="Q204" s="1909"/>
      <c r="R204" s="1959"/>
      <c r="S204" s="1935"/>
      <c r="T204" s="1909"/>
      <c r="U204" s="1909"/>
      <c r="V204" s="1909"/>
      <c r="W204" s="1909"/>
      <c r="X204" s="1909"/>
      <c r="Y204" s="1909"/>
      <c r="Z204" s="1909"/>
      <c r="AA204" s="1909"/>
      <c r="AB204" s="1909"/>
      <c r="AC204" s="1909"/>
      <c r="AD204" s="1909"/>
      <c r="AE204" s="1909"/>
      <c r="AF204" s="1909"/>
      <c r="AG204" s="1909"/>
      <c r="AH204" s="1909"/>
      <c r="AI204" s="1909"/>
      <c r="AJ204" s="1909"/>
      <c r="AK204" s="1909"/>
      <c r="AL204" s="1909"/>
      <c r="AM204" s="1909"/>
      <c r="AN204" s="1909"/>
      <c r="AO204" s="1909"/>
      <c r="AP204" s="1909"/>
      <c r="AQ204" s="1909"/>
      <c r="AR204" s="1909"/>
      <c r="AS204" s="1909"/>
      <c r="AT204" s="1909"/>
      <c r="AU204" s="1909"/>
      <c r="AV204" s="1909"/>
      <c r="AW204" s="1909"/>
      <c r="AX204" s="1909"/>
      <c r="AY204" s="1909"/>
      <c r="AZ204" s="1909"/>
      <c r="BA204" s="1909"/>
      <c r="BB204" s="1909"/>
      <c r="BC204" s="1909"/>
      <c r="BD204" s="1909"/>
    </row>
    <row r="205" spans="1:56" ht="33" x14ac:dyDescent="0.25">
      <c r="A205" s="2020" t="s">
        <v>192</v>
      </c>
      <c r="B205" s="2024"/>
      <c r="C205" s="2024"/>
      <c r="D205" s="2192"/>
      <c r="E205" s="2025"/>
      <c r="F205" s="2024"/>
      <c r="G205" s="2025"/>
      <c r="H205" s="2176"/>
      <c r="I205" s="1912"/>
      <c r="J205" s="1912"/>
      <c r="K205" s="1912"/>
      <c r="L205" s="1912"/>
      <c r="M205" s="1912"/>
      <c r="N205" s="1912"/>
      <c r="O205" s="1912"/>
      <c r="P205" s="1912"/>
      <c r="Q205" s="1909"/>
      <c r="R205" s="1959"/>
      <c r="S205" s="1935"/>
      <c r="T205" s="1909"/>
      <c r="U205" s="1909"/>
      <c r="V205" s="1909"/>
      <c r="W205" s="1909"/>
      <c r="X205" s="1909"/>
      <c r="Y205" s="1909"/>
      <c r="Z205" s="1909"/>
      <c r="AA205" s="1909"/>
      <c r="AB205" s="1909"/>
      <c r="AC205" s="1912"/>
      <c r="AD205" s="1912"/>
      <c r="AE205" s="1912"/>
      <c r="AF205" s="1912"/>
      <c r="AG205" s="1912"/>
      <c r="AH205" s="1912"/>
      <c r="AI205" s="1912"/>
      <c r="AJ205" s="1912"/>
      <c r="AK205" s="1912"/>
      <c r="AL205" s="1912"/>
      <c r="AM205" s="1912"/>
      <c r="AN205" s="1912"/>
      <c r="AO205" s="1912"/>
      <c r="AP205" s="1912"/>
      <c r="AQ205" s="1912"/>
      <c r="AR205" s="1912"/>
      <c r="AS205" s="1912"/>
      <c r="AT205" s="1912"/>
      <c r="AU205" s="1912"/>
      <c r="AV205" s="1912"/>
      <c r="AW205" s="1912"/>
      <c r="AX205" s="1912"/>
      <c r="AY205" s="1912"/>
      <c r="AZ205" s="1912"/>
      <c r="BA205" s="1912"/>
      <c r="BB205" s="1909"/>
      <c r="BC205" s="1909"/>
      <c r="BD205" s="1909"/>
    </row>
    <row r="206" spans="1:56" ht="33" x14ac:dyDescent="0.25">
      <c r="A206" s="2020" t="s">
        <v>193</v>
      </c>
      <c r="B206" s="2024"/>
      <c r="C206" s="2024"/>
      <c r="D206" s="2192"/>
      <c r="E206" s="2025"/>
      <c r="F206" s="2024"/>
      <c r="G206" s="2025"/>
      <c r="H206" s="2176"/>
      <c r="I206" s="1912"/>
      <c r="J206" s="1912"/>
      <c r="K206" s="1912"/>
      <c r="L206" s="1912"/>
      <c r="M206" s="1912"/>
      <c r="N206" s="1912"/>
      <c r="O206" s="1912"/>
      <c r="P206" s="1912"/>
      <c r="Q206" s="1909"/>
      <c r="R206" s="1959"/>
      <c r="S206" s="1935"/>
      <c r="T206" s="1909"/>
      <c r="U206" s="1909"/>
      <c r="V206" s="1909"/>
      <c r="W206" s="1909"/>
      <c r="X206" s="1909"/>
      <c r="Y206" s="1909"/>
      <c r="Z206" s="1909"/>
      <c r="AA206" s="1909"/>
      <c r="AB206" s="1909"/>
      <c r="AC206" s="1912"/>
      <c r="AD206" s="1912"/>
      <c r="AE206" s="1912"/>
      <c r="AF206" s="1912"/>
      <c r="AG206" s="1912"/>
      <c r="AH206" s="1912"/>
      <c r="AI206" s="1912"/>
      <c r="AJ206" s="1912"/>
      <c r="AK206" s="1912"/>
      <c r="AL206" s="1912"/>
      <c r="AM206" s="1912"/>
      <c r="AN206" s="1912"/>
      <c r="AO206" s="1912"/>
      <c r="AP206" s="1912"/>
      <c r="AQ206" s="1912"/>
      <c r="AR206" s="1912"/>
      <c r="AS206" s="1912"/>
      <c r="AT206" s="1912"/>
      <c r="AU206" s="1912"/>
      <c r="AV206" s="1912"/>
      <c r="AW206" s="1912"/>
      <c r="AX206" s="1912"/>
      <c r="AY206" s="1912"/>
      <c r="AZ206" s="1912"/>
      <c r="BA206" s="1912"/>
      <c r="BB206" s="1909"/>
      <c r="BC206" s="1909"/>
      <c r="BD206" s="1909"/>
    </row>
    <row r="207" spans="1:56" ht="54" x14ac:dyDescent="0.25">
      <c r="A207" s="2021" t="s">
        <v>194</v>
      </c>
      <c r="B207" s="2026"/>
      <c r="C207" s="2026"/>
      <c r="D207" s="2193"/>
      <c r="E207" s="2027"/>
      <c r="F207" s="2026"/>
      <c r="G207" s="2027"/>
      <c r="H207" s="2177"/>
      <c r="I207" s="1912"/>
      <c r="J207" s="1912"/>
      <c r="K207" s="1912"/>
      <c r="L207" s="1912"/>
      <c r="M207" s="1912"/>
      <c r="N207" s="1912"/>
      <c r="O207" s="1912"/>
      <c r="P207" s="1912"/>
      <c r="Q207" s="1909"/>
      <c r="R207" s="1959"/>
      <c r="S207" s="1935"/>
      <c r="T207" s="1909"/>
      <c r="U207" s="1909"/>
      <c r="V207" s="1909"/>
      <c r="W207" s="1909"/>
      <c r="X207" s="1909"/>
      <c r="Y207" s="1909"/>
      <c r="Z207" s="1909"/>
      <c r="AA207" s="1909"/>
      <c r="AB207" s="1909"/>
      <c r="AC207" s="1912"/>
      <c r="AD207" s="1912"/>
      <c r="AE207" s="1912"/>
      <c r="AF207" s="1912"/>
      <c r="AG207" s="1912"/>
      <c r="AH207" s="1912"/>
      <c r="AI207" s="1912"/>
      <c r="AJ207" s="1912"/>
      <c r="AK207" s="1912"/>
      <c r="AL207" s="1912"/>
      <c r="AM207" s="1912"/>
      <c r="AN207" s="1912"/>
      <c r="AO207" s="1912"/>
      <c r="AP207" s="1912"/>
      <c r="AQ207" s="1912"/>
      <c r="AR207" s="1912"/>
      <c r="AS207" s="1912"/>
      <c r="AT207" s="1912"/>
      <c r="AU207" s="1912"/>
      <c r="AV207" s="1912"/>
      <c r="AW207" s="1912"/>
      <c r="AX207" s="1912"/>
      <c r="AY207" s="1912"/>
      <c r="AZ207" s="1912"/>
      <c r="BA207" s="1912"/>
      <c r="BB207" s="1909"/>
      <c r="BC207" s="1909"/>
      <c r="BD207" s="1909"/>
    </row>
    <row r="208" spans="1:56" x14ac:dyDescent="0.25">
      <c r="A208" s="1945"/>
      <c r="B208" s="1951"/>
      <c r="C208" s="1951"/>
      <c r="D208" s="1945"/>
      <c r="E208" s="1945"/>
      <c r="F208" s="1945"/>
      <c r="G208" s="1945"/>
      <c r="H208" s="1945"/>
      <c r="I208" s="1945"/>
      <c r="J208" s="1945"/>
      <c r="K208" s="1945"/>
      <c r="L208" s="1945"/>
      <c r="M208" s="1945"/>
      <c r="N208" s="1945"/>
      <c r="O208" s="1945"/>
      <c r="P208" s="1945"/>
      <c r="Q208" s="1945"/>
      <c r="R208" s="2179"/>
      <c r="S208" s="1945"/>
      <c r="T208" s="1945"/>
      <c r="U208" s="1945"/>
      <c r="V208" s="1945"/>
      <c r="W208" s="1945"/>
      <c r="X208" s="1945"/>
      <c r="Y208" s="1945"/>
      <c r="Z208" s="1945"/>
      <c r="AA208" s="1945"/>
      <c r="AB208" s="1945"/>
      <c r="AC208" s="1945"/>
      <c r="AD208" s="1945"/>
      <c r="AE208" s="1945"/>
      <c r="AF208" s="1945"/>
      <c r="AG208" s="1945"/>
      <c r="AH208" s="1945"/>
      <c r="AI208" s="1945"/>
      <c r="AJ208" s="1945"/>
      <c r="AK208" s="1945"/>
      <c r="AL208" s="1945"/>
      <c r="AM208" s="1945"/>
      <c r="AN208" s="1945"/>
      <c r="AO208" s="1945"/>
      <c r="AP208" s="1945"/>
      <c r="AQ208" s="1945"/>
      <c r="AR208" s="1945"/>
      <c r="AS208" s="1945"/>
      <c r="AT208" s="1945"/>
      <c r="AU208" s="1945"/>
      <c r="AV208" s="1945"/>
      <c r="AW208" s="1945"/>
      <c r="AX208" s="1945"/>
      <c r="AY208" s="1945"/>
      <c r="AZ208" s="1945"/>
      <c r="BA208" s="1945"/>
      <c r="BB208" s="1945"/>
      <c r="BC208" s="1945"/>
      <c r="BD208" s="1945"/>
    </row>
    <row r="209" spans="2:18" x14ac:dyDescent="0.25">
      <c r="B209" s="1951"/>
      <c r="C209" s="1951"/>
      <c r="D209" s="1945"/>
      <c r="E209" s="1945"/>
      <c r="F209" s="1945"/>
      <c r="G209" s="1945"/>
      <c r="H209" s="1945"/>
      <c r="I209" s="1945"/>
      <c r="J209" s="1945"/>
      <c r="K209" s="1945"/>
      <c r="L209" s="1945"/>
      <c r="M209" s="1945"/>
      <c r="N209" s="1945"/>
      <c r="O209" s="1945"/>
      <c r="P209" s="1945"/>
      <c r="Q209" s="1945"/>
      <c r="R209" s="2179"/>
    </row>
    <row r="210" spans="2:18" x14ac:dyDescent="0.25">
      <c r="B210" s="1951"/>
      <c r="C210" s="1951"/>
      <c r="D210" s="1945"/>
      <c r="E210" s="1945"/>
      <c r="F210" s="1945"/>
      <c r="G210" s="1945"/>
      <c r="H210" s="1945"/>
      <c r="I210" s="1945"/>
      <c r="J210" s="1945"/>
      <c r="K210" s="1945"/>
      <c r="L210" s="1945"/>
      <c r="M210" s="1945"/>
      <c r="N210" s="1945"/>
      <c r="O210" s="1945"/>
      <c r="P210" s="1945"/>
      <c r="Q210" s="1945"/>
      <c r="R210" s="2179"/>
    </row>
    <row r="211" spans="2:18" x14ac:dyDescent="0.25">
      <c r="B211" s="1951"/>
      <c r="C211" s="1951"/>
      <c r="D211" s="1945"/>
      <c r="E211" s="1945"/>
      <c r="F211" s="1945"/>
      <c r="G211" s="1945"/>
      <c r="H211" s="1945"/>
      <c r="I211" s="1945"/>
      <c r="J211" s="1945"/>
      <c r="K211" s="1945"/>
      <c r="L211" s="1945"/>
      <c r="M211" s="1945"/>
      <c r="N211" s="1945"/>
      <c r="O211" s="1945"/>
      <c r="P211" s="1945"/>
      <c r="Q211" s="1945"/>
      <c r="R211" s="2179"/>
    </row>
    <row r="212" spans="2:18" x14ac:dyDescent="0.25">
      <c r="B212" s="1951"/>
      <c r="C212" s="1951"/>
      <c r="D212" s="1945"/>
      <c r="E212" s="1945"/>
      <c r="F212" s="1945"/>
      <c r="G212" s="1945"/>
      <c r="H212" s="1945"/>
      <c r="I212" s="1945"/>
      <c r="J212" s="1945"/>
      <c r="K212" s="1945"/>
      <c r="L212" s="1945"/>
      <c r="M212" s="1945"/>
      <c r="N212" s="1945"/>
      <c r="O212" s="1945"/>
      <c r="P212" s="1945"/>
      <c r="Q212" s="1945"/>
      <c r="R212" s="2179"/>
    </row>
    <row r="213" spans="2:18" x14ac:dyDescent="0.25">
      <c r="B213" s="1951"/>
      <c r="C213" s="1951"/>
      <c r="D213" s="1945"/>
      <c r="E213" s="1945"/>
      <c r="F213" s="1945"/>
      <c r="G213" s="1945"/>
      <c r="H213" s="1945"/>
      <c r="I213" s="1945"/>
      <c r="J213" s="1945"/>
      <c r="K213" s="1945"/>
      <c r="L213" s="1945"/>
      <c r="M213" s="1945"/>
      <c r="N213" s="1945"/>
      <c r="O213" s="1945"/>
      <c r="P213" s="1945"/>
      <c r="Q213" s="1945"/>
      <c r="R213" s="2179"/>
    </row>
    <row r="214" spans="2:18" x14ac:dyDescent="0.25">
      <c r="B214" s="1951"/>
      <c r="C214" s="1951"/>
      <c r="D214" s="1945"/>
      <c r="E214" s="1945"/>
      <c r="F214" s="1945"/>
      <c r="G214" s="1945"/>
      <c r="H214" s="1945"/>
      <c r="I214" s="1945"/>
      <c r="J214" s="1945"/>
      <c r="K214" s="1945"/>
      <c r="L214" s="1945"/>
      <c r="M214" s="1945"/>
      <c r="N214" s="1945"/>
      <c r="O214" s="1945"/>
      <c r="P214" s="1945"/>
      <c r="Q214" s="1945"/>
      <c r="R214" s="2179"/>
    </row>
    <row r="215" spans="2:18" x14ac:dyDescent="0.25">
      <c r="B215" s="1951"/>
      <c r="C215" s="1951"/>
      <c r="D215" s="1945"/>
      <c r="E215" s="1945"/>
      <c r="F215" s="1945"/>
      <c r="G215" s="1945"/>
      <c r="H215" s="1945"/>
      <c r="I215" s="1945"/>
      <c r="J215" s="1945"/>
      <c r="K215" s="1945"/>
      <c r="L215" s="1945"/>
      <c r="M215" s="1945"/>
      <c r="N215" s="1945"/>
      <c r="O215" s="1945"/>
      <c r="P215" s="1945"/>
      <c r="Q215" s="1945"/>
      <c r="R215" s="2179"/>
    </row>
    <row r="216" spans="2:18" x14ac:dyDescent="0.25">
      <c r="B216" s="1951"/>
      <c r="C216" s="1951"/>
      <c r="D216" s="1945"/>
      <c r="E216" s="1945"/>
      <c r="F216" s="1945"/>
      <c r="G216" s="1945"/>
      <c r="H216" s="1945"/>
      <c r="I216" s="1945"/>
      <c r="J216" s="1945"/>
      <c r="K216" s="1945"/>
      <c r="L216" s="1945"/>
      <c r="M216" s="1945"/>
      <c r="N216" s="1945"/>
      <c r="O216" s="1945"/>
      <c r="P216" s="1945"/>
      <c r="Q216" s="1945"/>
      <c r="R216" s="2179"/>
    </row>
    <row r="217" spans="2:18" x14ac:dyDescent="0.25">
      <c r="B217" s="1951"/>
      <c r="C217" s="1951"/>
      <c r="D217" s="1945"/>
      <c r="E217" s="1945"/>
      <c r="F217" s="1945"/>
      <c r="G217" s="1945"/>
      <c r="H217" s="1945"/>
      <c r="I217" s="1945"/>
      <c r="J217" s="1945"/>
      <c r="K217" s="1945"/>
      <c r="L217" s="1945"/>
      <c r="M217" s="1945"/>
      <c r="N217" s="1945"/>
      <c r="O217" s="1945"/>
      <c r="P217" s="1945"/>
      <c r="Q217" s="1945"/>
      <c r="R217" s="2179"/>
    </row>
    <row r="218" spans="2:18" x14ac:dyDescent="0.25">
      <c r="B218" s="1951"/>
      <c r="C218" s="1951"/>
      <c r="D218" s="1945"/>
      <c r="E218" s="1945"/>
      <c r="F218" s="1945"/>
      <c r="G218" s="1945"/>
      <c r="H218" s="1945"/>
      <c r="I218" s="1945"/>
      <c r="J218" s="1945"/>
      <c r="K218" s="1945"/>
      <c r="L218" s="1945"/>
      <c r="M218" s="1945"/>
      <c r="N218" s="1945"/>
      <c r="O218" s="1945"/>
      <c r="P218" s="1945"/>
      <c r="Q218" s="1945"/>
      <c r="R218" s="2179"/>
    </row>
    <row r="219" spans="2:18" x14ac:dyDescent="0.25">
      <c r="B219" s="1951"/>
      <c r="C219" s="1951"/>
      <c r="D219" s="1945"/>
      <c r="E219" s="1945"/>
      <c r="F219" s="1945"/>
      <c r="G219" s="1945"/>
      <c r="H219" s="1945"/>
      <c r="I219" s="1945"/>
      <c r="J219" s="1945"/>
      <c r="K219" s="1945"/>
      <c r="L219" s="1945"/>
      <c r="M219" s="1945"/>
      <c r="N219" s="1945"/>
      <c r="O219" s="1945"/>
      <c r="P219" s="1945"/>
      <c r="Q219" s="1945"/>
      <c r="R219" s="2179"/>
    </row>
    <row r="220" spans="2:18" x14ac:dyDescent="0.25">
      <c r="B220" s="1951"/>
      <c r="C220" s="1951"/>
      <c r="D220" s="1945"/>
      <c r="E220" s="1945"/>
      <c r="F220" s="1945"/>
      <c r="G220" s="1945"/>
      <c r="H220" s="1945"/>
      <c r="I220" s="1945"/>
      <c r="J220" s="1945"/>
      <c r="K220" s="1945"/>
      <c r="L220" s="1945"/>
      <c r="M220" s="1945"/>
      <c r="N220" s="1945"/>
      <c r="O220" s="1945"/>
      <c r="P220" s="1945"/>
      <c r="Q220" s="1945"/>
      <c r="R220" s="2179"/>
    </row>
    <row r="221" spans="2:18" x14ac:dyDescent="0.25">
      <c r="B221" s="1951"/>
      <c r="C221" s="1951"/>
      <c r="D221" s="1945"/>
      <c r="E221" s="1945"/>
      <c r="F221" s="1945"/>
      <c r="G221" s="1945"/>
      <c r="H221" s="1945"/>
      <c r="I221" s="1945"/>
      <c r="J221" s="1945"/>
      <c r="K221" s="1945"/>
      <c r="L221" s="1945"/>
      <c r="M221" s="1945"/>
      <c r="N221" s="1945"/>
      <c r="O221" s="1945"/>
      <c r="P221" s="1945"/>
      <c r="Q221" s="1945"/>
      <c r="R221" s="2179"/>
    </row>
    <row r="222" spans="2:18" x14ac:dyDescent="0.25">
      <c r="B222" s="1951"/>
      <c r="C222" s="1951"/>
      <c r="D222" s="1945"/>
      <c r="E222" s="1945"/>
      <c r="F222" s="1945"/>
      <c r="G222" s="1945"/>
      <c r="H222" s="1945"/>
      <c r="I222" s="1945"/>
      <c r="J222" s="1945"/>
      <c r="K222" s="1945"/>
      <c r="L222" s="1945"/>
      <c r="M222" s="1945"/>
      <c r="N222" s="1945"/>
      <c r="O222" s="1945"/>
      <c r="P222" s="1945"/>
      <c r="Q222" s="1945"/>
      <c r="R222" s="2179"/>
    </row>
    <row r="223" spans="2:18" x14ac:dyDescent="0.25">
      <c r="B223" s="1951"/>
      <c r="C223" s="1951"/>
      <c r="D223" s="1945"/>
      <c r="E223" s="1945"/>
      <c r="F223" s="1945"/>
      <c r="G223" s="1945"/>
      <c r="H223" s="1945"/>
      <c r="I223" s="1945"/>
      <c r="J223" s="1945"/>
      <c r="K223" s="1945"/>
      <c r="L223" s="1945"/>
      <c r="M223" s="1945"/>
      <c r="N223" s="1945"/>
      <c r="O223" s="1945"/>
      <c r="P223" s="1945"/>
      <c r="Q223" s="1945"/>
      <c r="R223" s="2179"/>
    </row>
    <row r="224" spans="2:18" x14ac:dyDescent="0.25">
      <c r="B224" s="1951"/>
      <c r="C224" s="1951"/>
      <c r="D224" s="1945"/>
      <c r="E224" s="1945"/>
      <c r="F224" s="1945"/>
      <c r="G224" s="1945"/>
      <c r="H224" s="1945"/>
      <c r="I224" s="1945"/>
      <c r="J224" s="1945"/>
      <c r="K224" s="1945"/>
      <c r="L224" s="1945"/>
      <c r="M224" s="1945"/>
      <c r="N224" s="1945"/>
      <c r="O224" s="1945"/>
      <c r="P224" s="1945"/>
      <c r="Q224" s="1945"/>
      <c r="R224" s="2179"/>
    </row>
    <row r="225" spans="1:18" x14ac:dyDescent="0.25">
      <c r="A225" s="1945"/>
      <c r="B225" s="1951"/>
      <c r="C225" s="1951"/>
      <c r="D225" s="1945"/>
      <c r="E225" s="1945"/>
      <c r="F225" s="1945"/>
      <c r="G225" s="1945"/>
      <c r="H225" s="1945"/>
      <c r="I225" s="1945"/>
      <c r="J225" s="1945"/>
      <c r="K225" s="1945"/>
      <c r="L225" s="1945"/>
      <c r="M225" s="1945"/>
      <c r="N225" s="1945"/>
      <c r="O225" s="1945"/>
      <c r="P225" s="1945"/>
      <c r="Q225" s="1945"/>
      <c r="R225" s="2179"/>
    </row>
    <row r="226" spans="1:18" x14ac:dyDescent="0.25">
      <c r="A226" s="1945"/>
      <c r="B226" s="1951"/>
      <c r="C226" s="1951"/>
      <c r="D226" s="1945"/>
      <c r="E226" s="1945"/>
      <c r="F226" s="1945"/>
      <c r="G226" s="1945"/>
      <c r="H226" s="1945"/>
      <c r="I226" s="1945"/>
      <c r="J226" s="1945"/>
      <c r="K226" s="1945"/>
      <c r="L226" s="1945"/>
      <c r="M226" s="1945"/>
      <c r="N226" s="1945"/>
      <c r="O226" s="1945"/>
      <c r="P226" s="1945"/>
      <c r="Q226" s="1945"/>
      <c r="R226" s="2179"/>
    </row>
    <row r="227" spans="1:18" x14ac:dyDescent="0.25">
      <c r="A227" s="1945"/>
      <c r="B227" s="1951"/>
      <c r="C227" s="1951"/>
      <c r="D227" s="1945"/>
      <c r="E227" s="1945"/>
      <c r="F227" s="1945"/>
      <c r="G227" s="1945"/>
      <c r="H227" s="1945"/>
      <c r="I227" s="1945"/>
      <c r="J227" s="1945"/>
      <c r="K227" s="1945"/>
      <c r="L227" s="1945"/>
      <c r="M227" s="1945"/>
      <c r="N227" s="1945"/>
      <c r="O227" s="1945"/>
      <c r="P227" s="1945"/>
      <c r="Q227" s="1945"/>
      <c r="R227" s="2179"/>
    </row>
    <row r="228" spans="1:18" x14ac:dyDescent="0.25">
      <c r="A228" s="1945"/>
      <c r="B228" s="1951"/>
      <c r="C228" s="1951"/>
      <c r="D228" s="1945"/>
      <c r="E228" s="1945"/>
      <c r="F228" s="1945"/>
      <c r="G228" s="1945"/>
      <c r="H228" s="1945"/>
      <c r="I228" s="1945"/>
      <c r="J228" s="1945"/>
      <c r="K228" s="1945"/>
      <c r="L228" s="1945"/>
      <c r="M228" s="1945"/>
      <c r="N228" s="1945"/>
      <c r="O228" s="1945"/>
      <c r="P228" s="1945"/>
      <c r="Q228" s="1945"/>
      <c r="R228" s="2179"/>
    </row>
    <row r="229" spans="1:18" x14ac:dyDescent="0.25">
      <c r="A229" s="1945"/>
      <c r="B229" s="1951"/>
      <c r="C229" s="1951"/>
      <c r="D229" s="1945"/>
      <c r="E229" s="1945"/>
      <c r="F229" s="1945"/>
      <c r="G229" s="1945"/>
      <c r="H229" s="1945"/>
      <c r="I229" s="1945"/>
      <c r="J229" s="1945"/>
      <c r="K229" s="1945"/>
      <c r="L229" s="1945"/>
      <c r="M229" s="1945"/>
      <c r="N229" s="1945"/>
      <c r="O229" s="1945"/>
      <c r="P229" s="1945"/>
      <c r="Q229" s="1945"/>
      <c r="R229" s="2179"/>
    </row>
    <row r="230" spans="1:18" x14ac:dyDescent="0.25">
      <c r="A230" s="1945"/>
      <c r="B230" s="1951"/>
      <c r="C230" s="1951"/>
      <c r="D230" s="1945"/>
      <c r="E230" s="1945"/>
      <c r="F230" s="1945"/>
      <c r="G230" s="1945"/>
      <c r="H230" s="1945"/>
      <c r="I230" s="1945"/>
      <c r="J230" s="1945"/>
      <c r="K230" s="1945"/>
      <c r="L230" s="1945"/>
      <c r="M230" s="1945"/>
      <c r="N230" s="1945"/>
      <c r="O230" s="1945"/>
      <c r="P230" s="1945"/>
      <c r="Q230" s="1945"/>
      <c r="R230" s="2179"/>
    </row>
    <row r="231" spans="1:18" x14ac:dyDescent="0.25">
      <c r="A231" s="1945"/>
      <c r="B231" s="1951"/>
      <c r="C231" s="1951"/>
      <c r="D231" s="1945"/>
      <c r="E231" s="1945"/>
      <c r="F231" s="1945"/>
      <c r="G231" s="1945"/>
      <c r="H231" s="1945"/>
      <c r="I231" s="1945"/>
      <c r="J231" s="1945"/>
      <c r="K231" s="1945"/>
      <c r="L231" s="1945"/>
      <c r="M231" s="1945"/>
      <c r="N231" s="1945"/>
      <c r="O231" s="1945"/>
      <c r="P231" s="1945"/>
      <c r="Q231" s="1945"/>
      <c r="R231" s="2179"/>
    </row>
    <row r="232" spans="1:18" x14ac:dyDescent="0.25">
      <c r="A232" s="1945"/>
      <c r="B232" s="1951"/>
      <c r="C232" s="1951"/>
      <c r="D232" s="1945"/>
      <c r="E232" s="1945"/>
      <c r="F232" s="1945"/>
      <c r="G232" s="1945"/>
      <c r="H232" s="1945"/>
      <c r="I232" s="1945"/>
      <c r="J232" s="1945"/>
      <c r="K232" s="1945"/>
      <c r="L232" s="1945"/>
      <c r="M232" s="1945"/>
      <c r="N232" s="1945"/>
      <c r="O232" s="1945"/>
      <c r="P232" s="1945"/>
      <c r="Q232" s="1945"/>
      <c r="R232" s="2179"/>
    </row>
    <row r="233" spans="1:18" x14ac:dyDescent="0.25">
      <c r="A233" s="1945"/>
      <c r="B233" s="1951"/>
      <c r="C233" s="1951"/>
      <c r="D233" s="1945"/>
      <c r="E233" s="1945"/>
      <c r="F233" s="1945"/>
      <c r="G233" s="1945"/>
      <c r="H233" s="1945"/>
      <c r="I233" s="1945"/>
      <c r="J233" s="1945"/>
      <c r="K233" s="1945"/>
      <c r="L233" s="1945"/>
      <c r="M233" s="1945"/>
      <c r="N233" s="1945"/>
      <c r="O233" s="1945"/>
      <c r="P233" s="1945"/>
      <c r="Q233" s="1945"/>
      <c r="R233" s="2179"/>
    </row>
    <row r="234" spans="1:18" x14ac:dyDescent="0.25">
      <c r="A234" s="1945"/>
      <c r="B234" s="1951"/>
      <c r="C234" s="1951"/>
      <c r="D234" s="1945"/>
      <c r="E234" s="1945"/>
      <c r="F234" s="1945"/>
      <c r="G234" s="1945"/>
      <c r="H234" s="1945"/>
      <c r="I234" s="1945"/>
      <c r="J234" s="1945"/>
      <c r="K234" s="1945"/>
      <c r="L234" s="1945"/>
      <c r="M234" s="1945"/>
      <c r="N234" s="1945"/>
      <c r="O234" s="1945"/>
      <c r="P234" s="1945"/>
      <c r="Q234" s="1945"/>
      <c r="R234" s="2179"/>
    </row>
    <row r="235" spans="1:18" x14ac:dyDescent="0.25">
      <c r="A235" s="2180"/>
      <c r="B235" s="1951"/>
      <c r="C235" s="1951"/>
      <c r="D235" s="1945"/>
      <c r="E235" s="1945"/>
      <c r="F235" s="1945"/>
      <c r="G235" s="1945"/>
      <c r="H235" s="1945"/>
      <c r="I235" s="1945"/>
      <c r="J235" s="1945"/>
      <c r="K235" s="1945"/>
      <c r="L235" s="1945"/>
      <c r="M235" s="1945"/>
      <c r="N235" s="1945"/>
      <c r="O235" s="1945"/>
      <c r="P235" s="1945"/>
      <c r="Q235" s="1945"/>
      <c r="R235" s="2179"/>
    </row>
    <row r="236" spans="1:18" x14ac:dyDescent="0.25">
      <c r="A236" s="1945"/>
      <c r="B236" s="1951"/>
      <c r="C236" s="1951"/>
      <c r="D236" s="1945"/>
      <c r="E236" s="1945"/>
      <c r="F236" s="1945"/>
      <c r="G236" s="1945"/>
      <c r="H236" s="1945"/>
      <c r="I236" s="1945"/>
      <c r="J236" s="1945"/>
      <c r="K236" s="1945"/>
      <c r="L236" s="1945"/>
      <c r="M236" s="1945"/>
      <c r="N236" s="1945"/>
      <c r="O236" s="1945"/>
      <c r="P236" s="1945"/>
      <c r="Q236" s="1945"/>
      <c r="R236" s="2179"/>
    </row>
    <row r="237" spans="1:18" x14ac:dyDescent="0.25">
      <c r="A237" s="1945"/>
      <c r="B237" s="1951"/>
      <c r="C237" s="1951"/>
      <c r="D237" s="1945"/>
      <c r="E237" s="1945"/>
      <c r="F237" s="1945"/>
      <c r="G237" s="1945"/>
      <c r="H237" s="1945"/>
      <c r="I237" s="1945"/>
      <c r="J237" s="1945"/>
      <c r="K237" s="1945"/>
      <c r="L237" s="1945"/>
      <c r="M237" s="1945"/>
      <c r="N237" s="1945"/>
      <c r="O237" s="1945"/>
      <c r="P237" s="1945"/>
      <c r="Q237" s="1945"/>
      <c r="R237" s="2179"/>
    </row>
    <row r="238" spans="1:18" x14ac:dyDescent="0.25">
      <c r="A238" s="1945"/>
      <c r="B238" s="1951"/>
      <c r="C238" s="1951"/>
      <c r="D238" s="1945"/>
      <c r="E238" s="1945"/>
      <c r="F238" s="1945"/>
      <c r="G238" s="1945"/>
      <c r="H238" s="1945"/>
      <c r="I238" s="1945"/>
      <c r="J238" s="1945"/>
      <c r="K238" s="1945"/>
      <c r="L238" s="1945"/>
      <c r="M238" s="1945"/>
      <c r="N238" s="1945"/>
      <c r="O238" s="1945"/>
      <c r="P238" s="1945"/>
      <c r="Q238" s="1945"/>
      <c r="R238" s="2179"/>
    </row>
    <row r="301" spans="1:56" x14ac:dyDescent="0.25">
      <c r="A301" s="2185">
        <v>0</v>
      </c>
      <c r="B301" s="1908"/>
      <c r="C301" s="1908"/>
      <c r="D301" s="1908"/>
      <c r="E301" s="1908"/>
      <c r="F301" s="1908"/>
      <c r="G301" s="1908"/>
      <c r="H301" s="1908"/>
      <c r="I301" s="1908"/>
      <c r="J301" s="1908"/>
      <c r="K301" s="1908"/>
      <c r="L301" s="1908"/>
      <c r="M301" s="1908"/>
      <c r="N301" s="1908"/>
      <c r="O301" s="1908"/>
      <c r="P301" s="1908"/>
      <c r="Q301" s="1908"/>
      <c r="R301" s="1908"/>
      <c r="S301" s="1908"/>
      <c r="T301" s="1908"/>
      <c r="U301" s="1908"/>
      <c r="V301" s="1908"/>
      <c r="W301" s="1908"/>
      <c r="X301" s="1908"/>
      <c r="Y301" s="1908"/>
      <c r="Z301" s="1908"/>
      <c r="AA301" s="1908"/>
      <c r="AB301" s="1908"/>
      <c r="AC301" s="1908"/>
      <c r="AD301" s="1908"/>
      <c r="AE301" s="1908"/>
      <c r="AF301" s="1908"/>
      <c r="AG301" s="1908"/>
      <c r="AH301" s="1908"/>
      <c r="AI301" s="1908"/>
      <c r="AJ301" s="1908"/>
      <c r="AK301" s="1908"/>
      <c r="AL301" s="1908"/>
      <c r="AM301" s="1908"/>
      <c r="AN301" s="1908"/>
      <c r="AO301" s="1908"/>
      <c r="AP301" s="1908"/>
      <c r="AQ301" s="1908"/>
      <c r="AR301" s="1908"/>
      <c r="AS301" s="1908"/>
      <c r="AT301" s="1908"/>
      <c r="AU301" s="1908"/>
      <c r="AV301" s="1908"/>
      <c r="AW301" s="1908"/>
      <c r="AX301" s="1908"/>
      <c r="AY301" s="1908"/>
      <c r="AZ301" s="1908"/>
      <c r="BA301" s="1908"/>
      <c r="BB301" s="1908"/>
      <c r="BC301" s="1908"/>
      <c r="BD301" s="2185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2462" t="s">
        <v>0</v>
      </c>
      <c r="B1" s="2261"/>
      <c r="C1" s="2261"/>
      <c r="D1" s="2208"/>
      <c r="E1" s="2208"/>
      <c r="F1" s="2208"/>
      <c r="G1" s="2208"/>
      <c r="H1" s="2208"/>
      <c r="I1" s="2208"/>
      <c r="J1" s="2208"/>
      <c r="K1" s="2208"/>
      <c r="L1" s="2209"/>
      <c r="M1" s="2209"/>
      <c r="N1" s="2209"/>
      <c r="O1" s="2209"/>
      <c r="P1" s="2209"/>
      <c r="Q1" s="2209"/>
      <c r="R1" s="2262"/>
      <c r="S1" s="2209"/>
      <c r="T1" s="2209"/>
      <c r="U1" s="2209"/>
      <c r="V1" s="2209"/>
      <c r="W1" s="2209"/>
      <c r="X1" s="2209"/>
      <c r="Y1" s="2209"/>
      <c r="Z1" s="2209"/>
      <c r="AA1" s="2209"/>
      <c r="AB1" s="2209"/>
      <c r="AC1" s="2209"/>
      <c r="AD1" s="2209"/>
      <c r="AE1" s="2209"/>
      <c r="AF1" s="2209"/>
      <c r="AG1" s="2209"/>
      <c r="AH1" s="2209"/>
      <c r="AI1" s="2209"/>
      <c r="AJ1" s="2209"/>
      <c r="AK1" s="2209"/>
      <c r="AL1" s="2209"/>
      <c r="AM1" s="2209"/>
      <c r="AN1" s="2209"/>
      <c r="AO1" s="2209"/>
      <c r="AP1" s="2209"/>
      <c r="AQ1" s="2209"/>
      <c r="AR1" s="2209"/>
      <c r="AS1" s="2209"/>
      <c r="AT1" s="2209"/>
      <c r="AU1" s="2209"/>
      <c r="AV1" s="2209"/>
      <c r="AW1" s="2209"/>
      <c r="AX1" s="2209"/>
      <c r="AY1" s="2209"/>
      <c r="AZ1" s="2209"/>
      <c r="BA1" s="2209"/>
      <c r="BB1" s="2209"/>
      <c r="BC1" s="2209"/>
      <c r="BD1" s="2209"/>
      <c r="BE1" s="2209"/>
    </row>
    <row r="2" spans="1:57" x14ac:dyDescent="0.25">
      <c r="A2" s="2462" t="s">
        <v>7</v>
      </c>
      <c r="B2" s="2261"/>
      <c r="C2" s="2261"/>
      <c r="D2" s="2208"/>
      <c r="E2" s="2208"/>
      <c r="F2" s="2208"/>
      <c r="G2" s="2208"/>
      <c r="H2" s="2208"/>
      <c r="I2" s="2208"/>
      <c r="J2" s="2208"/>
      <c r="K2" s="2208"/>
      <c r="L2" s="2209"/>
      <c r="M2" s="2209"/>
      <c r="N2" s="2209"/>
      <c r="O2" s="2209"/>
      <c r="P2" s="2209"/>
      <c r="Q2" s="2209"/>
      <c r="R2" s="2262"/>
      <c r="S2" s="2209"/>
      <c r="T2" s="2209"/>
      <c r="U2" s="2209"/>
      <c r="V2" s="2209"/>
      <c r="W2" s="2209"/>
      <c r="X2" s="2209"/>
      <c r="Y2" s="2209"/>
      <c r="Z2" s="2209"/>
      <c r="AA2" s="2209"/>
      <c r="AB2" s="2209"/>
      <c r="AC2" s="2209"/>
      <c r="AD2" s="2209"/>
      <c r="AE2" s="2209"/>
      <c r="AF2" s="2209"/>
      <c r="AG2" s="2209"/>
      <c r="AH2" s="2209"/>
      <c r="AI2" s="2209"/>
      <c r="AJ2" s="2209"/>
      <c r="AK2" s="2209"/>
      <c r="AL2" s="2209"/>
      <c r="AM2" s="2209"/>
      <c r="AN2" s="2209"/>
      <c r="AO2" s="2209"/>
      <c r="AP2" s="2209"/>
      <c r="AQ2" s="2209"/>
      <c r="AR2" s="2209"/>
      <c r="AS2" s="2209"/>
      <c r="AT2" s="2209"/>
      <c r="AU2" s="2209"/>
      <c r="AV2" s="2209"/>
      <c r="AW2" s="2209"/>
      <c r="AX2" s="2209"/>
      <c r="AY2" s="2209"/>
      <c r="AZ2" s="2209"/>
      <c r="BA2" s="2209"/>
      <c r="BB2" s="2209"/>
      <c r="BC2" s="2209"/>
      <c r="BD2" s="2209"/>
      <c r="BE2" s="2209"/>
    </row>
    <row r="3" spans="1:57" x14ac:dyDescent="0.25">
      <c r="A3" s="2462" t="s">
        <v>8</v>
      </c>
      <c r="B3" s="2261"/>
      <c r="C3" s="2261"/>
      <c r="D3" s="2210"/>
      <c r="E3" s="2208"/>
      <c r="F3" s="2208"/>
      <c r="G3" s="2208"/>
      <c r="H3" s="2208"/>
      <c r="I3" s="2208"/>
      <c r="J3" s="2208"/>
      <c r="K3" s="2208"/>
      <c r="L3" s="2209"/>
      <c r="M3" s="2209"/>
      <c r="N3" s="2209"/>
      <c r="O3" s="2209"/>
      <c r="P3" s="2209"/>
      <c r="Q3" s="2209"/>
      <c r="R3" s="2262"/>
      <c r="S3" s="2209"/>
      <c r="T3" s="2209"/>
      <c r="U3" s="2209"/>
      <c r="V3" s="2209"/>
      <c r="W3" s="2209"/>
      <c r="X3" s="2209"/>
      <c r="Y3" s="2209"/>
      <c r="Z3" s="2209"/>
      <c r="AA3" s="2209"/>
      <c r="AB3" s="2209"/>
      <c r="AC3" s="2209"/>
      <c r="AD3" s="2209"/>
      <c r="AE3" s="2209"/>
      <c r="AF3" s="2209"/>
      <c r="AG3" s="2209"/>
      <c r="AH3" s="2209"/>
      <c r="AI3" s="2209"/>
      <c r="AJ3" s="2209"/>
      <c r="AK3" s="2209"/>
      <c r="AL3" s="2209"/>
      <c r="AM3" s="2209"/>
      <c r="AN3" s="2209"/>
      <c r="AO3" s="2209"/>
      <c r="AP3" s="2209"/>
      <c r="AQ3" s="2209"/>
      <c r="AR3" s="2209"/>
      <c r="AS3" s="2209"/>
      <c r="AT3" s="2209"/>
      <c r="AU3" s="2209"/>
      <c r="AV3" s="2209"/>
      <c r="AW3" s="2209"/>
      <c r="AX3" s="2209"/>
      <c r="AY3" s="2209"/>
      <c r="AZ3" s="2209"/>
      <c r="BA3" s="2209"/>
      <c r="BB3" s="2209"/>
      <c r="BC3" s="2209"/>
      <c r="BD3" s="2209"/>
      <c r="BE3" s="2209"/>
    </row>
    <row r="4" spans="1:57" x14ac:dyDescent="0.25">
      <c r="A4" s="2462" t="s">
        <v>9</v>
      </c>
      <c r="B4" s="2261"/>
      <c r="C4" s="2261"/>
      <c r="D4" s="2208"/>
      <c r="E4" s="2208"/>
      <c r="F4" s="2208"/>
      <c r="G4" s="2208"/>
      <c r="H4" s="2208"/>
      <c r="I4" s="2208"/>
      <c r="J4" s="2208"/>
      <c r="K4" s="2208"/>
      <c r="L4" s="2209"/>
      <c r="M4" s="2209"/>
      <c r="N4" s="2209"/>
      <c r="O4" s="2209"/>
      <c r="P4" s="2467"/>
      <c r="Q4" s="2209"/>
      <c r="R4" s="2262"/>
      <c r="S4" s="2209"/>
      <c r="T4" s="2209"/>
      <c r="U4" s="2209"/>
      <c r="V4" s="2209"/>
      <c r="W4" s="2209"/>
      <c r="X4" s="2209"/>
      <c r="Y4" s="2209"/>
      <c r="Z4" s="2209"/>
      <c r="AA4" s="2209"/>
      <c r="AB4" s="2209"/>
      <c r="AC4" s="2209"/>
      <c r="AD4" s="2209"/>
      <c r="AE4" s="2209"/>
      <c r="AF4" s="2209"/>
      <c r="AG4" s="2209"/>
      <c r="AH4" s="2209"/>
      <c r="AI4" s="2209"/>
      <c r="AJ4" s="2209"/>
      <c r="AK4" s="2209"/>
      <c r="AL4" s="2209"/>
      <c r="AM4" s="2209"/>
      <c r="AN4" s="2209"/>
      <c r="AO4" s="2209"/>
      <c r="AP4" s="2209"/>
      <c r="AQ4" s="2209"/>
      <c r="AR4" s="2209"/>
      <c r="AS4" s="2209"/>
      <c r="AT4" s="2209"/>
      <c r="AU4" s="2209"/>
      <c r="AV4" s="2209"/>
      <c r="AW4" s="2209"/>
      <c r="AX4" s="2209"/>
      <c r="AY4" s="2209"/>
      <c r="AZ4" s="2209"/>
      <c r="BA4" s="2209"/>
      <c r="BB4" s="2209"/>
      <c r="BC4" s="2209"/>
      <c r="BD4" s="2209"/>
      <c r="BE4" s="2209"/>
    </row>
    <row r="5" spans="1:57" x14ac:dyDescent="0.25">
      <c r="A5" s="2207" t="s">
        <v>10</v>
      </c>
      <c r="B5" s="2261"/>
      <c r="C5" s="2261"/>
      <c r="D5" s="2208"/>
      <c r="E5" s="2208"/>
      <c r="F5" s="2208"/>
      <c r="G5" s="2208"/>
      <c r="H5" s="2208"/>
      <c r="I5" s="2208"/>
      <c r="J5" s="2208"/>
      <c r="K5" s="2208"/>
      <c r="L5" s="2209"/>
      <c r="M5" s="2209"/>
      <c r="N5" s="2209"/>
      <c r="O5" s="2209"/>
      <c r="P5" s="2209"/>
      <c r="Q5" s="2209"/>
      <c r="R5" s="2262"/>
      <c r="S5" s="2209"/>
      <c r="T5" s="2209"/>
      <c r="U5" s="2209"/>
      <c r="V5" s="2209"/>
      <c r="W5" s="2209"/>
      <c r="X5" s="2209"/>
      <c r="Y5" s="2209"/>
      <c r="Z5" s="2209"/>
      <c r="AA5" s="2209"/>
      <c r="AB5" s="2209"/>
      <c r="AC5" s="2209"/>
      <c r="AD5" s="2209"/>
      <c r="AE5" s="2209"/>
      <c r="AF5" s="2209"/>
      <c r="AG5" s="2209"/>
      <c r="AH5" s="2209"/>
      <c r="AI5" s="2209"/>
      <c r="AJ5" s="2209"/>
      <c r="AK5" s="2209"/>
      <c r="AL5" s="2209"/>
      <c r="AM5" s="2209"/>
      <c r="AN5" s="2209"/>
      <c r="AO5" s="2209"/>
      <c r="AP5" s="2209"/>
      <c r="AQ5" s="2209"/>
      <c r="AR5" s="2209"/>
      <c r="AS5" s="2209"/>
      <c r="AT5" s="2209"/>
      <c r="AU5" s="2209"/>
      <c r="AV5" s="2209"/>
      <c r="AW5" s="2209"/>
      <c r="AX5" s="2209"/>
      <c r="AY5" s="2209"/>
      <c r="AZ5" s="2209"/>
      <c r="BA5" s="2209"/>
      <c r="BB5" s="2209"/>
      <c r="BC5" s="2209"/>
      <c r="BD5" s="2209"/>
      <c r="BE5" s="2209"/>
    </row>
    <row r="6" spans="1:57" ht="15.75" x14ac:dyDescent="0.25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2226"/>
      <c r="R6" s="2263"/>
      <c r="S6" s="2204"/>
      <c r="T6" s="2202"/>
      <c r="U6" s="2202"/>
      <c r="V6" s="2202"/>
      <c r="W6" s="2202"/>
      <c r="X6" s="2202"/>
      <c r="Y6" s="2202"/>
      <c r="Z6" s="2202"/>
      <c r="AA6" s="2202"/>
      <c r="AB6" s="2202"/>
      <c r="AC6" s="2202"/>
      <c r="AD6" s="2202"/>
      <c r="AE6" s="2202"/>
      <c r="AF6" s="2202"/>
      <c r="AG6" s="2202"/>
      <c r="AH6" s="2202"/>
      <c r="AI6" s="2202"/>
      <c r="AJ6" s="2202"/>
      <c r="AK6" s="2202"/>
      <c r="AL6" s="2202"/>
      <c r="AM6" s="2202"/>
      <c r="AN6" s="2202"/>
      <c r="AO6" s="2202"/>
      <c r="AP6" s="2202"/>
      <c r="AQ6" s="2202"/>
      <c r="AR6" s="2202"/>
      <c r="AS6" s="2202"/>
      <c r="AT6" s="2202"/>
      <c r="AU6" s="2202"/>
      <c r="AV6" s="2202"/>
      <c r="AW6" s="2202"/>
      <c r="AX6" s="2202"/>
      <c r="AY6" s="2202"/>
      <c r="AZ6" s="2202"/>
      <c r="BA6" s="2202"/>
      <c r="BB6" s="2202"/>
      <c r="BC6" s="2202"/>
      <c r="BD6" s="2202"/>
      <c r="BE6" s="2202"/>
    </row>
    <row r="7" spans="1:57" x14ac:dyDescent="0.25">
      <c r="A7" s="2257" t="s">
        <v>12</v>
      </c>
      <c r="B7" s="2264"/>
      <c r="C7" s="2264"/>
      <c r="D7" s="2265"/>
      <c r="E7" s="2265"/>
      <c r="F7" s="2265"/>
      <c r="G7" s="2266"/>
      <c r="H7" s="2265"/>
      <c r="I7" s="2265"/>
      <c r="J7" s="2265"/>
      <c r="K7" s="2265"/>
      <c r="L7" s="2265"/>
      <c r="M7" s="2265"/>
      <c r="N7" s="2265"/>
      <c r="O7" s="2265"/>
      <c r="P7" s="2267"/>
      <c r="Q7" s="2267"/>
      <c r="R7" s="2268"/>
      <c r="S7" s="2474"/>
      <c r="T7" s="2202"/>
      <c r="U7" s="2202"/>
      <c r="V7" s="2202"/>
      <c r="W7" s="2202"/>
      <c r="X7" s="2202"/>
      <c r="Y7" s="2202"/>
      <c r="Z7" s="2202"/>
      <c r="AA7" s="2202"/>
      <c r="AB7" s="2202"/>
      <c r="AC7" s="2202"/>
      <c r="AD7" s="2202"/>
      <c r="AE7" s="2202"/>
      <c r="AF7" s="2202"/>
      <c r="AG7" s="2202"/>
      <c r="AH7" s="2202"/>
      <c r="AI7" s="2202"/>
      <c r="AJ7" s="2202"/>
      <c r="AK7" s="2202"/>
      <c r="AL7" s="2202"/>
      <c r="AM7" s="2202"/>
      <c r="AN7" s="2202"/>
      <c r="AO7" s="2202"/>
      <c r="AP7" s="2202"/>
      <c r="AQ7" s="2202"/>
      <c r="AR7" s="2202"/>
      <c r="AS7" s="2202"/>
      <c r="AT7" s="2202"/>
      <c r="AU7" s="2202"/>
      <c r="AV7" s="2202"/>
      <c r="AW7" s="2202"/>
      <c r="AX7" s="2202"/>
      <c r="AY7" s="2202"/>
      <c r="AZ7" s="2202"/>
      <c r="BA7" s="2202"/>
      <c r="BB7" s="2202"/>
      <c r="BC7" s="2202"/>
      <c r="BD7" s="2202"/>
      <c r="BE7" s="2202"/>
    </row>
    <row r="8" spans="1:57" x14ac:dyDescent="0.2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2237"/>
      <c r="T8" s="2202"/>
      <c r="U8" s="2202"/>
      <c r="V8" s="2202"/>
      <c r="W8" s="2202"/>
      <c r="X8" s="2202"/>
      <c r="Y8" s="2202"/>
      <c r="Z8" s="2202"/>
      <c r="AA8" s="2202"/>
      <c r="AB8" s="2202"/>
      <c r="AC8" s="2202"/>
      <c r="AD8" s="2202"/>
      <c r="AE8" s="2202"/>
      <c r="AF8" s="2202"/>
      <c r="AG8" s="2202"/>
      <c r="AH8" s="2205"/>
      <c r="AI8" s="2205"/>
      <c r="AJ8" s="2205"/>
      <c r="AK8" s="2205"/>
      <c r="AL8" s="2205"/>
      <c r="AM8" s="2205"/>
      <c r="AN8" s="2205"/>
      <c r="AO8" s="2205"/>
      <c r="AP8" s="2205"/>
      <c r="AQ8" s="2205"/>
      <c r="AR8" s="2205"/>
      <c r="AS8" s="2205"/>
      <c r="AT8" s="2205"/>
      <c r="AU8" s="2205"/>
      <c r="AV8" s="2205"/>
      <c r="AW8" s="2205"/>
      <c r="AX8" s="2205"/>
      <c r="AY8" s="2205"/>
      <c r="AZ8" s="2205"/>
      <c r="BA8" s="2205"/>
      <c r="BB8" s="2205"/>
      <c r="BC8" s="2205"/>
      <c r="BD8" s="2205"/>
      <c r="BE8" s="2205"/>
    </row>
    <row r="9" spans="1:57" ht="21" x14ac:dyDescent="0.25">
      <c r="A9" s="2807"/>
      <c r="B9" s="2808"/>
      <c r="C9" s="2809"/>
      <c r="D9" s="2831"/>
      <c r="E9" s="2251" t="s">
        <v>17</v>
      </c>
      <c r="F9" s="2217" t="s">
        <v>18</v>
      </c>
      <c r="G9" s="2217" t="s">
        <v>19</v>
      </c>
      <c r="H9" s="2217" t="s">
        <v>20</v>
      </c>
      <c r="I9" s="2217" t="s">
        <v>21</v>
      </c>
      <c r="J9" s="2217" t="s">
        <v>22</v>
      </c>
      <c r="K9" s="2217" t="s">
        <v>23</v>
      </c>
      <c r="L9" s="2217" t="s">
        <v>24</v>
      </c>
      <c r="M9" s="2217" t="s">
        <v>25</v>
      </c>
      <c r="N9" s="2217" t="s">
        <v>26</v>
      </c>
      <c r="O9" s="2236" t="s">
        <v>27</v>
      </c>
      <c r="P9" s="2214" t="s">
        <v>1</v>
      </c>
      <c r="Q9" s="2269" t="s">
        <v>2</v>
      </c>
      <c r="R9" s="2796"/>
      <c r="S9" s="2237"/>
      <c r="T9" s="2202"/>
      <c r="U9" s="2202"/>
      <c r="V9" s="2202"/>
      <c r="W9" s="2202"/>
      <c r="X9" s="2202"/>
      <c r="Y9" s="2202"/>
      <c r="Z9" s="2202"/>
      <c r="AA9" s="2202"/>
      <c r="AB9" s="2202"/>
      <c r="AC9" s="2202"/>
      <c r="AD9" s="2202"/>
      <c r="AE9" s="2202"/>
      <c r="AF9" s="2202"/>
      <c r="AG9" s="2202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2205"/>
      <c r="AY9" s="2205"/>
      <c r="AZ9" s="2205"/>
      <c r="BA9" s="2205"/>
      <c r="BB9" s="2205"/>
      <c r="BC9" s="2205"/>
      <c r="BD9" s="2205"/>
      <c r="BE9" s="2205"/>
    </row>
    <row r="10" spans="1:57" ht="15.75" x14ac:dyDescent="0.25">
      <c r="A10" s="2257" t="s">
        <v>28</v>
      </c>
      <c r="B10" s="2250"/>
      <c r="C10" s="2250"/>
      <c r="D10" s="2270"/>
      <c r="E10" s="2270"/>
      <c r="F10" s="2270"/>
      <c r="G10" s="2270"/>
      <c r="H10" s="2270"/>
      <c r="I10" s="2270"/>
      <c r="J10" s="2270"/>
      <c r="K10" s="2270"/>
      <c r="L10" s="2270"/>
      <c r="M10" s="2270"/>
      <c r="N10" s="2270"/>
      <c r="O10" s="2270"/>
      <c r="P10" s="2270"/>
      <c r="Q10" s="2270"/>
      <c r="R10" s="2270"/>
      <c r="S10" s="2249"/>
      <c r="T10" s="2228"/>
      <c r="U10" s="2202"/>
      <c r="V10" s="2202"/>
      <c r="W10" s="2202"/>
      <c r="X10" s="2202"/>
      <c r="Y10" s="2202"/>
      <c r="Z10" s="2202"/>
      <c r="AA10" s="2202"/>
      <c r="AB10" s="2202"/>
      <c r="AC10" s="2202"/>
      <c r="AD10" s="2202"/>
      <c r="AE10" s="2202"/>
      <c r="AF10" s="2202"/>
      <c r="AG10" s="2202"/>
      <c r="AH10" s="2202"/>
      <c r="AI10" s="2202"/>
      <c r="AJ10" s="2202"/>
      <c r="AK10" s="2202"/>
      <c r="AL10" s="2202"/>
      <c r="AM10" s="2202"/>
      <c r="AN10" s="2202"/>
      <c r="AO10" s="2202"/>
      <c r="AP10" s="2202"/>
      <c r="AQ10" s="2202"/>
      <c r="AR10" s="2202"/>
      <c r="AS10" s="2202"/>
      <c r="AT10" s="2202"/>
      <c r="AU10" s="2202"/>
      <c r="AV10" s="2202"/>
      <c r="AW10" s="2202"/>
      <c r="AX10" s="2202"/>
      <c r="AY10" s="2202"/>
      <c r="AZ10" s="2202"/>
      <c r="BA10" s="2202"/>
      <c r="BB10" s="2202"/>
      <c r="BC10" s="2202"/>
      <c r="BD10" s="2202"/>
      <c r="BE10" s="2202"/>
    </row>
    <row r="11" spans="1:57" x14ac:dyDescent="0.25">
      <c r="A11" s="2905" t="s">
        <v>29</v>
      </c>
      <c r="B11" s="2872" t="s">
        <v>30</v>
      </c>
      <c r="C11" s="2874"/>
      <c r="D11" s="2341">
        <v>0</v>
      </c>
      <c r="E11" s="2404"/>
      <c r="F11" s="2421"/>
      <c r="G11" s="2421"/>
      <c r="H11" s="2405"/>
      <c r="I11" s="2405"/>
      <c r="J11" s="2405"/>
      <c r="K11" s="2405"/>
      <c r="L11" s="2405"/>
      <c r="M11" s="2405"/>
      <c r="N11" s="2388"/>
      <c r="O11" s="2389"/>
      <c r="P11" s="2421"/>
      <c r="Q11" s="2389"/>
      <c r="R11" s="2397"/>
      <c r="S11" s="2463" t="s">
        <v>6</v>
      </c>
      <c r="T11" s="2253"/>
      <c r="U11" s="2202"/>
      <c r="V11" s="2202"/>
      <c r="W11" s="2202"/>
      <c r="X11" s="2202"/>
      <c r="Y11" s="2205"/>
      <c r="Z11" s="2205"/>
      <c r="AA11" s="2216"/>
      <c r="AB11" s="2205"/>
      <c r="AC11" s="2205"/>
      <c r="AD11" s="2205"/>
      <c r="AE11" s="2205"/>
      <c r="AF11" s="2205"/>
      <c r="AG11" s="2205"/>
      <c r="AH11" s="2205"/>
      <c r="AI11" s="2205"/>
      <c r="AJ11" s="2205"/>
      <c r="AK11" s="2205"/>
      <c r="AL11" s="2205"/>
      <c r="AM11" s="2205"/>
      <c r="AN11" s="2205"/>
      <c r="AO11" s="2205"/>
      <c r="AP11" s="2205"/>
      <c r="AQ11" s="2205"/>
      <c r="AR11" s="2205"/>
      <c r="AS11" s="2205"/>
      <c r="AT11" s="2205"/>
      <c r="AU11" s="2205"/>
      <c r="AV11" s="2205"/>
      <c r="AW11" s="2205"/>
      <c r="AX11" s="2205"/>
      <c r="AY11" s="2205"/>
      <c r="AZ11" s="2205"/>
      <c r="BA11" s="2302" t="s">
        <v>3</v>
      </c>
      <c r="BB11" s="2302" t="s">
        <v>3</v>
      </c>
      <c r="BC11" s="2205"/>
      <c r="BD11" s="2466">
        <v>0</v>
      </c>
      <c r="BE11" s="2466">
        <v>0</v>
      </c>
    </row>
    <row r="12" spans="1:57" x14ac:dyDescent="0.25">
      <c r="A12" s="2906"/>
      <c r="B12" s="2820" t="s">
        <v>31</v>
      </c>
      <c r="C12" s="2821"/>
      <c r="D12" s="2343">
        <v>0</v>
      </c>
      <c r="E12" s="2337"/>
      <c r="F12" s="2387"/>
      <c r="G12" s="2387"/>
      <c r="H12" s="2338"/>
      <c r="I12" s="2338"/>
      <c r="J12" s="2338"/>
      <c r="K12" s="2338"/>
      <c r="L12" s="2338"/>
      <c r="M12" s="2338"/>
      <c r="N12" s="2339"/>
      <c r="O12" s="2340"/>
      <c r="P12" s="2387"/>
      <c r="Q12" s="2340"/>
      <c r="R12" s="2330"/>
      <c r="S12" s="2463" t="s">
        <v>6</v>
      </c>
      <c r="T12" s="2253"/>
      <c r="U12" s="2202"/>
      <c r="V12" s="2202"/>
      <c r="W12" s="2202"/>
      <c r="X12" s="2202"/>
      <c r="Y12" s="2209"/>
      <c r="Z12" s="2209"/>
      <c r="AA12" s="2216"/>
      <c r="AB12" s="2209"/>
      <c r="AC12" s="2209"/>
      <c r="AD12" s="2205"/>
      <c r="AE12" s="2205"/>
      <c r="AF12" s="2205"/>
      <c r="AG12" s="2205"/>
      <c r="AH12" s="2205"/>
      <c r="AI12" s="2205"/>
      <c r="AJ12" s="2205"/>
      <c r="AK12" s="2205"/>
      <c r="AL12" s="2205"/>
      <c r="AM12" s="2205"/>
      <c r="AN12" s="2205"/>
      <c r="AO12" s="2205"/>
      <c r="AP12" s="2205"/>
      <c r="AQ12" s="2205"/>
      <c r="AR12" s="2205"/>
      <c r="AS12" s="2205"/>
      <c r="AT12" s="2205"/>
      <c r="AU12" s="2205"/>
      <c r="AV12" s="2205"/>
      <c r="AW12" s="2205"/>
      <c r="AX12" s="2205"/>
      <c r="AY12" s="2205"/>
      <c r="AZ12" s="2205"/>
      <c r="BA12" s="2302" t="s">
        <v>3</v>
      </c>
      <c r="BB12" s="2302" t="s">
        <v>3</v>
      </c>
      <c r="BC12" s="2205"/>
      <c r="BD12" s="2466">
        <v>0</v>
      </c>
      <c r="BE12" s="2466">
        <v>0</v>
      </c>
    </row>
    <row r="13" spans="1:57" ht="15.75" x14ac:dyDescent="0.25">
      <c r="A13" s="2258" t="s">
        <v>32</v>
      </c>
      <c r="B13" s="2271"/>
      <c r="C13" s="2271"/>
      <c r="D13" s="2233"/>
      <c r="E13" s="2233"/>
      <c r="F13" s="2233"/>
      <c r="G13" s="2233"/>
      <c r="H13" s="2233"/>
      <c r="I13" s="2233"/>
      <c r="J13" s="2233"/>
      <c r="K13" s="2233"/>
      <c r="L13" s="2233"/>
      <c r="M13" s="2233"/>
      <c r="N13" s="2233"/>
      <c r="O13" s="2233"/>
      <c r="P13" s="2233"/>
      <c r="Q13" s="2249"/>
      <c r="R13" s="2228"/>
      <c r="S13" s="2202"/>
      <c r="T13" s="2202"/>
      <c r="U13" s="2202"/>
      <c r="V13" s="2202"/>
      <c r="W13" s="2202"/>
      <c r="X13" s="2202"/>
      <c r="Y13" s="2202"/>
      <c r="Z13" s="2202"/>
      <c r="AA13" s="2202"/>
      <c r="AB13" s="2202"/>
      <c r="AC13" s="2202"/>
      <c r="AD13" s="2202"/>
      <c r="AE13" s="2202"/>
      <c r="AF13" s="2202"/>
      <c r="AG13" s="2202"/>
      <c r="AH13" s="2202"/>
      <c r="AI13" s="2202"/>
      <c r="AJ13" s="2202"/>
      <c r="AK13" s="2202"/>
      <c r="AL13" s="2202"/>
      <c r="AM13" s="2202"/>
      <c r="AN13" s="2202"/>
      <c r="AO13" s="2202"/>
      <c r="AP13" s="2202"/>
      <c r="AQ13" s="2202"/>
      <c r="AR13" s="2202"/>
      <c r="AS13" s="2202"/>
      <c r="AT13" s="2202"/>
      <c r="AU13" s="2202"/>
      <c r="AV13" s="2202"/>
      <c r="AW13" s="2202"/>
      <c r="AX13" s="2202"/>
      <c r="AY13" s="2202"/>
      <c r="AZ13" s="2202"/>
      <c r="BA13" s="2202"/>
      <c r="BB13" s="2202"/>
      <c r="BC13" s="2202"/>
      <c r="BD13" s="2202"/>
      <c r="BE13" s="2202"/>
    </row>
    <row r="14" spans="1:57" ht="94.5" x14ac:dyDescent="0.25">
      <c r="A14" s="2858" t="s">
        <v>13</v>
      </c>
      <c r="B14" s="2907"/>
      <c r="C14" s="2907"/>
      <c r="D14" s="2272" t="s">
        <v>4</v>
      </c>
      <c r="E14" s="2251" t="s">
        <v>33</v>
      </c>
      <c r="F14" s="2217" t="s">
        <v>34</v>
      </c>
      <c r="G14" s="2217" t="s">
        <v>35</v>
      </c>
      <c r="H14" s="2217" t="s">
        <v>22</v>
      </c>
      <c r="I14" s="2217" t="s">
        <v>23</v>
      </c>
      <c r="J14" s="2217" t="s">
        <v>24</v>
      </c>
      <c r="K14" s="2217" t="s">
        <v>25</v>
      </c>
      <c r="L14" s="2217" t="s">
        <v>26</v>
      </c>
      <c r="M14" s="2236" t="s">
        <v>27</v>
      </c>
      <c r="N14" s="2214" t="s">
        <v>1</v>
      </c>
      <c r="O14" s="2269" t="s">
        <v>2</v>
      </c>
      <c r="P14" s="2224" t="s">
        <v>36</v>
      </c>
      <c r="Q14" s="2237"/>
      <c r="R14" s="2202"/>
      <c r="S14" s="2202"/>
      <c r="T14" s="2202"/>
      <c r="U14" s="2202"/>
      <c r="V14" s="2202"/>
      <c r="W14" s="2202"/>
      <c r="X14" s="2202"/>
      <c r="Y14" s="2202"/>
      <c r="Z14" s="2202"/>
      <c r="AA14" s="2202"/>
      <c r="AB14" s="2205"/>
      <c r="AC14" s="2205"/>
      <c r="AD14" s="2205"/>
      <c r="AE14" s="2205"/>
      <c r="AF14" s="2205"/>
      <c r="AG14" s="2205"/>
      <c r="AH14" s="2205"/>
      <c r="AI14" s="2205"/>
      <c r="AJ14" s="2205"/>
      <c r="AK14" s="2205"/>
      <c r="AL14" s="2205"/>
      <c r="AM14" s="2205"/>
      <c r="AN14" s="2205"/>
      <c r="AO14" s="2205"/>
      <c r="AP14" s="2205"/>
      <c r="AQ14" s="2205"/>
      <c r="AR14" s="2205"/>
      <c r="AS14" s="2205"/>
      <c r="AT14" s="2205"/>
      <c r="AU14" s="2205"/>
      <c r="AV14" s="2205"/>
      <c r="AW14" s="2205"/>
      <c r="AX14" s="2205"/>
      <c r="AY14" s="2205"/>
      <c r="AZ14" s="2205"/>
      <c r="BA14" s="2202"/>
      <c r="BB14" s="2202"/>
      <c r="BC14" s="2205"/>
      <c r="BD14" s="2202"/>
      <c r="BE14" s="2202"/>
    </row>
    <row r="15" spans="1:57" x14ac:dyDescent="0.25">
      <c r="A15" s="2905" t="s">
        <v>37</v>
      </c>
      <c r="B15" s="2872" t="s">
        <v>30</v>
      </c>
      <c r="C15" s="2874"/>
      <c r="D15" s="2341">
        <v>0</v>
      </c>
      <c r="E15" s="2404"/>
      <c r="F15" s="2405"/>
      <c r="G15" s="2405"/>
      <c r="H15" s="2405"/>
      <c r="I15" s="2405"/>
      <c r="J15" s="2405"/>
      <c r="K15" s="2405"/>
      <c r="L15" s="2388"/>
      <c r="M15" s="2389"/>
      <c r="N15" s="2421"/>
      <c r="O15" s="2389"/>
      <c r="P15" s="2398"/>
      <c r="Q15" s="2463" t="s">
        <v>6</v>
      </c>
      <c r="R15" s="2253"/>
      <c r="S15" s="2202"/>
      <c r="T15" s="2202"/>
      <c r="U15" s="2202"/>
      <c r="V15" s="2202"/>
      <c r="W15" s="2205"/>
      <c r="X15" s="2205"/>
      <c r="Y15" s="2216"/>
      <c r="Z15" s="2205"/>
      <c r="AA15" s="2205"/>
      <c r="AB15" s="2205"/>
      <c r="AC15" s="2205"/>
      <c r="AD15" s="2205"/>
      <c r="AE15" s="2205"/>
      <c r="AF15" s="2205"/>
      <c r="AG15" s="2205"/>
      <c r="AH15" s="2205"/>
      <c r="AI15" s="2205"/>
      <c r="AJ15" s="2205"/>
      <c r="AK15" s="2205"/>
      <c r="AL15" s="2205"/>
      <c r="AM15" s="2205"/>
      <c r="AN15" s="2205"/>
      <c r="AO15" s="2205"/>
      <c r="AP15" s="2205"/>
      <c r="AQ15" s="2205"/>
      <c r="AR15" s="2205"/>
      <c r="AS15" s="2205"/>
      <c r="AT15" s="2205"/>
      <c r="AU15" s="2205"/>
      <c r="AV15" s="2205"/>
      <c r="AW15" s="2205"/>
      <c r="AX15" s="2205"/>
      <c r="AY15" s="2205"/>
      <c r="AZ15" s="2205"/>
      <c r="BA15" s="2302" t="s">
        <v>3</v>
      </c>
      <c r="BB15" s="2302" t="s">
        <v>3</v>
      </c>
      <c r="BC15" s="2205"/>
      <c r="BD15" s="2466">
        <v>0</v>
      </c>
      <c r="BE15" s="2466">
        <v>0</v>
      </c>
    </row>
    <row r="16" spans="1:57" x14ac:dyDescent="0.25">
      <c r="A16" s="2906"/>
      <c r="B16" s="2820" t="s">
        <v>38</v>
      </c>
      <c r="C16" s="2821"/>
      <c r="D16" s="2343">
        <v>0</v>
      </c>
      <c r="E16" s="2337"/>
      <c r="F16" s="2338"/>
      <c r="G16" s="2338"/>
      <c r="H16" s="2338"/>
      <c r="I16" s="2338"/>
      <c r="J16" s="2338"/>
      <c r="K16" s="2338"/>
      <c r="L16" s="2339"/>
      <c r="M16" s="2340"/>
      <c r="N16" s="2387"/>
      <c r="O16" s="2340"/>
      <c r="P16" s="2330"/>
      <c r="Q16" s="2463" t="s">
        <v>6</v>
      </c>
      <c r="R16" s="2253"/>
      <c r="S16" s="2202"/>
      <c r="T16" s="2202"/>
      <c r="U16" s="2202"/>
      <c r="V16" s="2202"/>
      <c r="W16" s="2205"/>
      <c r="X16" s="2205"/>
      <c r="Y16" s="2216"/>
      <c r="Z16" s="2205"/>
      <c r="AA16" s="2205"/>
      <c r="AB16" s="2205"/>
      <c r="AC16" s="2205"/>
      <c r="AD16" s="2205"/>
      <c r="AE16" s="2205"/>
      <c r="AF16" s="2205"/>
      <c r="AG16" s="2205"/>
      <c r="AH16" s="2205"/>
      <c r="AI16" s="2205"/>
      <c r="AJ16" s="2205"/>
      <c r="AK16" s="2205"/>
      <c r="AL16" s="2205"/>
      <c r="AM16" s="2205"/>
      <c r="AN16" s="2205"/>
      <c r="AO16" s="2205"/>
      <c r="AP16" s="2205"/>
      <c r="AQ16" s="2205"/>
      <c r="AR16" s="2205"/>
      <c r="AS16" s="2205"/>
      <c r="AT16" s="2205"/>
      <c r="AU16" s="2205"/>
      <c r="AV16" s="2205"/>
      <c r="AW16" s="2205"/>
      <c r="AX16" s="2205"/>
      <c r="AY16" s="2205"/>
      <c r="AZ16" s="2205"/>
      <c r="BA16" s="2302" t="s">
        <v>3</v>
      </c>
      <c r="BB16" s="2302" t="s">
        <v>3</v>
      </c>
      <c r="BC16" s="2205"/>
      <c r="BD16" s="2466">
        <v>0</v>
      </c>
      <c r="BE16" s="2466">
        <v>0</v>
      </c>
    </row>
    <row r="17" spans="1:58" ht="15.75" x14ac:dyDescent="0.25">
      <c r="A17" s="2258" t="s">
        <v>39</v>
      </c>
      <c r="B17" s="2271"/>
      <c r="C17" s="2271"/>
      <c r="D17" s="2233"/>
      <c r="E17" s="2233"/>
      <c r="F17" s="2233"/>
      <c r="G17" s="2233"/>
      <c r="H17" s="2233"/>
      <c r="I17" s="2233"/>
      <c r="J17" s="2233"/>
      <c r="K17" s="2233"/>
      <c r="L17" s="2233"/>
      <c r="M17" s="2233"/>
      <c r="N17" s="2233"/>
      <c r="O17" s="2233"/>
      <c r="P17" s="2233"/>
      <c r="Q17" s="2249"/>
      <c r="R17" s="2228"/>
      <c r="S17" s="2202"/>
      <c r="T17" s="2202"/>
      <c r="U17" s="2202"/>
      <c r="V17" s="2202"/>
      <c r="W17" s="2202"/>
      <c r="X17" s="2202"/>
      <c r="Y17" s="2202"/>
      <c r="Z17" s="2202"/>
      <c r="AA17" s="2202"/>
      <c r="AB17" s="2202"/>
      <c r="AC17" s="2202"/>
      <c r="AD17" s="2202"/>
      <c r="AE17" s="2202"/>
      <c r="AF17" s="2202"/>
      <c r="AG17" s="2202"/>
      <c r="AH17" s="2202"/>
      <c r="AI17" s="2202"/>
      <c r="AJ17" s="2202"/>
      <c r="AK17" s="2202"/>
      <c r="AL17" s="2202"/>
      <c r="AM17" s="2202"/>
      <c r="AN17" s="2202"/>
      <c r="AO17" s="2202"/>
      <c r="AP17" s="2202"/>
      <c r="AQ17" s="2202"/>
      <c r="AR17" s="2202"/>
      <c r="AS17" s="2202"/>
      <c r="AT17" s="2202"/>
      <c r="AU17" s="2202"/>
      <c r="AV17" s="2202"/>
      <c r="AW17" s="2202"/>
      <c r="AX17" s="2202"/>
      <c r="AY17" s="2202"/>
      <c r="AZ17" s="2202"/>
      <c r="BA17" s="2202"/>
      <c r="BB17" s="2202"/>
      <c r="BC17" s="2202"/>
      <c r="BD17" s="2202"/>
      <c r="BE17" s="2202"/>
      <c r="BF17" s="2202"/>
    </row>
    <row r="18" spans="1:58" ht="21" x14ac:dyDescent="0.25">
      <c r="A18" s="2858" t="s">
        <v>13</v>
      </c>
      <c r="B18" s="2907"/>
      <c r="C18" s="2907"/>
      <c r="D18" s="2272" t="s">
        <v>4</v>
      </c>
      <c r="E18" s="2251" t="s">
        <v>17</v>
      </c>
      <c r="F18" s="2217" t="s">
        <v>19</v>
      </c>
      <c r="G18" s="2217" t="s">
        <v>21</v>
      </c>
      <c r="H18" s="2217" t="s">
        <v>22</v>
      </c>
      <c r="I18" s="2217" t="s">
        <v>23</v>
      </c>
      <c r="J18" s="2217" t="s">
        <v>24</v>
      </c>
      <c r="K18" s="2217" t="s">
        <v>25</v>
      </c>
      <c r="L18" s="2217" t="s">
        <v>26</v>
      </c>
      <c r="M18" s="2236" t="s">
        <v>27</v>
      </c>
      <c r="N18" s="2214" t="s">
        <v>1</v>
      </c>
      <c r="O18" s="2269" t="s">
        <v>2</v>
      </c>
      <c r="P18" s="2237"/>
      <c r="Q18" s="2202"/>
      <c r="R18" s="2228"/>
      <c r="S18" s="2202"/>
      <c r="T18" s="2202"/>
      <c r="U18" s="2202"/>
      <c r="V18" s="2202"/>
      <c r="W18" s="2202"/>
      <c r="X18" s="2202"/>
      <c r="Y18" s="2202"/>
      <c r="Z18" s="2202"/>
      <c r="AA18" s="2202"/>
      <c r="AB18" s="2205"/>
      <c r="AC18" s="2205"/>
      <c r="AD18" s="2205"/>
      <c r="AE18" s="2205"/>
      <c r="AF18" s="2205"/>
      <c r="AG18" s="2205"/>
      <c r="AH18" s="2205"/>
      <c r="AI18" s="2205"/>
      <c r="AJ18" s="2205"/>
      <c r="AK18" s="2205"/>
      <c r="AL18" s="2205"/>
      <c r="AM18" s="2205"/>
      <c r="AN18" s="2205"/>
      <c r="AO18" s="2205"/>
      <c r="AP18" s="2205"/>
      <c r="AQ18" s="2205"/>
      <c r="AR18" s="2205"/>
      <c r="AS18" s="2205"/>
      <c r="AT18" s="2205"/>
      <c r="AU18" s="2205"/>
      <c r="AV18" s="2205"/>
      <c r="AW18" s="2205"/>
      <c r="AX18" s="2205"/>
      <c r="AY18" s="2205"/>
      <c r="AZ18" s="2205"/>
      <c r="BA18" s="2202"/>
      <c r="BB18" s="2202"/>
      <c r="BC18" s="2202"/>
      <c r="BD18" s="2205"/>
      <c r="BE18" s="2205"/>
      <c r="BF18" s="2205"/>
    </row>
    <row r="19" spans="1:58" ht="15.75" x14ac:dyDescent="0.25">
      <c r="A19" s="2863" t="s">
        <v>40</v>
      </c>
      <c r="B19" s="2864"/>
      <c r="C19" s="2865"/>
      <c r="D19" s="2341">
        <v>0</v>
      </c>
      <c r="E19" s="2347"/>
      <c r="F19" s="2348"/>
      <c r="G19" s="2348"/>
      <c r="H19" s="2348"/>
      <c r="I19" s="2348"/>
      <c r="J19" s="2348"/>
      <c r="K19" s="2348"/>
      <c r="L19" s="2363"/>
      <c r="M19" s="2376"/>
      <c r="N19" s="2347"/>
      <c r="O19" s="2376"/>
      <c r="P19" s="2463" t="s">
        <v>3</v>
      </c>
      <c r="Q19" s="2253"/>
      <c r="R19" s="2228"/>
      <c r="S19" s="2202"/>
      <c r="T19" s="2202"/>
      <c r="U19" s="2202"/>
      <c r="V19" s="2209"/>
      <c r="W19" s="2209"/>
      <c r="X19" s="2216"/>
      <c r="Y19" s="2209"/>
      <c r="Z19" s="2209"/>
      <c r="AA19" s="2202"/>
      <c r="AB19" s="2205"/>
      <c r="AC19" s="2205"/>
      <c r="AD19" s="2205"/>
      <c r="AE19" s="2205"/>
      <c r="AF19" s="2205"/>
      <c r="AG19" s="2205"/>
      <c r="AH19" s="2205"/>
      <c r="AI19" s="2205"/>
      <c r="AJ19" s="2205"/>
      <c r="AK19" s="2205"/>
      <c r="AL19" s="2205"/>
      <c r="AM19" s="2205"/>
      <c r="AN19" s="2205"/>
      <c r="AO19" s="2205"/>
      <c r="AP19" s="2205"/>
      <c r="AQ19" s="2205"/>
      <c r="AR19" s="2205"/>
      <c r="AS19" s="2205"/>
      <c r="AT19" s="2205"/>
      <c r="AU19" s="2205"/>
      <c r="AV19" s="2205"/>
      <c r="AW19" s="2205"/>
      <c r="AX19" s="2205"/>
      <c r="AY19" s="2205"/>
      <c r="AZ19" s="2205"/>
      <c r="BA19" s="2302" t="s">
        <v>3</v>
      </c>
      <c r="BB19" s="2205"/>
      <c r="BC19" s="2205"/>
      <c r="BD19" s="2466">
        <v>0</v>
      </c>
      <c r="BE19" s="2205"/>
      <c r="BF19" s="2205"/>
    </row>
    <row r="20" spans="1:58" ht="15.75" x14ac:dyDescent="0.25">
      <c r="A20" s="2901" t="s">
        <v>41</v>
      </c>
      <c r="B20" s="2902"/>
      <c r="C20" s="2903"/>
      <c r="D20" s="2343">
        <v>0</v>
      </c>
      <c r="E20" s="2337"/>
      <c r="F20" s="2338"/>
      <c r="G20" s="2338"/>
      <c r="H20" s="2338"/>
      <c r="I20" s="2338"/>
      <c r="J20" s="2338"/>
      <c r="K20" s="2338"/>
      <c r="L20" s="2339"/>
      <c r="M20" s="2340"/>
      <c r="N20" s="2337"/>
      <c r="O20" s="2340"/>
      <c r="P20" s="2463" t="s">
        <v>3</v>
      </c>
      <c r="Q20" s="2253"/>
      <c r="R20" s="2228"/>
      <c r="S20" s="2202"/>
      <c r="T20" s="2202"/>
      <c r="U20" s="2202"/>
      <c r="V20" s="2209"/>
      <c r="W20" s="2209"/>
      <c r="X20" s="2216"/>
      <c r="Y20" s="2209"/>
      <c r="Z20" s="2209"/>
      <c r="AA20" s="2202"/>
      <c r="AB20" s="2205"/>
      <c r="AC20" s="2205"/>
      <c r="AD20" s="2205"/>
      <c r="AE20" s="2205"/>
      <c r="AF20" s="2205"/>
      <c r="AG20" s="2205"/>
      <c r="AH20" s="2205"/>
      <c r="AI20" s="2205"/>
      <c r="AJ20" s="2205"/>
      <c r="AK20" s="2205"/>
      <c r="AL20" s="2205"/>
      <c r="AM20" s="2205"/>
      <c r="AN20" s="2205"/>
      <c r="AO20" s="2205"/>
      <c r="AP20" s="2205"/>
      <c r="AQ20" s="2205"/>
      <c r="AR20" s="2205"/>
      <c r="AS20" s="2205"/>
      <c r="AT20" s="2205"/>
      <c r="AU20" s="2205"/>
      <c r="AV20" s="2205"/>
      <c r="AW20" s="2205"/>
      <c r="AX20" s="2205"/>
      <c r="AY20" s="2205"/>
      <c r="AZ20" s="2205"/>
      <c r="BA20" s="2302" t="s">
        <v>3</v>
      </c>
      <c r="BB20" s="2205"/>
      <c r="BC20" s="2205"/>
      <c r="BD20" s="2466">
        <v>0</v>
      </c>
      <c r="BE20" s="2205"/>
      <c r="BF20" s="2205"/>
    </row>
    <row r="21" spans="1:58" x14ac:dyDescent="0.25">
      <c r="A21" s="2258" t="s">
        <v>42</v>
      </c>
      <c r="B21" s="2273"/>
      <c r="C21" s="2273"/>
      <c r="D21" s="2274"/>
      <c r="E21" s="2274"/>
      <c r="F21" s="2274"/>
      <c r="G21" s="2274"/>
      <c r="H21" s="2274"/>
      <c r="I21" s="2274"/>
      <c r="J21" s="2274"/>
      <c r="K21" s="2274"/>
      <c r="L21" s="2274"/>
      <c r="M21" s="2274"/>
      <c r="N21" s="2274"/>
      <c r="O21" s="2274"/>
      <c r="P21" s="2275"/>
      <c r="Q21" s="2275"/>
      <c r="R21" s="2275"/>
      <c r="S21" s="2475"/>
      <c r="T21" s="2202"/>
      <c r="U21" s="2202"/>
      <c r="V21" s="2202"/>
      <c r="W21" s="2202"/>
      <c r="X21" s="2202"/>
      <c r="Y21" s="2202"/>
      <c r="Z21" s="2202"/>
      <c r="AA21" s="2202"/>
      <c r="AB21" s="2202"/>
      <c r="AC21" s="2202"/>
      <c r="AD21" s="2202"/>
      <c r="AE21" s="2202"/>
      <c r="AF21" s="2202"/>
      <c r="AG21" s="2202"/>
      <c r="AH21" s="2202"/>
      <c r="AI21" s="2202"/>
      <c r="AJ21" s="2202"/>
      <c r="AK21" s="2202"/>
      <c r="AL21" s="2202"/>
      <c r="AM21" s="2202"/>
      <c r="AN21" s="2202"/>
      <c r="AO21" s="2202"/>
      <c r="AP21" s="2202"/>
      <c r="AQ21" s="2202"/>
      <c r="AR21" s="2202"/>
      <c r="AS21" s="2202"/>
      <c r="AT21" s="2202"/>
      <c r="AU21" s="2202"/>
      <c r="AV21" s="2202"/>
      <c r="AW21" s="2202"/>
      <c r="AX21" s="2202"/>
      <c r="AY21" s="2202"/>
      <c r="AZ21" s="2202"/>
      <c r="BA21" s="2202"/>
      <c r="BB21" s="2202"/>
      <c r="BC21" s="2202"/>
      <c r="BD21" s="2202"/>
      <c r="BE21" s="2202"/>
      <c r="BF21" s="2202"/>
    </row>
    <row r="22" spans="1:58" x14ac:dyDescent="0.2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2237"/>
      <c r="T22" s="2245"/>
      <c r="U22" s="2202"/>
      <c r="V22" s="2202"/>
      <c r="W22" s="2202"/>
      <c r="X22" s="2202"/>
      <c r="Y22" s="2202"/>
      <c r="Z22" s="2202"/>
      <c r="AA22" s="2202"/>
      <c r="AB22" s="2205"/>
      <c r="AC22" s="2205"/>
      <c r="AD22" s="2205"/>
      <c r="AE22" s="2205"/>
      <c r="AF22" s="2205"/>
      <c r="AG22" s="2202"/>
      <c r="AH22" s="2205"/>
      <c r="AI22" s="2205"/>
      <c r="AJ22" s="2205"/>
      <c r="AK22" s="2205"/>
      <c r="AL22" s="2205"/>
      <c r="AM22" s="2205"/>
      <c r="AN22" s="2205"/>
      <c r="AO22" s="2205"/>
      <c r="AP22" s="2205"/>
      <c r="AQ22" s="2205"/>
      <c r="AR22" s="2205"/>
      <c r="AS22" s="2205"/>
      <c r="AT22" s="2205"/>
      <c r="AU22" s="2205"/>
      <c r="AV22" s="2205"/>
      <c r="AW22" s="2205"/>
      <c r="AX22" s="2205"/>
      <c r="AY22" s="2205"/>
      <c r="AZ22" s="2205"/>
      <c r="BA22" s="2202"/>
      <c r="BB22" s="2202"/>
      <c r="BC22" s="2205"/>
      <c r="BD22" s="2202"/>
      <c r="BE22" s="2202"/>
      <c r="BF22" s="2205"/>
    </row>
    <row r="23" spans="1:58" ht="21" x14ac:dyDescent="0.25">
      <c r="A23" s="2807"/>
      <c r="B23" s="2808"/>
      <c r="C23" s="2809"/>
      <c r="D23" s="2897"/>
      <c r="E23" s="2251" t="s">
        <v>17</v>
      </c>
      <c r="F23" s="2217" t="s">
        <v>18</v>
      </c>
      <c r="G23" s="2217" t="s">
        <v>19</v>
      </c>
      <c r="H23" s="2217" t="s">
        <v>20</v>
      </c>
      <c r="I23" s="2217" t="s">
        <v>21</v>
      </c>
      <c r="J23" s="2217" t="s">
        <v>22</v>
      </c>
      <c r="K23" s="2217" t="s">
        <v>23</v>
      </c>
      <c r="L23" s="2217" t="s">
        <v>24</v>
      </c>
      <c r="M23" s="2217" t="s">
        <v>25</v>
      </c>
      <c r="N23" s="2217" t="s">
        <v>26</v>
      </c>
      <c r="O23" s="2236" t="s">
        <v>27</v>
      </c>
      <c r="P23" s="2831"/>
      <c r="Q23" s="2800"/>
      <c r="R23" s="2800"/>
      <c r="S23" s="2237"/>
      <c r="T23" s="2276"/>
      <c r="U23" s="2202"/>
      <c r="V23" s="2202"/>
      <c r="W23" s="2202"/>
      <c r="X23" s="2202"/>
      <c r="Y23" s="2202"/>
      <c r="Z23" s="2202"/>
      <c r="AA23" s="2202"/>
      <c r="AB23" s="2205"/>
      <c r="AC23" s="2205"/>
      <c r="AD23" s="2205"/>
      <c r="AE23" s="2205"/>
      <c r="AF23" s="2205"/>
      <c r="AG23" s="2202"/>
      <c r="AH23" s="2205"/>
      <c r="AI23" s="2205"/>
      <c r="AJ23" s="2205"/>
      <c r="AK23" s="2205"/>
      <c r="AL23" s="2205"/>
      <c r="AM23" s="2205"/>
      <c r="AN23" s="2205"/>
      <c r="AO23" s="2205"/>
      <c r="AP23" s="2205"/>
      <c r="AQ23" s="2205"/>
      <c r="AR23" s="2205"/>
      <c r="AS23" s="2205"/>
      <c r="AT23" s="2205"/>
      <c r="AU23" s="2205"/>
      <c r="AV23" s="2205"/>
      <c r="AW23" s="2205"/>
      <c r="AX23" s="2205"/>
      <c r="AY23" s="2205"/>
      <c r="AZ23" s="2205"/>
      <c r="BA23" s="2202"/>
      <c r="BB23" s="2202"/>
      <c r="BC23" s="2205"/>
      <c r="BD23" s="2202"/>
      <c r="BE23" s="2202"/>
      <c r="BF23" s="2205"/>
    </row>
    <row r="24" spans="1:58" x14ac:dyDescent="0.25">
      <c r="A24" s="2238" t="s">
        <v>47</v>
      </c>
      <c r="B24" s="2278"/>
      <c r="C24" s="2278"/>
      <c r="D24" s="2279"/>
      <c r="E24" s="2280"/>
      <c r="F24" s="2280"/>
      <c r="G24" s="2280"/>
      <c r="H24" s="2280"/>
      <c r="I24" s="2280"/>
      <c r="J24" s="2280"/>
      <c r="K24" s="2280"/>
      <c r="L24" s="2280"/>
      <c r="M24" s="2280"/>
      <c r="N24" s="2280"/>
      <c r="O24" s="2280"/>
      <c r="P24" s="2279"/>
      <c r="Q24" s="2280"/>
      <c r="R24" s="2280"/>
      <c r="S24" s="2237"/>
      <c r="T24" s="2276"/>
      <c r="U24" s="2202"/>
      <c r="V24" s="2202"/>
      <c r="W24" s="2202"/>
      <c r="X24" s="2202"/>
      <c r="Y24" s="2202"/>
      <c r="Z24" s="2202"/>
      <c r="AA24" s="2202"/>
      <c r="AB24" s="2205"/>
      <c r="AC24" s="2205"/>
      <c r="AD24" s="2205"/>
      <c r="AE24" s="2205"/>
      <c r="AF24" s="2205"/>
      <c r="AG24" s="2202"/>
      <c r="AH24" s="2205"/>
      <c r="AI24" s="2205"/>
      <c r="AJ24" s="2205"/>
      <c r="AK24" s="2205"/>
      <c r="AL24" s="2205"/>
      <c r="AM24" s="2205"/>
      <c r="AN24" s="2205"/>
      <c r="AO24" s="2205"/>
      <c r="AP24" s="2205"/>
      <c r="AQ24" s="2205"/>
      <c r="AR24" s="2205"/>
      <c r="AS24" s="2205"/>
      <c r="AT24" s="2205"/>
      <c r="AU24" s="2205"/>
      <c r="AV24" s="2205"/>
      <c r="AW24" s="2205"/>
      <c r="AX24" s="2205"/>
      <c r="AY24" s="2205"/>
      <c r="AZ24" s="2205"/>
      <c r="BA24" s="2202"/>
      <c r="BB24" s="2202"/>
      <c r="BC24" s="2205"/>
      <c r="BD24" s="2202"/>
      <c r="BE24" s="2202"/>
      <c r="BF24" s="2205"/>
    </row>
    <row r="25" spans="1:58" x14ac:dyDescent="0.25">
      <c r="A25" s="2832" t="s">
        <v>48</v>
      </c>
      <c r="B25" s="2833"/>
      <c r="C25" s="2834"/>
      <c r="D25" s="2341">
        <v>0</v>
      </c>
      <c r="E25" s="2384"/>
      <c r="F25" s="2384"/>
      <c r="G25" s="2384"/>
      <c r="H25" s="2348"/>
      <c r="I25" s="2348"/>
      <c r="J25" s="2348"/>
      <c r="K25" s="2348"/>
      <c r="L25" s="2348"/>
      <c r="M25" s="2348"/>
      <c r="N25" s="2348"/>
      <c r="O25" s="2363"/>
      <c r="P25" s="2351"/>
      <c r="Q25" s="2363"/>
      <c r="R25" s="2423"/>
      <c r="S25" s="2463" t="s">
        <v>3</v>
      </c>
      <c r="T25" s="2202"/>
      <c r="U25" s="2202"/>
      <c r="V25" s="2202"/>
      <c r="W25" s="2202"/>
      <c r="X25" s="2202"/>
      <c r="Y25" s="2209"/>
      <c r="Z25" s="2209"/>
      <c r="AA25" s="2216"/>
      <c r="AB25" s="2205"/>
      <c r="AC25" s="2205"/>
      <c r="AD25" s="2205"/>
      <c r="AE25" s="2205"/>
      <c r="AF25" s="2205"/>
      <c r="AG25" s="2202"/>
      <c r="AH25" s="2205"/>
      <c r="AI25" s="2205"/>
      <c r="AJ25" s="2205"/>
      <c r="AK25" s="2205"/>
      <c r="AL25" s="2205"/>
      <c r="AM25" s="2205"/>
      <c r="AN25" s="2205"/>
      <c r="AO25" s="2205"/>
      <c r="AP25" s="2205"/>
      <c r="AQ25" s="2205"/>
      <c r="AR25" s="2205"/>
      <c r="AS25" s="2205"/>
      <c r="AT25" s="2205"/>
      <c r="AU25" s="2205"/>
      <c r="AV25" s="2205"/>
      <c r="AW25" s="2205"/>
      <c r="AX25" s="2205"/>
      <c r="AY25" s="2205"/>
      <c r="AZ25" s="2205"/>
      <c r="BA25" s="2302" t="s">
        <v>3</v>
      </c>
      <c r="BB25" s="2205"/>
      <c r="BC25" s="2205"/>
      <c r="BD25" s="2471">
        <v>0</v>
      </c>
      <c r="BE25" s="2202"/>
      <c r="BF25" s="2205"/>
    </row>
    <row r="26" spans="1:58" x14ac:dyDescent="0.25">
      <c r="A26" s="2890" t="s">
        <v>49</v>
      </c>
      <c r="B26" s="2891"/>
      <c r="C26" s="2892"/>
      <c r="D26" s="2342">
        <v>0</v>
      </c>
      <c r="E26" s="2344"/>
      <c r="F26" s="2422"/>
      <c r="G26" s="2422"/>
      <c r="H26" s="2345"/>
      <c r="I26" s="2345"/>
      <c r="J26" s="2335"/>
      <c r="K26" s="2335"/>
      <c r="L26" s="2335"/>
      <c r="M26" s="2335"/>
      <c r="N26" s="2335"/>
      <c r="O26" s="2336"/>
      <c r="P26" s="2364"/>
      <c r="Q26" s="2336"/>
      <c r="R26" s="2424"/>
      <c r="S26" s="2463" t="s">
        <v>3</v>
      </c>
      <c r="T26" s="2202"/>
      <c r="U26" s="2202"/>
      <c r="V26" s="2202"/>
      <c r="W26" s="2202"/>
      <c r="X26" s="2202"/>
      <c r="Y26" s="2209"/>
      <c r="Z26" s="2216"/>
      <c r="AA26" s="2216"/>
      <c r="AB26" s="2205"/>
      <c r="AC26" s="2205"/>
      <c r="AD26" s="2205"/>
      <c r="AE26" s="2205"/>
      <c r="AF26" s="2205"/>
      <c r="AG26" s="2202"/>
      <c r="AH26" s="2205"/>
      <c r="AI26" s="2205"/>
      <c r="AJ26" s="2205"/>
      <c r="AK26" s="2205"/>
      <c r="AL26" s="2205"/>
      <c r="AM26" s="2205"/>
      <c r="AN26" s="2205"/>
      <c r="AO26" s="2205"/>
      <c r="AP26" s="2205"/>
      <c r="AQ26" s="2205"/>
      <c r="AR26" s="2205"/>
      <c r="AS26" s="2205"/>
      <c r="AT26" s="2205"/>
      <c r="AU26" s="2205"/>
      <c r="AV26" s="2205"/>
      <c r="AW26" s="2205"/>
      <c r="AX26" s="2205"/>
      <c r="AY26" s="2205"/>
      <c r="AZ26" s="2205"/>
      <c r="BA26" s="2302" t="s">
        <v>3</v>
      </c>
      <c r="BB26" s="2205"/>
      <c r="BC26" s="2205"/>
      <c r="BD26" s="2471">
        <v>0</v>
      </c>
      <c r="BE26" s="2202"/>
      <c r="BF26" s="2205"/>
    </row>
    <row r="27" spans="1:58" x14ac:dyDescent="0.25">
      <c r="A27" s="2893" t="s">
        <v>50</v>
      </c>
      <c r="B27" s="2894"/>
      <c r="C27" s="2895"/>
      <c r="D27" s="2357">
        <v>0</v>
      </c>
      <c r="E27" s="2422"/>
      <c r="F27" s="2422"/>
      <c r="G27" s="2422"/>
      <c r="H27" s="2335"/>
      <c r="I27" s="2335"/>
      <c r="J27" s="2335"/>
      <c r="K27" s="2335"/>
      <c r="L27" s="2335"/>
      <c r="M27" s="2335"/>
      <c r="N27" s="2335"/>
      <c r="O27" s="2335"/>
      <c r="P27" s="2368"/>
      <c r="Q27" s="2329"/>
      <c r="R27" s="2425"/>
      <c r="S27" s="2463" t="s">
        <v>3</v>
      </c>
      <c r="T27" s="2202"/>
      <c r="U27" s="2202"/>
      <c r="V27" s="2202"/>
      <c r="W27" s="2202"/>
      <c r="X27" s="2202"/>
      <c r="Y27" s="2209"/>
      <c r="Z27" s="2216"/>
      <c r="AA27" s="2216"/>
      <c r="AB27" s="2205"/>
      <c r="AC27" s="2205"/>
      <c r="AD27" s="2205"/>
      <c r="AE27" s="2205"/>
      <c r="AF27" s="2205"/>
      <c r="AG27" s="2202"/>
      <c r="AH27" s="2205"/>
      <c r="AI27" s="2205"/>
      <c r="AJ27" s="2205"/>
      <c r="AK27" s="2205"/>
      <c r="AL27" s="2205"/>
      <c r="AM27" s="2205"/>
      <c r="AN27" s="2205"/>
      <c r="AO27" s="2205"/>
      <c r="AP27" s="2205"/>
      <c r="AQ27" s="2205"/>
      <c r="AR27" s="2205"/>
      <c r="AS27" s="2205"/>
      <c r="AT27" s="2205"/>
      <c r="AU27" s="2205"/>
      <c r="AV27" s="2205"/>
      <c r="AW27" s="2205"/>
      <c r="AX27" s="2205"/>
      <c r="AY27" s="2205"/>
      <c r="AZ27" s="2205"/>
      <c r="BA27" s="2302" t="s">
        <v>3</v>
      </c>
      <c r="BB27" s="2205"/>
      <c r="BC27" s="2205"/>
      <c r="BD27" s="2471">
        <v>0</v>
      </c>
      <c r="BE27" s="2202"/>
      <c r="BF27" s="2205"/>
    </row>
    <row r="28" spans="1:58" x14ac:dyDescent="0.25">
      <c r="A28" s="2797" t="s">
        <v>51</v>
      </c>
      <c r="B28" s="2803"/>
      <c r="C28" s="2803"/>
      <c r="D28" s="2369">
        <v>0</v>
      </c>
      <c r="E28" s="2433">
        <v>0</v>
      </c>
      <c r="F28" s="2433">
        <v>0</v>
      </c>
      <c r="G28" s="2433">
        <v>0</v>
      </c>
      <c r="H28" s="2371">
        <v>0</v>
      </c>
      <c r="I28" s="2371">
        <v>0</v>
      </c>
      <c r="J28" s="2371">
        <v>0</v>
      </c>
      <c r="K28" s="2371">
        <v>0</v>
      </c>
      <c r="L28" s="2371">
        <v>0</v>
      </c>
      <c r="M28" s="2371">
        <v>0</v>
      </c>
      <c r="N28" s="2372">
        <v>0</v>
      </c>
      <c r="O28" s="2372">
        <v>0</v>
      </c>
      <c r="P28" s="2369">
        <v>0</v>
      </c>
      <c r="Q28" s="2369">
        <v>0</v>
      </c>
      <c r="R28" s="2369">
        <v>0</v>
      </c>
      <c r="S28" s="2463" t="s">
        <v>3</v>
      </c>
      <c r="T28" s="2202"/>
      <c r="U28" s="2202"/>
      <c r="V28" s="2202"/>
      <c r="W28" s="2202"/>
      <c r="X28" s="2202"/>
      <c r="Y28" s="2209"/>
      <c r="Z28" s="2216"/>
      <c r="AA28" s="2216"/>
      <c r="AB28" s="2205"/>
      <c r="AC28" s="2205"/>
      <c r="AD28" s="2205"/>
      <c r="AE28" s="2205"/>
      <c r="AF28" s="2205"/>
      <c r="AG28" s="2202"/>
      <c r="AH28" s="2205"/>
      <c r="AI28" s="2205"/>
      <c r="AJ28" s="2205"/>
      <c r="AK28" s="2205"/>
      <c r="AL28" s="2205"/>
      <c r="AM28" s="2205"/>
      <c r="AN28" s="2205"/>
      <c r="AO28" s="2205"/>
      <c r="AP28" s="2205"/>
      <c r="AQ28" s="2205"/>
      <c r="AR28" s="2205"/>
      <c r="AS28" s="2205"/>
      <c r="AT28" s="2205"/>
      <c r="AU28" s="2205"/>
      <c r="AV28" s="2205"/>
      <c r="AW28" s="2205"/>
      <c r="AX28" s="2205"/>
      <c r="AY28" s="2205"/>
      <c r="AZ28" s="2205"/>
      <c r="BA28" s="2302" t="s">
        <v>3</v>
      </c>
      <c r="BB28" s="2205"/>
      <c r="BC28" s="2205"/>
      <c r="BD28" s="2471">
        <v>0</v>
      </c>
      <c r="BE28" s="2202"/>
      <c r="BF28" s="2205"/>
    </row>
    <row r="29" spans="1:58" x14ac:dyDescent="0.25">
      <c r="A29" s="2238" t="s">
        <v>52</v>
      </c>
      <c r="B29" s="2244"/>
      <c r="C29" s="2244"/>
      <c r="D29" s="2281"/>
      <c r="E29" s="2281"/>
      <c r="F29" s="2281"/>
      <c r="G29" s="2281"/>
      <c r="H29" s="2281"/>
      <c r="I29" s="2281"/>
      <c r="J29" s="2281"/>
      <c r="K29" s="2281"/>
      <c r="L29" s="2281"/>
      <c r="M29" s="2281"/>
      <c r="N29" s="2281"/>
      <c r="O29" s="2281"/>
      <c r="P29" s="2281"/>
      <c r="Q29" s="2281"/>
      <c r="R29" s="2281"/>
      <c r="S29" s="2237"/>
      <c r="T29" s="2276"/>
      <c r="U29" s="2202"/>
      <c r="V29" s="2202"/>
      <c r="W29" s="2202"/>
      <c r="X29" s="2202"/>
      <c r="Y29" s="2202"/>
      <c r="Z29" s="2202"/>
      <c r="AA29" s="2202"/>
      <c r="AB29" s="2205"/>
      <c r="AC29" s="2205"/>
      <c r="AD29" s="2205"/>
      <c r="AE29" s="2205"/>
      <c r="AF29" s="2205"/>
      <c r="AG29" s="2202"/>
      <c r="AH29" s="2205"/>
      <c r="AI29" s="2205"/>
      <c r="AJ29" s="2205"/>
      <c r="AK29" s="2205"/>
      <c r="AL29" s="2205"/>
      <c r="AM29" s="2205"/>
      <c r="AN29" s="2205"/>
      <c r="AO29" s="2205"/>
      <c r="AP29" s="2205"/>
      <c r="AQ29" s="2205"/>
      <c r="AR29" s="2205"/>
      <c r="AS29" s="2205"/>
      <c r="AT29" s="2205"/>
      <c r="AU29" s="2205"/>
      <c r="AV29" s="2205"/>
      <c r="AW29" s="2205"/>
      <c r="AX29" s="2205"/>
      <c r="AY29" s="2205"/>
      <c r="AZ29" s="2205"/>
      <c r="BA29" s="2202"/>
      <c r="BB29" s="2202"/>
      <c r="BC29" s="2202"/>
      <c r="BD29" s="2202"/>
      <c r="BE29" s="2202"/>
      <c r="BF29" s="2205"/>
    </row>
    <row r="30" spans="1:58" x14ac:dyDescent="0.25">
      <c r="A30" s="2810" t="s">
        <v>53</v>
      </c>
      <c r="B30" s="2811"/>
      <c r="C30" s="2812"/>
      <c r="D30" s="2341">
        <v>0</v>
      </c>
      <c r="E30" s="2347"/>
      <c r="F30" s="2384"/>
      <c r="G30" s="2384"/>
      <c r="H30" s="2384"/>
      <c r="I30" s="2384"/>
      <c r="J30" s="2384"/>
      <c r="K30" s="2348"/>
      <c r="L30" s="2384"/>
      <c r="M30" s="2348"/>
      <c r="N30" s="2363"/>
      <c r="O30" s="2363"/>
      <c r="P30" s="2327"/>
      <c r="Q30" s="2382"/>
      <c r="R30" s="2423"/>
      <c r="S30" s="2463" t="s">
        <v>6</v>
      </c>
      <c r="T30" s="2202"/>
      <c r="U30" s="2202"/>
      <c r="V30" s="2202"/>
      <c r="W30" s="2202"/>
      <c r="X30" s="2202"/>
      <c r="Y30" s="2216"/>
      <c r="Z30" s="2216"/>
      <c r="AA30" s="2209"/>
      <c r="AB30" s="2205"/>
      <c r="AC30" s="2205"/>
      <c r="AD30" s="2205"/>
      <c r="AE30" s="2205"/>
      <c r="AF30" s="2205"/>
      <c r="AG30" s="2202"/>
      <c r="AH30" s="2205"/>
      <c r="AI30" s="2205"/>
      <c r="AJ30" s="2205"/>
      <c r="AK30" s="2205"/>
      <c r="AL30" s="2205"/>
      <c r="AM30" s="2205"/>
      <c r="AN30" s="2205"/>
      <c r="AO30" s="2205"/>
      <c r="AP30" s="2205"/>
      <c r="AQ30" s="2205"/>
      <c r="AR30" s="2205"/>
      <c r="AS30" s="2205"/>
      <c r="AT30" s="2205"/>
      <c r="AU30" s="2205"/>
      <c r="AV30" s="2205"/>
      <c r="AW30" s="2205"/>
      <c r="AX30" s="2205"/>
      <c r="AY30" s="2205"/>
      <c r="AZ30" s="2205"/>
      <c r="BA30" s="2239" t="s">
        <v>3</v>
      </c>
      <c r="BB30" s="2239" t="s">
        <v>3</v>
      </c>
      <c r="BC30" s="2302" t="s">
        <v>3</v>
      </c>
      <c r="BD30" s="2471">
        <v>0</v>
      </c>
      <c r="BE30" s="2471">
        <v>0</v>
      </c>
      <c r="BF30" s="2471" t="s">
        <v>3</v>
      </c>
    </row>
    <row r="31" spans="1:58" x14ac:dyDescent="0.25">
      <c r="A31" s="2813" t="s">
        <v>54</v>
      </c>
      <c r="B31" s="2814"/>
      <c r="C31" s="2815"/>
      <c r="D31" s="2342">
        <v>0</v>
      </c>
      <c r="E31" s="2334"/>
      <c r="F31" s="2385"/>
      <c r="G31" s="2385"/>
      <c r="H31" s="2385"/>
      <c r="I31" s="2385"/>
      <c r="J31" s="2385"/>
      <c r="K31" s="2335"/>
      <c r="L31" s="2422"/>
      <c r="M31" s="2345"/>
      <c r="N31" s="2345"/>
      <c r="O31" s="2336"/>
      <c r="P31" s="2328"/>
      <c r="Q31" s="2353"/>
      <c r="R31" s="2424"/>
      <c r="S31" s="2463" t="s">
        <v>6</v>
      </c>
      <c r="T31" s="2202"/>
      <c r="U31" s="2202"/>
      <c r="V31" s="2202"/>
      <c r="W31" s="2202"/>
      <c r="X31" s="2202"/>
      <c r="Y31" s="2216"/>
      <c r="Z31" s="2216"/>
      <c r="AA31" s="2216"/>
      <c r="AB31" s="2205"/>
      <c r="AC31" s="2205"/>
      <c r="AD31" s="2205"/>
      <c r="AE31" s="2205"/>
      <c r="AF31" s="2205"/>
      <c r="AG31" s="2202"/>
      <c r="AH31" s="2205"/>
      <c r="AI31" s="2205"/>
      <c r="AJ31" s="2205"/>
      <c r="AK31" s="2205"/>
      <c r="AL31" s="2205"/>
      <c r="AM31" s="2205"/>
      <c r="AN31" s="2205"/>
      <c r="AO31" s="2205"/>
      <c r="AP31" s="2205"/>
      <c r="AQ31" s="2205"/>
      <c r="AR31" s="2205"/>
      <c r="AS31" s="2205"/>
      <c r="AT31" s="2205"/>
      <c r="AU31" s="2205"/>
      <c r="AV31" s="2205"/>
      <c r="AW31" s="2205"/>
      <c r="AX31" s="2205"/>
      <c r="AY31" s="2205"/>
      <c r="AZ31" s="2205"/>
      <c r="BA31" s="2239" t="s">
        <v>3</v>
      </c>
      <c r="BB31" s="2239" t="s">
        <v>3</v>
      </c>
      <c r="BC31" s="2225"/>
      <c r="BD31" s="2225"/>
      <c r="BE31" s="2471">
        <v>0</v>
      </c>
      <c r="BF31" s="2471" t="s">
        <v>3</v>
      </c>
    </row>
    <row r="32" spans="1:58" x14ac:dyDescent="0.25">
      <c r="A32" s="2813" t="s">
        <v>55</v>
      </c>
      <c r="B32" s="2814"/>
      <c r="C32" s="2815"/>
      <c r="D32" s="2342">
        <v>0</v>
      </c>
      <c r="E32" s="2334"/>
      <c r="F32" s="2385"/>
      <c r="G32" s="2385"/>
      <c r="H32" s="2385"/>
      <c r="I32" s="2385"/>
      <c r="J32" s="2385"/>
      <c r="K32" s="2335"/>
      <c r="L32" s="2385"/>
      <c r="M32" s="2335"/>
      <c r="N32" s="2336"/>
      <c r="O32" s="2336"/>
      <c r="P32" s="2328"/>
      <c r="Q32" s="2352"/>
      <c r="R32" s="2424"/>
      <c r="S32" s="2463" t="s">
        <v>6</v>
      </c>
      <c r="T32" s="2202"/>
      <c r="U32" s="2202"/>
      <c r="V32" s="2202"/>
      <c r="W32" s="2202"/>
      <c r="X32" s="2202"/>
      <c r="Y32" s="2216"/>
      <c r="Z32" s="2216"/>
      <c r="AA32" s="2209"/>
      <c r="AB32" s="2205"/>
      <c r="AC32" s="2205"/>
      <c r="AD32" s="2205"/>
      <c r="AE32" s="2205"/>
      <c r="AF32" s="2205"/>
      <c r="AG32" s="2202"/>
      <c r="AH32" s="2205"/>
      <c r="AI32" s="2205"/>
      <c r="AJ32" s="2205"/>
      <c r="AK32" s="2205"/>
      <c r="AL32" s="2205"/>
      <c r="AM32" s="2205"/>
      <c r="AN32" s="2205"/>
      <c r="AO32" s="2205"/>
      <c r="AP32" s="2205"/>
      <c r="AQ32" s="2205"/>
      <c r="AR32" s="2205"/>
      <c r="AS32" s="2205"/>
      <c r="AT32" s="2205"/>
      <c r="AU32" s="2205"/>
      <c r="AV32" s="2205"/>
      <c r="AW32" s="2205"/>
      <c r="AX32" s="2205"/>
      <c r="AY32" s="2205"/>
      <c r="AZ32" s="2205"/>
      <c r="BA32" s="2239" t="s">
        <v>3</v>
      </c>
      <c r="BB32" s="2239" t="s">
        <v>3</v>
      </c>
      <c r="BC32" s="2302" t="s">
        <v>3</v>
      </c>
      <c r="BD32" s="2471">
        <v>0</v>
      </c>
      <c r="BE32" s="2471">
        <v>0</v>
      </c>
      <c r="BF32" s="2471" t="s">
        <v>3</v>
      </c>
    </row>
    <row r="33" spans="1:58" x14ac:dyDescent="0.25">
      <c r="A33" s="2813" t="s">
        <v>56</v>
      </c>
      <c r="B33" s="2814"/>
      <c r="C33" s="2815"/>
      <c r="D33" s="2342">
        <v>0</v>
      </c>
      <c r="E33" s="2334"/>
      <c r="F33" s="2385"/>
      <c r="G33" s="2385"/>
      <c r="H33" s="2385"/>
      <c r="I33" s="2345"/>
      <c r="J33" s="2345"/>
      <c r="K33" s="2345"/>
      <c r="L33" s="2345"/>
      <c r="M33" s="2345"/>
      <c r="N33" s="2345"/>
      <c r="O33" s="2345"/>
      <c r="P33" s="2328"/>
      <c r="Q33" s="2353"/>
      <c r="R33" s="2424"/>
      <c r="S33" s="2463" t="s">
        <v>6</v>
      </c>
      <c r="T33" s="2202"/>
      <c r="U33" s="2202"/>
      <c r="V33" s="2202"/>
      <c r="W33" s="2202"/>
      <c r="X33" s="2202"/>
      <c r="Y33" s="2216"/>
      <c r="Z33" s="2216"/>
      <c r="AA33" s="2209"/>
      <c r="AB33" s="2205"/>
      <c r="AC33" s="2205"/>
      <c r="AD33" s="2205"/>
      <c r="AE33" s="2205"/>
      <c r="AF33" s="2205"/>
      <c r="AG33" s="2202"/>
      <c r="AH33" s="2205"/>
      <c r="AI33" s="2205"/>
      <c r="AJ33" s="2205"/>
      <c r="AK33" s="2205"/>
      <c r="AL33" s="2205"/>
      <c r="AM33" s="2205"/>
      <c r="AN33" s="2205"/>
      <c r="AO33" s="2205"/>
      <c r="AP33" s="2205"/>
      <c r="AQ33" s="2205"/>
      <c r="AR33" s="2205"/>
      <c r="AS33" s="2205"/>
      <c r="AT33" s="2205"/>
      <c r="AU33" s="2205"/>
      <c r="AV33" s="2205"/>
      <c r="AW33" s="2205"/>
      <c r="AX33" s="2205"/>
      <c r="AY33" s="2205"/>
      <c r="AZ33" s="2205"/>
      <c r="BA33" s="2239" t="s">
        <v>3</v>
      </c>
      <c r="BB33" s="2239" t="s">
        <v>3</v>
      </c>
      <c r="BC33" s="2225"/>
      <c r="BD33" s="2225"/>
      <c r="BE33" s="2471">
        <v>0</v>
      </c>
      <c r="BF33" s="2471" t="s">
        <v>3</v>
      </c>
    </row>
    <row r="34" spans="1:58" x14ac:dyDescent="0.25">
      <c r="A34" s="2813" t="s">
        <v>57</v>
      </c>
      <c r="B34" s="2814"/>
      <c r="C34" s="2815"/>
      <c r="D34" s="2342">
        <v>0</v>
      </c>
      <c r="E34" s="2334"/>
      <c r="F34" s="2385"/>
      <c r="G34" s="2385"/>
      <c r="H34" s="2385"/>
      <c r="I34" s="2385"/>
      <c r="J34" s="2385"/>
      <c r="K34" s="2335"/>
      <c r="L34" s="2385"/>
      <c r="M34" s="2335"/>
      <c r="N34" s="2336"/>
      <c r="O34" s="2336"/>
      <c r="P34" s="2328"/>
      <c r="Q34" s="2352"/>
      <c r="R34" s="2424"/>
      <c r="S34" s="2463" t="s">
        <v>6</v>
      </c>
      <c r="T34" s="2202"/>
      <c r="U34" s="2202"/>
      <c r="V34" s="2202"/>
      <c r="W34" s="2202"/>
      <c r="X34" s="2202"/>
      <c r="Y34" s="2216"/>
      <c r="Z34" s="2216"/>
      <c r="AA34" s="2209"/>
      <c r="AB34" s="2205"/>
      <c r="AC34" s="2205"/>
      <c r="AD34" s="2205"/>
      <c r="AE34" s="2205"/>
      <c r="AF34" s="2205"/>
      <c r="AG34" s="2202"/>
      <c r="AH34" s="2205"/>
      <c r="AI34" s="2205"/>
      <c r="AJ34" s="2205"/>
      <c r="AK34" s="2205"/>
      <c r="AL34" s="2205"/>
      <c r="AM34" s="2205"/>
      <c r="AN34" s="2205"/>
      <c r="AO34" s="2205"/>
      <c r="AP34" s="2205"/>
      <c r="AQ34" s="2205"/>
      <c r="AR34" s="2205"/>
      <c r="AS34" s="2205"/>
      <c r="AT34" s="2205"/>
      <c r="AU34" s="2205"/>
      <c r="AV34" s="2205"/>
      <c r="AW34" s="2205"/>
      <c r="AX34" s="2205"/>
      <c r="AY34" s="2205"/>
      <c r="AZ34" s="2205"/>
      <c r="BA34" s="2239" t="s">
        <v>3</v>
      </c>
      <c r="BB34" s="2239" t="s">
        <v>3</v>
      </c>
      <c r="BC34" s="2302" t="s">
        <v>3</v>
      </c>
      <c r="BD34" s="2471">
        <v>0</v>
      </c>
      <c r="BE34" s="2471">
        <v>0</v>
      </c>
      <c r="BF34" s="2471" t="s">
        <v>3</v>
      </c>
    </row>
    <row r="35" spans="1:58" x14ac:dyDescent="0.25">
      <c r="A35" s="2813" t="s">
        <v>58</v>
      </c>
      <c r="B35" s="2814"/>
      <c r="C35" s="2815"/>
      <c r="D35" s="2342">
        <v>0</v>
      </c>
      <c r="E35" s="2334"/>
      <c r="F35" s="2385"/>
      <c r="G35" s="2385"/>
      <c r="H35" s="2385"/>
      <c r="I35" s="2385"/>
      <c r="J35" s="2385"/>
      <c r="K35" s="2335"/>
      <c r="L35" s="2385"/>
      <c r="M35" s="2345"/>
      <c r="N35" s="2420"/>
      <c r="O35" s="2420"/>
      <c r="P35" s="2328"/>
      <c r="Q35" s="2353"/>
      <c r="R35" s="2410"/>
      <c r="S35" s="2463" t="s">
        <v>6</v>
      </c>
      <c r="T35" s="2202"/>
      <c r="U35" s="2202"/>
      <c r="V35" s="2202"/>
      <c r="W35" s="2202"/>
      <c r="X35" s="2202"/>
      <c r="Y35" s="2216"/>
      <c r="Z35" s="2216"/>
      <c r="AA35" s="2216"/>
      <c r="AB35" s="2205"/>
      <c r="AC35" s="2205"/>
      <c r="AD35" s="2205"/>
      <c r="AE35" s="2205"/>
      <c r="AF35" s="2205"/>
      <c r="AG35" s="2202"/>
      <c r="AH35" s="2205"/>
      <c r="AI35" s="2205"/>
      <c r="AJ35" s="2205"/>
      <c r="AK35" s="2205"/>
      <c r="AL35" s="2205"/>
      <c r="AM35" s="2205"/>
      <c r="AN35" s="2205"/>
      <c r="AO35" s="2205"/>
      <c r="AP35" s="2205"/>
      <c r="AQ35" s="2205"/>
      <c r="AR35" s="2205"/>
      <c r="AS35" s="2205"/>
      <c r="AT35" s="2205"/>
      <c r="AU35" s="2205"/>
      <c r="AV35" s="2205"/>
      <c r="AW35" s="2205"/>
      <c r="AX35" s="2205"/>
      <c r="AY35" s="2205"/>
      <c r="AZ35" s="2205"/>
      <c r="BA35" s="2239" t="s">
        <v>3</v>
      </c>
      <c r="BB35" s="2239" t="s">
        <v>3</v>
      </c>
      <c r="BC35" s="2225"/>
      <c r="BD35" s="2225"/>
      <c r="BE35" s="2471">
        <v>0</v>
      </c>
      <c r="BF35" s="2471" t="s">
        <v>3</v>
      </c>
    </row>
    <row r="36" spans="1:58" x14ac:dyDescent="0.25">
      <c r="A36" s="2898" t="s">
        <v>59</v>
      </c>
      <c r="B36" s="2899"/>
      <c r="C36" s="2900"/>
      <c r="D36" s="2342">
        <v>0</v>
      </c>
      <c r="E36" s="2334"/>
      <c r="F36" s="2385"/>
      <c r="G36" s="2385"/>
      <c r="H36" s="2385"/>
      <c r="I36" s="2385"/>
      <c r="J36" s="2385"/>
      <c r="K36" s="2335"/>
      <c r="L36" s="2422"/>
      <c r="M36" s="2345"/>
      <c r="N36" s="2345"/>
      <c r="O36" s="2420"/>
      <c r="P36" s="2328"/>
      <c r="Q36" s="2364"/>
      <c r="R36" s="2424"/>
      <c r="S36" s="2463" t="s">
        <v>6</v>
      </c>
      <c r="T36" s="2202"/>
      <c r="U36" s="2202"/>
      <c r="V36" s="2202"/>
      <c r="W36" s="2202"/>
      <c r="X36" s="2202"/>
      <c r="Y36" s="2216"/>
      <c r="Z36" s="2216"/>
      <c r="AA36" s="2216"/>
      <c r="AB36" s="2205"/>
      <c r="AC36" s="2205"/>
      <c r="AD36" s="2205"/>
      <c r="AE36" s="2205"/>
      <c r="AF36" s="2205"/>
      <c r="AG36" s="2202"/>
      <c r="AH36" s="2205"/>
      <c r="AI36" s="2205"/>
      <c r="AJ36" s="2205"/>
      <c r="AK36" s="2205"/>
      <c r="AL36" s="2205"/>
      <c r="AM36" s="2205"/>
      <c r="AN36" s="2205"/>
      <c r="AO36" s="2205"/>
      <c r="AP36" s="2205"/>
      <c r="AQ36" s="2205"/>
      <c r="AR36" s="2205"/>
      <c r="AS36" s="2205"/>
      <c r="AT36" s="2205"/>
      <c r="AU36" s="2205"/>
      <c r="AV36" s="2205"/>
      <c r="AW36" s="2205"/>
      <c r="AX36" s="2205"/>
      <c r="AY36" s="2205"/>
      <c r="AZ36" s="2205"/>
      <c r="BA36" s="2239" t="s">
        <v>3</v>
      </c>
      <c r="BB36" s="2239" t="s">
        <v>3</v>
      </c>
      <c r="BC36" s="2225"/>
      <c r="BD36" s="2225"/>
      <c r="BE36" s="2471">
        <v>0</v>
      </c>
      <c r="BF36" s="2471" t="s">
        <v>3</v>
      </c>
    </row>
    <row r="37" spans="1:58" x14ac:dyDescent="0.25">
      <c r="A37" s="2813" t="s">
        <v>60</v>
      </c>
      <c r="B37" s="2814"/>
      <c r="C37" s="2815"/>
      <c r="D37" s="2342">
        <v>0</v>
      </c>
      <c r="E37" s="2334"/>
      <c r="F37" s="2385"/>
      <c r="G37" s="2385"/>
      <c r="H37" s="2385"/>
      <c r="I37" s="2385"/>
      <c r="J37" s="2385"/>
      <c r="K37" s="2335"/>
      <c r="L37" s="2422"/>
      <c r="M37" s="2345"/>
      <c r="N37" s="2345"/>
      <c r="O37" s="2420"/>
      <c r="P37" s="2328"/>
      <c r="Q37" s="2364"/>
      <c r="R37" s="2424"/>
      <c r="S37" s="2463" t="s">
        <v>6</v>
      </c>
      <c r="T37" s="2202"/>
      <c r="U37" s="2202"/>
      <c r="V37" s="2202"/>
      <c r="W37" s="2202"/>
      <c r="X37" s="2202"/>
      <c r="Y37" s="2216"/>
      <c r="Z37" s="2216"/>
      <c r="AA37" s="2216"/>
      <c r="AB37" s="2205"/>
      <c r="AC37" s="2205"/>
      <c r="AD37" s="2205"/>
      <c r="AE37" s="2205"/>
      <c r="AF37" s="2205"/>
      <c r="AG37" s="2202"/>
      <c r="AH37" s="2205"/>
      <c r="AI37" s="2205"/>
      <c r="AJ37" s="2205"/>
      <c r="AK37" s="2205"/>
      <c r="AL37" s="2205"/>
      <c r="AM37" s="2205"/>
      <c r="AN37" s="2205"/>
      <c r="AO37" s="2205"/>
      <c r="AP37" s="2205"/>
      <c r="AQ37" s="2205"/>
      <c r="AR37" s="2205"/>
      <c r="AS37" s="2205"/>
      <c r="AT37" s="2205"/>
      <c r="AU37" s="2205"/>
      <c r="AV37" s="2205"/>
      <c r="AW37" s="2205"/>
      <c r="AX37" s="2205"/>
      <c r="AY37" s="2205"/>
      <c r="AZ37" s="2205"/>
      <c r="BA37" s="2239" t="s">
        <v>3</v>
      </c>
      <c r="BB37" s="2239" t="s">
        <v>3</v>
      </c>
      <c r="BC37" s="2225"/>
      <c r="BD37" s="2225"/>
      <c r="BE37" s="2471">
        <v>0</v>
      </c>
      <c r="BF37" s="2471" t="s">
        <v>3</v>
      </c>
    </row>
    <row r="38" spans="1:58" x14ac:dyDescent="0.25">
      <c r="A38" s="2797" t="s">
        <v>61</v>
      </c>
      <c r="B38" s="2803"/>
      <c r="C38" s="2798"/>
      <c r="D38" s="2381">
        <v>0</v>
      </c>
      <c r="E38" s="2370">
        <v>0</v>
      </c>
      <c r="F38" s="2433">
        <v>0</v>
      </c>
      <c r="G38" s="2433">
        <v>0</v>
      </c>
      <c r="H38" s="2371">
        <v>0</v>
      </c>
      <c r="I38" s="2371">
        <v>0</v>
      </c>
      <c r="J38" s="2371">
        <v>0</v>
      </c>
      <c r="K38" s="2371">
        <v>0</v>
      </c>
      <c r="L38" s="2433">
        <v>0</v>
      </c>
      <c r="M38" s="2371">
        <v>0</v>
      </c>
      <c r="N38" s="2371">
        <v>0</v>
      </c>
      <c r="O38" s="2372">
        <v>0</v>
      </c>
      <c r="P38" s="2369">
        <v>0</v>
      </c>
      <c r="Q38" s="2374">
        <v>0</v>
      </c>
      <c r="R38" s="2374">
        <v>0</v>
      </c>
      <c r="S38" s="2463" t="s">
        <v>6</v>
      </c>
      <c r="T38" s="2202"/>
      <c r="U38" s="2202"/>
      <c r="V38" s="2202"/>
      <c r="W38" s="2202"/>
      <c r="X38" s="2209"/>
      <c r="Y38" s="2216"/>
      <c r="Z38" s="2216"/>
      <c r="AA38" s="2209"/>
      <c r="AB38" s="2205"/>
      <c r="AC38" s="2205"/>
      <c r="AD38" s="2205"/>
      <c r="AE38" s="2205"/>
      <c r="AF38" s="2205"/>
      <c r="AG38" s="2202"/>
      <c r="AH38" s="2205"/>
      <c r="AI38" s="2205"/>
      <c r="AJ38" s="2205"/>
      <c r="AK38" s="2205"/>
      <c r="AL38" s="2205"/>
      <c r="AM38" s="2205"/>
      <c r="AN38" s="2205"/>
      <c r="AO38" s="2205"/>
      <c r="AP38" s="2205"/>
      <c r="AQ38" s="2205"/>
      <c r="AR38" s="2205"/>
      <c r="AS38" s="2205"/>
      <c r="AT38" s="2205"/>
      <c r="AU38" s="2205"/>
      <c r="AV38" s="2205"/>
      <c r="AW38" s="2205"/>
      <c r="AX38" s="2205"/>
      <c r="AY38" s="2205"/>
      <c r="AZ38" s="2205"/>
      <c r="BA38" s="2239" t="s">
        <v>3</v>
      </c>
      <c r="BB38" s="2239" t="s">
        <v>3</v>
      </c>
      <c r="BC38" s="2302" t="s">
        <v>3</v>
      </c>
      <c r="BD38" s="2471">
        <v>0</v>
      </c>
      <c r="BE38" s="2471">
        <v>0</v>
      </c>
      <c r="BF38" s="2471" t="s">
        <v>3</v>
      </c>
    </row>
    <row r="39" spans="1:58" x14ac:dyDescent="0.25">
      <c r="A39" s="2245" t="s">
        <v>62</v>
      </c>
      <c r="B39" s="2243"/>
      <c r="C39" s="2243"/>
      <c r="D39" s="2246"/>
      <c r="E39" s="2246"/>
      <c r="F39" s="2246"/>
      <c r="G39" s="2246"/>
      <c r="H39" s="2246"/>
      <c r="I39" s="2246"/>
      <c r="J39" s="2246"/>
      <c r="K39" s="2246"/>
      <c r="L39" s="2246"/>
      <c r="M39" s="2246"/>
      <c r="N39" s="2246"/>
      <c r="O39" s="2246"/>
      <c r="P39" s="2246"/>
      <c r="Q39" s="2246"/>
      <c r="R39" s="2237"/>
      <c r="S39" s="2237"/>
      <c r="T39" s="2202"/>
      <c r="U39" s="2202"/>
      <c r="V39" s="2202"/>
      <c r="W39" s="2202"/>
      <c r="X39" s="2202"/>
      <c r="Y39" s="2202"/>
      <c r="Z39" s="2202"/>
      <c r="AA39" s="2202"/>
      <c r="AB39" s="2202"/>
      <c r="AC39" s="2202"/>
      <c r="AD39" s="2202"/>
      <c r="AE39" s="2202"/>
      <c r="AF39" s="2202"/>
      <c r="AG39" s="2202"/>
      <c r="AH39" s="2202"/>
      <c r="AI39" s="2202"/>
      <c r="AJ39" s="2202"/>
      <c r="AK39" s="2202"/>
      <c r="AL39" s="2202"/>
      <c r="AM39" s="2202"/>
      <c r="AN39" s="2202"/>
      <c r="AO39" s="2202"/>
      <c r="AP39" s="2202"/>
      <c r="AQ39" s="2202"/>
      <c r="AR39" s="2202"/>
      <c r="AS39" s="2202"/>
      <c r="AT39" s="2202"/>
      <c r="AU39" s="2202"/>
      <c r="AV39" s="2202"/>
      <c r="AW39" s="2202"/>
      <c r="AX39" s="2202"/>
      <c r="AY39" s="2202"/>
      <c r="AZ39" s="2202"/>
      <c r="BA39" s="2202"/>
      <c r="BB39" s="2202"/>
      <c r="BC39" s="2202"/>
      <c r="BD39" s="2202"/>
      <c r="BE39" s="2202"/>
      <c r="BF39" s="2202"/>
    </row>
    <row r="40" spans="1:58" x14ac:dyDescent="0.25">
      <c r="A40" s="2282" t="s">
        <v>63</v>
      </c>
      <c r="B40" s="2243"/>
      <c r="C40" s="2243"/>
      <c r="D40" s="2246"/>
      <c r="E40" s="2246"/>
      <c r="F40" s="2246"/>
      <c r="G40" s="2246"/>
      <c r="H40" s="2246"/>
      <c r="I40" s="2246"/>
      <c r="J40" s="2246"/>
      <c r="K40" s="2246"/>
      <c r="L40" s="2246"/>
      <c r="M40" s="2246"/>
      <c r="N40" s="2246"/>
      <c r="O40" s="2246"/>
      <c r="P40" s="2246"/>
      <c r="Q40" s="2246"/>
      <c r="R40" s="2237"/>
      <c r="S40" s="2237"/>
      <c r="T40" s="2202"/>
      <c r="U40" s="2202"/>
      <c r="V40" s="2202"/>
      <c r="W40" s="2202"/>
      <c r="X40" s="2202"/>
      <c r="Y40" s="2202"/>
      <c r="Z40" s="2202"/>
      <c r="AA40" s="2202"/>
      <c r="AB40" s="2202"/>
      <c r="AC40" s="2202"/>
      <c r="AD40" s="2202"/>
      <c r="AE40" s="2202"/>
      <c r="AF40" s="2202"/>
      <c r="AG40" s="2202"/>
      <c r="AH40" s="2202"/>
      <c r="AI40" s="2202"/>
      <c r="AJ40" s="2202"/>
      <c r="AK40" s="2202"/>
      <c r="AL40" s="2202"/>
      <c r="AM40" s="2202"/>
      <c r="AN40" s="2202"/>
      <c r="AO40" s="2202"/>
      <c r="AP40" s="2202"/>
      <c r="AQ40" s="2202"/>
      <c r="AR40" s="2202"/>
      <c r="AS40" s="2202"/>
      <c r="AT40" s="2202"/>
      <c r="AU40" s="2202"/>
      <c r="AV40" s="2202"/>
      <c r="AW40" s="2202"/>
      <c r="AX40" s="2202"/>
      <c r="AY40" s="2202"/>
      <c r="AZ40" s="2202"/>
      <c r="BA40" s="2202"/>
      <c r="BB40" s="2202"/>
      <c r="BC40" s="2202"/>
      <c r="BD40" s="2202"/>
      <c r="BE40" s="2202"/>
      <c r="BF40" s="2202"/>
    </row>
    <row r="41" spans="1:58" x14ac:dyDescent="0.25">
      <c r="A41" s="2810" t="s">
        <v>64</v>
      </c>
      <c r="B41" s="2811"/>
      <c r="C41" s="2812"/>
      <c r="D41" s="2341">
        <v>0</v>
      </c>
      <c r="E41" s="2347"/>
      <c r="F41" s="2348"/>
      <c r="G41" s="2348"/>
      <c r="H41" s="2348"/>
      <c r="I41" s="2348"/>
      <c r="J41" s="2348"/>
      <c r="K41" s="2348"/>
      <c r="L41" s="2348"/>
      <c r="M41" s="2348"/>
      <c r="N41" s="2363"/>
      <c r="O41" s="2363"/>
      <c r="P41" s="2327"/>
      <c r="Q41" s="2382"/>
      <c r="R41" s="2426"/>
      <c r="S41" s="2463" t="s">
        <v>6</v>
      </c>
      <c r="T41" s="2202"/>
      <c r="U41" s="2202"/>
      <c r="V41" s="2202"/>
      <c r="W41" s="2202"/>
      <c r="X41" s="2202"/>
      <c r="Y41" s="2216"/>
      <c r="Z41" s="2216"/>
      <c r="AA41" s="2209"/>
      <c r="AB41" s="2205"/>
      <c r="AC41" s="2205"/>
      <c r="AD41" s="2205"/>
      <c r="AE41" s="2205"/>
      <c r="AF41" s="2205"/>
      <c r="AG41" s="2202"/>
      <c r="AH41" s="2205"/>
      <c r="AI41" s="2205"/>
      <c r="AJ41" s="2205"/>
      <c r="AK41" s="2205"/>
      <c r="AL41" s="2205"/>
      <c r="AM41" s="2205"/>
      <c r="AN41" s="2205"/>
      <c r="AO41" s="2205"/>
      <c r="AP41" s="2205"/>
      <c r="AQ41" s="2205"/>
      <c r="AR41" s="2205"/>
      <c r="AS41" s="2205"/>
      <c r="AT41" s="2205"/>
      <c r="AU41" s="2205"/>
      <c r="AV41" s="2205"/>
      <c r="AW41" s="2205"/>
      <c r="AX41" s="2205"/>
      <c r="AY41" s="2205"/>
      <c r="AZ41" s="2205"/>
      <c r="BA41" s="2239" t="s">
        <v>3</v>
      </c>
      <c r="BB41" s="2239" t="s">
        <v>3</v>
      </c>
      <c r="BC41" s="2302" t="s">
        <v>3</v>
      </c>
      <c r="BD41" s="2471">
        <v>0</v>
      </c>
      <c r="BE41" s="2471">
        <v>0</v>
      </c>
      <c r="BF41" s="2471" t="s">
        <v>3</v>
      </c>
    </row>
    <row r="42" spans="1:58" x14ac:dyDescent="0.25">
      <c r="A42" s="2813" t="s">
        <v>65</v>
      </c>
      <c r="B42" s="2814"/>
      <c r="C42" s="2815"/>
      <c r="D42" s="2342">
        <v>0</v>
      </c>
      <c r="E42" s="2334"/>
      <c r="F42" s="2335"/>
      <c r="G42" s="2335"/>
      <c r="H42" s="2335"/>
      <c r="I42" s="2335"/>
      <c r="J42" s="2335"/>
      <c r="K42" s="2335"/>
      <c r="L42" s="2335"/>
      <c r="M42" s="2335"/>
      <c r="N42" s="2336"/>
      <c r="O42" s="2336"/>
      <c r="P42" s="2328"/>
      <c r="Q42" s="2352"/>
      <c r="R42" s="2410"/>
      <c r="S42" s="2463" t="s">
        <v>6</v>
      </c>
      <c r="T42" s="2202"/>
      <c r="U42" s="2202"/>
      <c r="V42" s="2202"/>
      <c r="W42" s="2202"/>
      <c r="X42" s="2202"/>
      <c r="Y42" s="2216"/>
      <c r="Z42" s="2216"/>
      <c r="AA42" s="2209"/>
      <c r="AB42" s="2205"/>
      <c r="AC42" s="2205"/>
      <c r="AD42" s="2205"/>
      <c r="AE42" s="2205"/>
      <c r="AF42" s="2205"/>
      <c r="AG42" s="2202"/>
      <c r="AH42" s="2205"/>
      <c r="AI42" s="2205"/>
      <c r="AJ42" s="2205"/>
      <c r="AK42" s="2205"/>
      <c r="AL42" s="2205"/>
      <c r="AM42" s="2205"/>
      <c r="AN42" s="2205"/>
      <c r="AO42" s="2205"/>
      <c r="AP42" s="2205"/>
      <c r="AQ42" s="2205"/>
      <c r="AR42" s="2205"/>
      <c r="AS42" s="2205"/>
      <c r="AT42" s="2205"/>
      <c r="AU42" s="2205"/>
      <c r="AV42" s="2205"/>
      <c r="AW42" s="2205"/>
      <c r="AX42" s="2205"/>
      <c r="AY42" s="2205"/>
      <c r="AZ42" s="2205"/>
      <c r="BA42" s="2239" t="s">
        <v>3</v>
      </c>
      <c r="BB42" s="2239" t="s">
        <v>3</v>
      </c>
      <c r="BC42" s="2302" t="s">
        <v>3</v>
      </c>
      <c r="BD42" s="2471">
        <v>0</v>
      </c>
      <c r="BE42" s="2471">
        <v>0</v>
      </c>
      <c r="BF42" s="2471" t="s">
        <v>3</v>
      </c>
    </row>
    <row r="43" spans="1:58" x14ac:dyDescent="0.25">
      <c r="A43" s="2813" t="s">
        <v>66</v>
      </c>
      <c r="B43" s="2814"/>
      <c r="C43" s="2815"/>
      <c r="D43" s="2342">
        <v>0</v>
      </c>
      <c r="E43" s="2334"/>
      <c r="F43" s="2335"/>
      <c r="G43" s="2335"/>
      <c r="H43" s="2335"/>
      <c r="I43" s="2335"/>
      <c r="J43" s="2335"/>
      <c r="K43" s="2335"/>
      <c r="L43" s="2335"/>
      <c r="M43" s="2335"/>
      <c r="N43" s="2336"/>
      <c r="O43" s="2336"/>
      <c r="P43" s="2328"/>
      <c r="Q43" s="2352"/>
      <c r="R43" s="2410"/>
      <c r="S43" s="2463" t="s">
        <v>6</v>
      </c>
      <c r="T43" s="2202"/>
      <c r="U43" s="2202"/>
      <c r="V43" s="2202"/>
      <c r="W43" s="2202"/>
      <c r="X43" s="2202"/>
      <c r="Y43" s="2216"/>
      <c r="Z43" s="2216"/>
      <c r="AA43" s="2209"/>
      <c r="AB43" s="2205"/>
      <c r="AC43" s="2205"/>
      <c r="AD43" s="2205"/>
      <c r="AE43" s="2205"/>
      <c r="AF43" s="2205"/>
      <c r="AG43" s="2202"/>
      <c r="AH43" s="2205"/>
      <c r="AI43" s="2205"/>
      <c r="AJ43" s="2205"/>
      <c r="AK43" s="2205"/>
      <c r="AL43" s="2205"/>
      <c r="AM43" s="2205"/>
      <c r="AN43" s="2205"/>
      <c r="AO43" s="2205"/>
      <c r="AP43" s="2205"/>
      <c r="AQ43" s="2205"/>
      <c r="AR43" s="2205"/>
      <c r="AS43" s="2205"/>
      <c r="AT43" s="2205"/>
      <c r="AU43" s="2205"/>
      <c r="AV43" s="2205"/>
      <c r="AW43" s="2205"/>
      <c r="AX43" s="2205"/>
      <c r="AY43" s="2205"/>
      <c r="AZ43" s="2205"/>
      <c r="BA43" s="2239" t="s">
        <v>3</v>
      </c>
      <c r="BB43" s="2239" t="s">
        <v>3</v>
      </c>
      <c r="BC43" s="2302" t="s">
        <v>3</v>
      </c>
      <c r="BD43" s="2471">
        <v>0</v>
      </c>
      <c r="BE43" s="2471">
        <v>0</v>
      </c>
      <c r="BF43" s="2471" t="s">
        <v>3</v>
      </c>
    </row>
    <row r="44" spans="1:58" x14ac:dyDescent="0.25">
      <c r="A44" s="2813" t="s">
        <v>67</v>
      </c>
      <c r="B44" s="2814"/>
      <c r="C44" s="2815"/>
      <c r="D44" s="2342">
        <v>0</v>
      </c>
      <c r="E44" s="2334"/>
      <c r="F44" s="2335"/>
      <c r="G44" s="2335"/>
      <c r="H44" s="2335"/>
      <c r="I44" s="2335"/>
      <c r="J44" s="2335"/>
      <c r="K44" s="2335"/>
      <c r="L44" s="2335"/>
      <c r="M44" s="2335"/>
      <c r="N44" s="2336"/>
      <c r="O44" s="2336"/>
      <c r="P44" s="2328"/>
      <c r="Q44" s="2352"/>
      <c r="R44" s="2410"/>
      <c r="S44" s="2463" t="s">
        <v>6</v>
      </c>
      <c r="T44" s="2202"/>
      <c r="U44" s="2202"/>
      <c r="V44" s="2202"/>
      <c r="W44" s="2202"/>
      <c r="X44" s="2202"/>
      <c r="Y44" s="2216"/>
      <c r="Z44" s="2216"/>
      <c r="AA44" s="2209"/>
      <c r="AB44" s="2205"/>
      <c r="AC44" s="2205"/>
      <c r="AD44" s="2205"/>
      <c r="AE44" s="2205"/>
      <c r="AF44" s="2205"/>
      <c r="AG44" s="2202"/>
      <c r="AH44" s="2205"/>
      <c r="AI44" s="2205"/>
      <c r="AJ44" s="2205"/>
      <c r="AK44" s="2205"/>
      <c r="AL44" s="2205"/>
      <c r="AM44" s="2205"/>
      <c r="AN44" s="2205"/>
      <c r="AO44" s="2205"/>
      <c r="AP44" s="2205"/>
      <c r="AQ44" s="2205"/>
      <c r="AR44" s="2205"/>
      <c r="AS44" s="2205"/>
      <c r="AT44" s="2205"/>
      <c r="AU44" s="2205"/>
      <c r="AV44" s="2205"/>
      <c r="AW44" s="2205"/>
      <c r="AX44" s="2205"/>
      <c r="AY44" s="2205"/>
      <c r="AZ44" s="2205"/>
      <c r="BA44" s="2239" t="s">
        <v>3</v>
      </c>
      <c r="BB44" s="2239" t="s">
        <v>3</v>
      </c>
      <c r="BC44" s="2302" t="s">
        <v>3</v>
      </c>
      <c r="BD44" s="2471">
        <v>0</v>
      </c>
      <c r="BE44" s="2471">
        <v>0</v>
      </c>
      <c r="BF44" s="2471" t="s">
        <v>3</v>
      </c>
    </row>
    <row r="45" spans="1:58" x14ac:dyDescent="0.25">
      <c r="A45" s="2813" t="s">
        <v>68</v>
      </c>
      <c r="B45" s="2814"/>
      <c r="C45" s="2815"/>
      <c r="D45" s="2342">
        <v>0</v>
      </c>
      <c r="E45" s="2334"/>
      <c r="F45" s="2335"/>
      <c r="G45" s="2335"/>
      <c r="H45" s="2335"/>
      <c r="I45" s="2335"/>
      <c r="J45" s="2335"/>
      <c r="K45" s="2335"/>
      <c r="L45" s="2335"/>
      <c r="M45" s="2335"/>
      <c r="N45" s="2336"/>
      <c r="O45" s="2336"/>
      <c r="P45" s="2328"/>
      <c r="Q45" s="2352"/>
      <c r="R45" s="2410"/>
      <c r="S45" s="2463" t="s">
        <v>6</v>
      </c>
      <c r="T45" s="2202"/>
      <c r="U45" s="2202"/>
      <c r="V45" s="2202"/>
      <c r="W45" s="2202"/>
      <c r="X45" s="2202"/>
      <c r="Y45" s="2216"/>
      <c r="Z45" s="2216"/>
      <c r="AA45" s="2209"/>
      <c r="AB45" s="2205"/>
      <c r="AC45" s="2205"/>
      <c r="AD45" s="2205"/>
      <c r="AE45" s="2205"/>
      <c r="AF45" s="2205"/>
      <c r="AG45" s="2202"/>
      <c r="AH45" s="2205"/>
      <c r="AI45" s="2205"/>
      <c r="AJ45" s="2205"/>
      <c r="AK45" s="2205"/>
      <c r="AL45" s="2205"/>
      <c r="AM45" s="2205"/>
      <c r="AN45" s="2205"/>
      <c r="AO45" s="2205"/>
      <c r="AP45" s="2205"/>
      <c r="AQ45" s="2205"/>
      <c r="AR45" s="2205"/>
      <c r="AS45" s="2205"/>
      <c r="AT45" s="2205"/>
      <c r="AU45" s="2205"/>
      <c r="AV45" s="2205"/>
      <c r="AW45" s="2205"/>
      <c r="AX45" s="2205"/>
      <c r="AY45" s="2205"/>
      <c r="AZ45" s="2205"/>
      <c r="BA45" s="2239" t="s">
        <v>3</v>
      </c>
      <c r="BB45" s="2239" t="s">
        <v>3</v>
      </c>
      <c r="BC45" s="2302" t="s">
        <v>3</v>
      </c>
      <c r="BD45" s="2471">
        <v>0</v>
      </c>
      <c r="BE45" s="2471">
        <v>0</v>
      </c>
      <c r="BF45" s="2471" t="s">
        <v>3</v>
      </c>
    </row>
    <row r="46" spans="1:58" x14ac:dyDescent="0.25">
      <c r="A46" s="2813" t="s">
        <v>69</v>
      </c>
      <c r="B46" s="2814"/>
      <c r="C46" s="2815"/>
      <c r="D46" s="2342">
        <v>0</v>
      </c>
      <c r="E46" s="2334"/>
      <c r="F46" s="2335"/>
      <c r="G46" s="2335"/>
      <c r="H46" s="2335"/>
      <c r="I46" s="2335"/>
      <c r="J46" s="2335"/>
      <c r="K46" s="2335"/>
      <c r="L46" s="2345"/>
      <c r="M46" s="2345"/>
      <c r="N46" s="2345"/>
      <c r="O46" s="2420"/>
      <c r="P46" s="2328"/>
      <c r="Q46" s="2353"/>
      <c r="R46" s="2410"/>
      <c r="S46" s="2463" t="s">
        <v>6</v>
      </c>
      <c r="T46" s="2202"/>
      <c r="U46" s="2202"/>
      <c r="V46" s="2202"/>
      <c r="W46" s="2202"/>
      <c r="X46" s="2202"/>
      <c r="Y46" s="2216"/>
      <c r="Z46" s="2216"/>
      <c r="AA46" s="2209"/>
      <c r="AB46" s="2205"/>
      <c r="AC46" s="2205"/>
      <c r="AD46" s="2205"/>
      <c r="AE46" s="2205"/>
      <c r="AF46" s="2205"/>
      <c r="AG46" s="2202"/>
      <c r="AH46" s="2205"/>
      <c r="AI46" s="2205"/>
      <c r="AJ46" s="2205"/>
      <c r="AK46" s="2205"/>
      <c r="AL46" s="2205"/>
      <c r="AM46" s="2205"/>
      <c r="AN46" s="2205"/>
      <c r="AO46" s="2205"/>
      <c r="AP46" s="2205"/>
      <c r="AQ46" s="2205"/>
      <c r="AR46" s="2205"/>
      <c r="AS46" s="2205"/>
      <c r="AT46" s="2205"/>
      <c r="AU46" s="2205"/>
      <c r="AV46" s="2205"/>
      <c r="AW46" s="2205"/>
      <c r="AX46" s="2205"/>
      <c r="AY46" s="2205"/>
      <c r="AZ46" s="2205"/>
      <c r="BA46" s="2239" t="s">
        <v>3</v>
      </c>
      <c r="BB46" s="2239" t="s">
        <v>3</v>
      </c>
      <c r="BC46" s="2225"/>
      <c r="BD46" s="2225"/>
      <c r="BE46" s="2471">
        <v>0</v>
      </c>
      <c r="BF46" s="2471" t="s">
        <v>3</v>
      </c>
    </row>
    <row r="47" spans="1:58" x14ac:dyDescent="0.25">
      <c r="A47" s="2813" t="s">
        <v>70</v>
      </c>
      <c r="B47" s="2814"/>
      <c r="C47" s="2815"/>
      <c r="D47" s="2342">
        <v>0</v>
      </c>
      <c r="E47" s="2345"/>
      <c r="F47" s="2345"/>
      <c r="G47" s="2345"/>
      <c r="H47" s="2345"/>
      <c r="I47" s="2345"/>
      <c r="J47" s="2335"/>
      <c r="K47" s="2335"/>
      <c r="L47" s="2335"/>
      <c r="M47" s="2335"/>
      <c r="N47" s="2336"/>
      <c r="O47" s="2336"/>
      <c r="P47" s="2328"/>
      <c r="Q47" s="2352"/>
      <c r="R47" s="2410"/>
      <c r="S47" s="2463" t="s">
        <v>6</v>
      </c>
      <c r="T47" s="2202"/>
      <c r="U47" s="2202"/>
      <c r="V47" s="2202"/>
      <c r="W47" s="2202"/>
      <c r="X47" s="2202"/>
      <c r="Y47" s="2216"/>
      <c r="Z47" s="2216"/>
      <c r="AA47" s="2209"/>
      <c r="AB47" s="2205"/>
      <c r="AC47" s="2205"/>
      <c r="AD47" s="2205"/>
      <c r="AE47" s="2205"/>
      <c r="AF47" s="2205"/>
      <c r="AG47" s="2202"/>
      <c r="AH47" s="2205"/>
      <c r="AI47" s="2205"/>
      <c r="AJ47" s="2205"/>
      <c r="AK47" s="2205"/>
      <c r="AL47" s="2205"/>
      <c r="AM47" s="2205"/>
      <c r="AN47" s="2205"/>
      <c r="AO47" s="2205"/>
      <c r="AP47" s="2205"/>
      <c r="AQ47" s="2205"/>
      <c r="AR47" s="2205"/>
      <c r="AS47" s="2205"/>
      <c r="AT47" s="2205"/>
      <c r="AU47" s="2205"/>
      <c r="AV47" s="2205"/>
      <c r="AW47" s="2205"/>
      <c r="AX47" s="2205"/>
      <c r="AY47" s="2205"/>
      <c r="AZ47" s="2205"/>
      <c r="BA47" s="2239" t="s">
        <v>3</v>
      </c>
      <c r="BB47" s="2239" t="s">
        <v>3</v>
      </c>
      <c r="BC47" s="2302" t="s">
        <v>3</v>
      </c>
      <c r="BD47" s="2471">
        <v>0</v>
      </c>
      <c r="BE47" s="2471">
        <v>0</v>
      </c>
      <c r="BF47" s="2471" t="s">
        <v>3</v>
      </c>
    </row>
    <row r="48" spans="1:58" x14ac:dyDescent="0.25">
      <c r="A48" s="2813" t="s">
        <v>71</v>
      </c>
      <c r="B48" s="2814"/>
      <c r="C48" s="2815"/>
      <c r="D48" s="2342">
        <v>0</v>
      </c>
      <c r="E48" s="2345"/>
      <c r="F48" s="2345"/>
      <c r="G48" s="2345"/>
      <c r="H48" s="2345"/>
      <c r="I48" s="2335"/>
      <c r="J48" s="2335"/>
      <c r="K48" s="2335"/>
      <c r="L48" s="2335"/>
      <c r="M48" s="2335"/>
      <c r="N48" s="2335"/>
      <c r="O48" s="2336"/>
      <c r="P48" s="2328"/>
      <c r="Q48" s="2352"/>
      <c r="R48" s="2410"/>
      <c r="S48" s="2463" t="s">
        <v>6</v>
      </c>
      <c r="T48" s="2202"/>
      <c r="U48" s="2202"/>
      <c r="V48" s="2202"/>
      <c r="W48" s="2202"/>
      <c r="X48" s="2202"/>
      <c r="Y48" s="2216"/>
      <c r="Z48" s="2216"/>
      <c r="AA48" s="2209"/>
      <c r="AB48" s="2205"/>
      <c r="AC48" s="2205"/>
      <c r="AD48" s="2205"/>
      <c r="AE48" s="2205"/>
      <c r="AF48" s="2205"/>
      <c r="AG48" s="2202"/>
      <c r="AH48" s="2205"/>
      <c r="AI48" s="2205"/>
      <c r="AJ48" s="2205"/>
      <c r="AK48" s="2205"/>
      <c r="AL48" s="2205"/>
      <c r="AM48" s="2205"/>
      <c r="AN48" s="2205"/>
      <c r="AO48" s="2205"/>
      <c r="AP48" s="2205"/>
      <c r="AQ48" s="2205"/>
      <c r="AR48" s="2205"/>
      <c r="AS48" s="2205"/>
      <c r="AT48" s="2205"/>
      <c r="AU48" s="2205"/>
      <c r="AV48" s="2205"/>
      <c r="AW48" s="2205"/>
      <c r="AX48" s="2205"/>
      <c r="AY48" s="2205"/>
      <c r="AZ48" s="2205"/>
      <c r="BA48" s="2239" t="s">
        <v>3</v>
      </c>
      <c r="BB48" s="2239" t="s">
        <v>3</v>
      </c>
      <c r="BC48" s="2302" t="s">
        <v>3</v>
      </c>
      <c r="BD48" s="2471">
        <v>0</v>
      </c>
      <c r="BE48" s="2471">
        <v>0</v>
      </c>
      <c r="BF48" s="2471" t="s">
        <v>3</v>
      </c>
    </row>
    <row r="49" spans="1:58" x14ac:dyDescent="0.25">
      <c r="A49" s="2845" t="s">
        <v>72</v>
      </c>
      <c r="B49" s="2846"/>
      <c r="C49" s="2847"/>
      <c r="D49" s="2342">
        <v>0</v>
      </c>
      <c r="E49" s="2335"/>
      <c r="F49" s="2335"/>
      <c r="G49" s="2335"/>
      <c r="H49" s="2335"/>
      <c r="I49" s="2335"/>
      <c r="J49" s="2335"/>
      <c r="K49" s="2335"/>
      <c r="L49" s="2335"/>
      <c r="M49" s="2335"/>
      <c r="N49" s="2336"/>
      <c r="O49" s="2336"/>
      <c r="P49" s="2328"/>
      <c r="Q49" s="2352"/>
      <c r="R49" s="2410"/>
      <c r="S49" s="2463" t="s">
        <v>6</v>
      </c>
      <c r="T49" s="2202"/>
      <c r="U49" s="2202"/>
      <c r="V49" s="2202"/>
      <c r="W49" s="2202"/>
      <c r="X49" s="2202"/>
      <c r="Y49" s="2216"/>
      <c r="Z49" s="2216"/>
      <c r="AA49" s="2209"/>
      <c r="AB49" s="2205"/>
      <c r="AC49" s="2205"/>
      <c r="AD49" s="2205"/>
      <c r="AE49" s="2205"/>
      <c r="AF49" s="2205"/>
      <c r="AG49" s="2202"/>
      <c r="AH49" s="2205"/>
      <c r="AI49" s="2205"/>
      <c r="AJ49" s="2205"/>
      <c r="AK49" s="2205"/>
      <c r="AL49" s="2205"/>
      <c r="AM49" s="2205"/>
      <c r="AN49" s="2205"/>
      <c r="AO49" s="2205"/>
      <c r="AP49" s="2205"/>
      <c r="AQ49" s="2205"/>
      <c r="AR49" s="2205"/>
      <c r="AS49" s="2205"/>
      <c r="AT49" s="2205"/>
      <c r="AU49" s="2205"/>
      <c r="AV49" s="2205"/>
      <c r="AW49" s="2205"/>
      <c r="AX49" s="2205"/>
      <c r="AY49" s="2205"/>
      <c r="AZ49" s="2205"/>
      <c r="BA49" s="2239" t="s">
        <v>3</v>
      </c>
      <c r="BB49" s="2239" t="s">
        <v>3</v>
      </c>
      <c r="BC49" s="2302" t="s">
        <v>3</v>
      </c>
      <c r="BD49" s="2471">
        <v>0</v>
      </c>
      <c r="BE49" s="2471">
        <v>0</v>
      </c>
      <c r="BF49" s="2471" t="s">
        <v>3</v>
      </c>
    </row>
    <row r="50" spans="1:58" x14ac:dyDescent="0.25">
      <c r="A50" s="2845" t="s">
        <v>73</v>
      </c>
      <c r="B50" s="2846"/>
      <c r="C50" s="2847"/>
      <c r="D50" s="2342">
        <v>0</v>
      </c>
      <c r="E50" s="2345"/>
      <c r="F50" s="2345"/>
      <c r="G50" s="2345"/>
      <c r="H50" s="2345"/>
      <c r="I50" s="2335"/>
      <c r="J50" s="2335"/>
      <c r="K50" s="2335"/>
      <c r="L50" s="2335"/>
      <c r="M50" s="2335"/>
      <c r="N50" s="2336"/>
      <c r="O50" s="2336"/>
      <c r="P50" s="2328"/>
      <c r="Q50" s="2352"/>
      <c r="R50" s="2410"/>
      <c r="S50" s="2463" t="s">
        <v>6</v>
      </c>
      <c r="T50" s="2202"/>
      <c r="U50" s="2202"/>
      <c r="V50" s="2202"/>
      <c r="W50" s="2202"/>
      <c r="X50" s="2202"/>
      <c r="Y50" s="2216"/>
      <c r="Z50" s="2216"/>
      <c r="AA50" s="2209"/>
      <c r="AB50" s="2205"/>
      <c r="AC50" s="2205"/>
      <c r="AD50" s="2205"/>
      <c r="AE50" s="2205"/>
      <c r="AF50" s="2205"/>
      <c r="AG50" s="2202"/>
      <c r="AH50" s="2205"/>
      <c r="AI50" s="2205"/>
      <c r="AJ50" s="2205"/>
      <c r="AK50" s="2205"/>
      <c r="AL50" s="2205"/>
      <c r="AM50" s="2205"/>
      <c r="AN50" s="2205"/>
      <c r="AO50" s="2205"/>
      <c r="AP50" s="2205"/>
      <c r="AQ50" s="2205"/>
      <c r="AR50" s="2205"/>
      <c r="AS50" s="2205"/>
      <c r="AT50" s="2205"/>
      <c r="AU50" s="2205"/>
      <c r="AV50" s="2205"/>
      <c r="AW50" s="2205"/>
      <c r="AX50" s="2205"/>
      <c r="AY50" s="2205"/>
      <c r="AZ50" s="2205"/>
      <c r="BA50" s="2239" t="s">
        <v>3</v>
      </c>
      <c r="BB50" s="2239" t="s">
        <v>3</v>
      </c>
      <c r="BC50" s="2302" t="s">
        <v>3</v>
      </c>
      <c r="BD50" s="2471">
        <v>0</v>
      </c>
      <c r="BE50" s="2471">
        <v>0</v>
      </c>
      <c r="BF50" s="2471" t="s">
        <v>3</v>
      </c>
    </row>
    <row r="51" spans="1:58" x14ac:dyDescent="0.25">
      <c r="A51" s="2813" t="s">
        <v>74</v>
      </c>
      <c r="B51" s="2814"/>
      <c r="C51" s="2815"/>
      <c r="D51" s="2342">
        <v>0</v>
      </c>
      <c r="E51" s="2422"/>
      <c r="F51" s="2345"/>
      <c r="G51" s="2345"/>
      <c r="H51" s="2345"/>
      <c r="I51" s="2335"/>
      <c r="J51" s="2335"/>
      <c r="K51" s="2335"/>
      <c r="L51" s="2335"/>
      <c r="M51" s="2335"/>
      <c r="N51" s="2336"/>
      <c r="O51" s="2336"/>
      <c r="P51" s="2328"/>
      <c r="Q51" s="2352"/>
      <c r="R51" s="2410"/>
      <c r="S51" s="2463" t="s">
        <v>6</v>
      </c>
      <c r="T51" s="2202"/>
      <c r="U51" s="2202"/>
      <c r="V51" s="2202"/>
      <c r="W51" s="2202"/>
      <c r="X51" s="2202"/>
      <c r="Y51" s="2216"/>
      <c r="Z51" s="2216"/>
      <c r="AA51" s="2209"/>
      <c r="AB51" s="2205"/>
      <c r="AC51" s="2205"/>
      <c r="AD51" s="2205"/>
      <c r="AE51" s="2205"/>
      <c r="AF51" s="2205"/>
      <c r="AG51" s="2202"/>
      <c r="AH51" s="2205"/>
      <c r="AI51" s="2205"/>
      <c r="AJ51" s="2205"/>
      <c r="AK51" s="2205"/>
      <c r="AL51" s="2205"/>
      <c r="AM51" s="2205"/>
      <c r="AN51" s="2205"/>
      <c r="AO51" s="2205"/>
      <c r="AP51" s="2205"/>
      <c r="AQ51" s="2205"/>
      <c r="AR51" s="2205"/>
      <c r="AS51" s="2205"/>
      <c r="AT51" s="2205"/>
      <c r="AU51" s="2205"/>
      <c r="AV51" s="2205"/>
      <c r="AW51" s="2205"/>
      <c r="AX51" s="2205"/>
      <c r="AY51" s="2205"/>
      <c r="AZ51" s="2205"/>
      <c r="BA51" s="2239" t="s">
        <v>3</v>
      </c>
      <c r="BB51" s="2239" t="s">
        <v>3</v>
      </c>
      <c r="BC51" s="2302" t="s">
        <v>3</v>
      </c>
      <c r="BD51" s="2471">
        <v>0</v>
      </c>
      <c r="BE51" s="2471">
        <v>0</v>
      </c>
      <c r="BF51" s="2471" t="s">
        <v>3</v>
      </c>
    </row>
    <row r="52" spans="1:58" x14ac:dyDescent="0.25">
      <c r="A52" s="2813" t="s">
        <v>75</v>
      </c>
      <c r="B52" s="2814"/>
      <c r="C52" s="2815"/>
      <c r="D52" s="2342">
        <v>0</v>
      </c>
      <c r="E52" s="2422"/>
      <c r="F52" s="2345"/>
      <c r="G52" s="2345"/>
      <c r="H52" s="2345"/>
      <c r="I52" s="2335"/>
      <c r="J52" s="2335"/>
      <c r="K52" s="2335"/>
      <c r="L52" s="2335"/>
      <c r="M52" s="2335"/>
      <c r="N52" s="2336"/>
      <c r="O52" s="2336"/>
      <c r="P52" s="2328"/>
      <c r="Q52" s="2352"/>
      <c r="R52" s="2410"/>
      <c r="S52" s="2463" t="s">
        <v>6</v>
      </c>
      <c r="T52" s="2202"/>
      <c r="U52" s="2202"/>
      <c r="V52" s="2202"/>
      <c r="W52" s="2202"/>
      <c r="X52" s="2202"/>
      <c r="Y52" s="2216"/>
      <c r="Z52" s="2216"/>
      <c r="AA52" s="2209"/>
      <c r="AB52" s="2205"/>
      <c r="AC52" s="2205"/>
      <c r="AD52" s="2205"/>
      <c r="AE52" s="2205"/>
      <c r="AF52" s="2205"/>
      <c r="AG52" s="2202"/>
      <c r="AH52" s="2205"/>
      <c r="AI52" s="2205"/>
      <c r="AJ52" s="2205"/>
      <c r="AK52" s="2205"/>
      <c r="AL52" s="2205"/>
      <c r="AM52" s="2205"/>
      <c r="AN52" s="2205"/>
      <c r="AO52" s="2205"/>
      <c r="AP52" s="2205"/>
      <c r="AQ52" s="2205"/>
      <c r="AR52" s="2205"/>
      <c r="AS52" s="2205"/>
      <c r="AT52" s="2205"/>
      <c r="AU52" s="2205"/>
      <c r="AV52" s="2205"/>
      <c r="AW52" s="2205"/>
      <c r="AX52" s="2205"/>
      <c r="AY52" s="2205"/>
      <c r="AZ52" s="2205"/>
      <c r="BA52" s="2239" t="s">
        <v>3</v>
      </c>
      <c r="BB52" s="2239" t="s">
        <v>3</v>
      </c>
      <c r="BC52" s="2302" t="s">
        <v>3</v>
      </c>
      <c r="BD52" s="2471">
        <v>0</v>
      </c>
      <c r="BE52" s="2471">
        <v>0</v>
      </c>
      <c r="BF52" s="2471" t="s">
        <v>3</v>
      </c>
    </row>
    <row r="53" spans="1:58" x14ac:dyDescent="0.25">
      <c r="A53" s="2813" t="s">
        <v>76</v>
      </c>
      <c r="B53" s="2814"/>
      <c r="C53" s="2815"/>
      <c r="D53" s="2342">
        <v>0</v>
      </c>
      <c r="E53" s="2335"/>
      <c r="F53" s="2335"/>
      <c r="G53" s="2335"/>
      <c r="H53" s="2335"/>
      <c r="I53" s="2335"/>
      <c r="J53" s="2335"/>
      <c r="K53" s="2335"/>
      <c r="L53" s="2335"/>
      <c r="M53" s="2335"/>
      <c r="N53" s="2336"/>
      <c r="O53" s="2336"/>
      <c r="P53" s="2328"/>
      <c r="Q53" s="2352"/>
      <c r="R53" s="2410"/>
      <c r="S53" s="2463" t="s">
        <v>6</v>
      </c>
      <c r="T53" s="2202"/>
      <c r="U53" s="2202"/>
      <c r="V53" s="2202"/>
      <c r="W53" s="2202"/>
      <c r="X53" s="2202"/>
      <c r="Y53" s="2216"/>
      <c r="Z53" s="2216"/>
      <c r="AA53" s="2209"/>
      <c r="AB53" s="2205"/>
      <c r="AC53" s="2205"/>
      <c r="AD53" s="2205"/>
      <c r="AE53" s="2205"/>
      <c r="AF53" s="2205"/>
      <c r="AG53" s="2202"/>
      <c r="AH53" s="2205"/>
      <c r="AI53" s="2205"/>
      <c r="AJ53" s="2205"/>
      <c r="AK53" s="2205"/>
      <c r="AL53" s="2205"/>
      <c r="AM53" s="2205"/>
      <c r="AN53" s="2205"/>
      <c r="AO53" s="2205"/>
      <c r="AP53" s="2205"/>
      <c r="AQ53" s="2205"/>
      <c r="AR53" s="2205"/>
      <c r="AS53" s="2205"/>
      <c r="AT53" s="2205"/>
      <c r="AU53" s="2205"/>
      <c r="AV53" s="2205"/>
      <c r="AW53" s="2205"/>
      <c r="AX53" s="2205"/>
      <c r="AY53" s="2205"/>
      <c r="AZ53" s="2205"/>
      <c r="BA53" s="2239" t="s">
        <v>3</v>
      </c>
      <c r="BB53" s="2239" t="s">
        <v>3</v>
      </c>
      <c r="BC53" s="2302" t="s">
        <v>3</v>
      </c>
      <c r="BD53" s="2471">
        <v>0</v>
      </c>
      <c r="BE53" s="2471">
        <v>0</v>
      </c>
      <c r="BF53" s="2471" t="s">
        <v>3</v>
      </c>
    </row>
    <row r="54" spans="1:58" x14ac:dyDescent="0.25">
      <c r="A54" s="2813" t="s">
        <v>77</v>
      </c>
      <c r="B54" s="2814"/>
      <c r="C54" s="2815"/>
      <c r="D54" s="2342">
        <v>0</v>
      </c>
      <c r="E54" s="2334"/>
      <c r="F54" s="2335"/>
      <c r="G54" s="2335"/>
      <c r="H54" s="2335"/>
      <c r="I54" s="2335"/>
      <c r="J54" s="2335"/>
      <c r="K54" s="2335"/>
      <c r="L54" s="2335"/>
      <c r="M54" s="2335"/>
      <c r="N54" s="2336"/>
      <c r="O54" s="2336"/>
      <c r="P54" s="2328"/>
      <c r="Q54" s="2352"/>
      <c r="R54" s="2410"/>
      <c r="S54" s="2463" t="s">
        <v>6</v>
      </c>
      <c r="T54" s="2202"/>
      <c r="U54" s="2202"/>
      <c r="V54" s="2202"/>
      <c r="W54" s="2202"/>
      <c r="X54" s="2202"/>
      <c r="Y54" s="2216"/>
      <c r="Z54" s="2216"/>
      <c r="AA54" s="2209"/>
      <c r="AB54" s="2205"/>
      <c r="AC54" s="2205"/>
      <c r="AD54" s="2205"/>
      <c r="AE54" s="2205"/>
      <c r="AF54" s="2205"/>
      <c r="AG54" s="2202"/>
      <c r="AH54" s="2205"/>
      <c r="AI54" s="2205"/>
      <c r="AJ54" s="2205"/>
      <c r="AK54" s="2205"/>
      <c r="AL54" s="2205"/>
      <c r="AM54" s="2205"/>
      <c r="AN54" s="2205"/>
      <c r="AO54" s="2205"/>
      <c r="AP54" s="2205"/>
      <c r="AQ54" s="2205"/>
      <c r="AR54" s="2205"/>
      <c r="AS54" s="2205"/>
      <c r="AT54" s="2205"/>
      <c r="AU54" s="2205"/>
      <c r="AV54" s="2205"/>
      <c r="AW54" s="2205"/>
      <c r="AX54" s="2205"/>
      <c r="AY54" s="2205"/>
      <c r="AZ54" s="2205"/>
      <c r="BA54" s="2239" t="s">
        <v>3</v>
      </c>
      <c r="BB54" s="2239" t="s">
        <v>3</v>
      </c>
      <c r="BC54" s="2302" t="s">
        <v>3</v>
      </c>
      <c r="BD54" s="2471">
        <v>0</v>
      </c>
      <c r="BE54" s="2471">
        <v>0</v>
      </c>
      <c r="BF54" s="2471" t="s">
        <v>3</v>
      </c>
    </row>
    <row r="55" spans="1:58" x14ac:dyDescent="0.25">
      <c r="A55" s="2813" t="s">
        <v>78</v>
      </c>
      <c r="B55" s="2814"/>
      <c r="C55" s="2815"/>
      <c r="D55" s="2342">
        <v>0</v>
      </c>
      <c r="E55" s="2334"/>
      <c r="F55" s="2335"/>
      <c r="G55" s="2335"/>
      <c r="H55" s="2335"/>
      <c r="I55" s="2335"/>
      <c r="J55" s="2335"/>
      <c r="K55" s="2335"/>
      <c r="L55" s="2335"/>
      <c r="M55" s="2335"/>
      <c r="N55" s="2336"/>
      <c r="O55" s="2336"/>
      <c r="P55" s="2328"/>
      <c r="Q55" s="2352"/>
      <c r="R55" s="2410"/>
      <c r="S55" s="2463" t="s">
        <v>6</v>
      </c>
      <c r="T55" s="2202"/>
      <c r="U55" s="2202"/>
      <c r="V55" s="2202"/>
      <c r="W55" s="2202"/>
      <c r="X55" s="2202"/>
      <c r="Y55" s="2216"/>
      <c r="Z55" s="2216"/>
      <c r="AA55" s="2209"/>
      <c r="AB55" s="2205"/>
      <c r="AC55" s="2205"/>
      <c r="AD55" s="2205"/>
      <c r="AE55" s="2205"/>
      <c r="AF55" s="2205"/>
      <c r="AG55" s="2202"/>
      <c r="AH55" s="2205"/>
      <c r="AI55" s="2205"/>
      <c r="AJ55" s="2205"/>
      <c r="AK55" s="2205"/>
      <c r="AL55" s="2205"/>
      <c r="AM55" s="2205"/>
      <c r="AN55" s="2205"/>
      <c r="AO55" s="2205"/>
      <c r="AP55" s="2205"/>
      <c r="AQ55" s="2205"/>
      <c r="AR55" s="2205"/>
      <c r="AS55" s="2205"/>
      <c r="AT55" s="2205"/>
      <c r="AU55" s="2205"/>
      <c r="AV55" s="2205"/>
      <c r="AW55" s="2205"/>
      <c r="AX55" s="2205"/>
      <c r="AY55" s="2205"/>
      <c r="AZ55" s="2205"/>
      <c r="BA55" s="2239" t="s">
        <v>3</v>
      </c>
      <c r="BB55" s="2239" t="s">
        <v>3</v>
      </c>
      <c r="BC55" s="2302" t="s">
        <v>3</v>
      </c>
      <c r="BD55" s="2471">
        <v>0</v>
      </c>
      <c r="BE55" s="2471">
        <v>0</v>
      </c>
      <c r="BF55" s="2471" t="s">
        <v>3</v>
      </c>
    </row>
    <row r="56" spans="1:58" x14ac:dyDescent="0.25">
      <c r="A56" s="2813" t="s">
        <v>79</v>
      </c>
      <c r="B56" s="2814"/>
      <c r="C56" s="2815"/>
      <c r="D56" s="2342">
        <v>0</v>
      </c>
      <c r="E56" s="2334"/>
      <c r="F56" s="2335"/>
      <c r="G56" s="2335"/>
      <c r="H56" s="2335"/>
      <c r="I56" s="2335"/>
      <c r="J56" s="2335"/>
      <c r="K56" s="2335"/>
      <c r="L56" s="2335"/>
      <c r="M56" s="2335"/>
      <c r="N56" s="2336"/>
      <c r="O56" s="2331"/>
      <c r="P56" s="2352"/>
      <c r="Q56" s="2352"/>
      <c r="R56" s="2410"/>
      <c r="S56" s="2463" t="s">
        <v>6</v>
      </c>
      <c r="T56" s="2202"/>
      <c r="U56" s="2202"/>
      <c r="V56" s="2202"/>
      <c r="W56" s="2202"/>
      <c r="X56" s="2202"/>
      <c r="Y56" s="2216"/>
      <c r="Z56" s="2216"/>
      <c r="AA56" s="2209"/>
      <c r="AB56" s="2205"/>
      <c r="AC56" s="2205"/>
      <c r="AD56" s="2205"/>
      <c r="AE56" s="2205"/>
      <c r="AF56" s="2205"/>
      <c r="AG56" s="2202"/>
      <c r="AH56" s="2205"/>
      <c r="AI56" s="2205"/>
      <c r="AJ56" s="2205"/>
      <c r="AK56" s="2205"/>
      <c r="AL56" s="2205"/>
      <c r="AM56" s="2205"/>
      <c r="AN56" s="2205"/>
      <c r="AO56" s="2205"/>
      <c r="AP56" s="2205"/>
      <c r="AQ56" s="2205"/>
      <c r="AR56" s="2205"/>
      <c r="AS56" s="2205"/>
      <c r="AT56" s="2205"/>
      <c r="AU56" s="2205"/>
      <c r="AV56" s="2205"/>
      <c r="AW56" s="2205"/>
      <c r="AX56" s="2205"/>
      <c r="AY56" s="2205"/>
      <c r="AZ56" s="2205"/>
      <c r="BA56" s="2239" t="s">
        <v>3</v>
      </c>
      <c r="BB56" s="2239" t="s">
        <v>3</v>
      </c>
      <c r="BC56" s="2302" t="s">
        <v>3</v>
      </c>
      <c r="BD56" s="2471">
        <v>0</v>
      </c>
      <c r="BE56" s="2471">
        <v>0</v>
      </c>
      <c r="BF56" s="2471" t="s">
        <v>3</v>
      </c>
    </row>
    <row r="57" spans="1:58" x14ac:dyDescent="0.25">
      <c r="A57" s="2813" t="s">
        <v>80</v>
      </c>
      <c r="B57" s="2814"/>
      <c r="C57" s="2815"/>
      <c r="D57" s="2342">
        <v>0</v>
      </c>
      <c r="E57" s="2422"/>
      <c r="F57" s="2422"/>
      <c r="G57" s="2422"/>
      <c r="H57" s="2422"/>
      <c r="I57" s="2422"/>
      <c r="J57" s="2422"/>
      <c r="K57" s="2422"/>
      <c r="L57" s="2422"/>
      <c r="M57" s="2345"/>
      <c r="N57" s="2422"/>
      <c r="O57" s="2331"/>
      <c r="P57" s="2400"/>
      <c r="Q57" s="2364"/>
      <c r="R57" s="2410"/>
      <c r="S57" s="2463" t="s">
        <v>6</v>
      </c>
      <c r="T57" s="2463"/>
      <c r="U57" s="2202"/>
      <c r="V57" s="2202"/>
      <c r="W57" s="2202"/>
      <c r="X57" s="2202"/>
      <c r="Y57" s="2216"/>
      <c r="Z57" s="2216"/>
      <c r="AA57" s="2209"/>
      <c r="AB57" s="2205"/>
      <c r="AC57" s="2205"/>
      <c r="AD57" s="2205"/>
      <c r="AE57" s="2205"/>
      <c r="AF57" s="2205"/>
      <c r="AG57" s="2202"/>
      <c r="AH57" s="2205"/>
      <c r="AI57" s="2205"/>
      <c r="AJ57" s="2205"/>
      <c r="AK57" s="2205"/>
      <c r="AL57" s="2205"/>
      <c r="AM57" s="2205"/>
      <c r="AN57" s="2205"/>
      <c r="AO57" s="2205"/>
      <c r="AP57" s="2205"/>
      <c r="AQ57" s="2205"/>
      <c r="AR57" s="2205"/>
      <c r="AS57" s="2205"/>
      <c r="AT57" s="2205"/>
      <c r="AU57" s="2205"/>
      <c r="AV57" s="2205"/>
      <c r="AW57" s="2205"/>
      <c r="AX57" s="2205"/>
      <c r="AY57" s="2205"/>
      <c r="AZ57" s="2205"/>
      <c r="BA57" s="2239" t="s">
        <v>3</v>
      </c>
      <c r="BB57" s="2239" t="s">
        <v>3</v>
      </c>
      <c r="BC57" s="2225"/>
      <c r="BD57" s="2225"/>
      <c r="BE57" s="2471">
        <v>0</v>
      </c>
      <c r="BF57" s="2471" t="s">
        <v>3</v>
      </c>
    </row>
    <row r="58" spans="1:58" x14ac:dyDescent="0.25">
      <c r="A58" s="2824" t="s">
        <v>81</v>
      </c>
      <c r="B58" s="2825"/>
      <c r="C58" s="2826"/>
      <c r="D58" s="2357">
        <v>0</v>
      </c>
      <c r="E58" s="2427"/>
      <c r="F58" s="2427"/>
      <c r="G58" s="2427"/>
      <c r="H58" s="2427"/>
      <c r="I58" s="2427"/>
      <c r="J58" s="2427"/>
      <c r="K58" s="2427"/>
      <c r="L58" s="2427"/>
      <c r="M58" s="2345"/>
      <c r="N58" s="2427"/>
      <c r="O58" s="2331"/>
      <c r="P58" s="2400"/>
      <c r="Q58" s="2364"/>
      <c r="R58" s="2411"/>
      <c r="S58" s="2463" t="s">
        <v>6</v>
      </c>
      <c r="T58" s="2463"/>
      <c r="U58" s="2202"/>
      <c r="V58" s="2202"/>
      <c r="W58" s="2202"/>
      <c r="X58" s="2202"/>
      <c r="Y58" s="2216"/>
      <c r="Z58" s="2216"/>
      <c r="AA58" s="2209"/>
      <c r="AB58" s="2205"/>
      <c r="AC58" s="2205"/>
      <c r="AD58" s="2205"/>
      <c r="AE58" s="2205"/>
      <c r="AF58" s="2205"/>
      <c r="AG58" s="2202"/>
      <c r="AH58" s="2205"/>
      <c r="AI58" s="2205"/>
      <c r="AJ58" s="2205"/>
      <c r="AK58" s="2205"/>
      <c r="AL58" s="2205"/>
      <c r="AM58" s="2205"/>
      <c r="AN58" s="2205"/>
      <c r="AO58" s="2205"/>
      <c r="AP58" s="2205"/>
      <c r="AQ58" s="2205"/>
      <c r="AR58" s="2205"/>
      <c r="AS58" s="2205"/>
      <c r="AT58" s="2205"/>
      <c r="AU58" s="2205"/>
      <c r="AV58" s="2205"/>
      <c r="AW58" s="2205"/>
      <c r="AX58" s="2205"/>
      <c r="AY58" s="2205"/>
      <c r="AZ58" s="2205"/>
      <c r="BA58" s="2239" t="s">
        <v>3</v>
      </c>
      <c r="BB58" s="2239" t="s">
        <v>3</v>
      </c>
      <c r="BC58" s="2225"/>
      <c r="BD58" s="2225"/>
      <c r="BE58" s="2471">
        <v>0</v>
      </c>
      <c r="BF58" s="2471" t="s">
        <v>3</v>
      </c>
    </row>
    <row r="59" spans="1:58" x14ac:dyDescent="0.25">
      <c r="A59" s="2797" t="s">
        <v>82</v>
      </c>
      <c r="B59" s="2803"/>
      <c r="C59" s="2798"/>
      <c r="D59" s="2369">
        <v>0</v>
      </c>
      <c r="E59" s="2370">
        <v>0</v>
      </c>
      <c r="F59" s="2371">
        <v>0</v>
      </c>
      <c r="G59" s="2371">
        <v>0</v>
      </c>
      <c r="H59" s="2371">
        <v>0</v>
      </c>
      <c r="I59" s="2371">
        <v>0</v>
      </c>
      <c r="J59" s="2371">
        <v>0</v>
      </c>
      <c r="K59" s="2371">
        <v>0</v>
      </c>
      <c r="L59" s="2371">
        <v>0</v>
      </c>
      <c r="M59" s="2371">
        <v>0</v>
      </c>
      <c r="N59" s="2371">
        <v>0</v>
      </c>
      <c r="O59" s="2372">
        <v>0</v>
      </c>
      <c r="P59" s="2369">
        <v>0</v>
      </c>
      <c r="Q59" s="2374">
        <v>0</v>
      </c>
      <c r="R59" s="2374">
        <v>0</v>
      </c>
      <c r="S59" s="2463" t="s">
        <v>6</v>
      </c>
      <c r="T59" s="2202"/>
      <c r="U59" s="2202"/>
      <c r="V59" s="2202"/>
      <c r="W59" s="2202"/>
      <c r="X59" s="2202"/>
      <c r="Y59" s="2209"/>
      <c r="Z59" s="2216"/>
      <c r="AA59" s="2216"/>
      <c r="AB59" s="2205"/>
      <c r="AC59" s="2205"/>
      <c r="AD59" s="2205"/>
      <c r="AE59" s="2205"/>
      <c r="AF59" s="2205"/>
      <c r="AG59" s="2202"/>
      <c r="AH59" s="2205"/>
      <c r="AI59" s="2205"/>
      <c r="AJ59" s="2205"/>
      <c r="AK59" s="2205"/>
      <c r="AL59" s="2205"/>
      <c r="AM59" s="2205"/>
      <c r="AN59" s="2205"/>
      <c r="AO59" s="2205"/>
      <c r="AP59" s="2205"/>
      <c r="AQ59" s="2205"/>
      <c r="AR59" s="2205"/>
      <c r="AS59" s="2205"/>
      <c r="AT59" s="2205"/>
      <c r="AU59" s="2205"/>
      <c r="AV59" s="2205"/>
      <c r="AW59" s="2205"/>
      <c r="AX59" s="2205"/>
      <c r="AY59" s="2205"/>
      <c r="AZ59" s="2205"/>
      <c r="BA59" s="2239" t="s">
        <v>3</v>
      </c>
      <c r="BB59" s="2239" t="s">
        <v>3</v>
      </c>
      <c r="BC59" s="2225"/>
      <c r="BD59" s="2225"/>
      <c r="BE59" s="2471">
        <v>0</v>
      </c>
      <c r="BF59" s="2471" t="s">
        <v>3</v>
      </c>
    </row>
    <row r="60" spans="1:58" x14ac:dyDescent="0.25">
      <c r="A60" s="2277" t="s">
        <v>83</v>
      </c>
      <c r="B60" s="2244"/>
      <c r="C60" s="2244"/>
      <c r="D60" s="2281"/>
      <c r="E60" s="2281"/>
      <c r="F60" s="2281"/>
      <c r="G60" s="2281"/>
      <c r="H60" s="2281"/>
      <c r="I60" s="2281"/>
      <c r="J60" s="2281"/>
      <c r="K60" s="2281"/>
      <c r="L60" s="2281"/>
      <c r="M60" s="2281"/>
      <c r="N60" s="2283"/>
      <c r="O60" s="2284"/>
      <c r="P60" s="2284"/>
      <c r="Q60" s="2237"/>
      <c r="R60" s="2202"/>
      <c r="S60" s="2202"/>
      <c r="T60" s="2202"/>
      <c r="U60" s="2202"/>
      <c r="V60" s="2202"/>
      <c r="W60" s="2202"/>
      <c r="X60" s="2202"/>
      <c r="Y60" s="2202"/>
      <c r="Z60" s="2202"/>
      <c r="AA60" s="2202"/>
      <c r="AB60" s="2205"/>
      <c r="AC60" s="2205"/>
      <c r="AD60" s="2205"/>
      <c r="AE60" s="2205"/>
      <c r="AF60" s="2205"/>
      <c r="AG60" s="2205"/>
      <c r="AH60" s="2205"/>
      <c r="AI60" s="2205"/>
      <c r="AJ60" s="2205"/>
      <c r="AK60" s="2205"/>
      <c r="AL60" s="2205"/>
      <c r="AM60" s="2205"/>
      <c r="AN60" s="2205"/>
      <c r="AO60" s="2205"/>
      <c r="AP60" s="2205"/>
      <c r="AQ60" s="2205"/>
      <c r="AR60" s="2205"/>
      <c r="AS60" s="2205"/>
      <c r="AT60" s="2205"/>
      <c r="AU60" s="2205"/>
      <c r="AV60" s="2205"/>
      <c r="AW60" s="2205"/>
      <c r="AX60" s="2205"/>
      <c r="AY60" s="2205"/>
      <c r="AZ60" s="2205"/>
      <c r="BA60" s="2202"/>
      <c r="BB60" s="2202"/>
      <c r="BC60" s="2202"/>
      <c r="BD60" s="2202"/>
      <c r="BE60" s="2205"/>
      <c r="BF60" s="2205"/>
    </row>
    <row r="61" spans="1:58" x14ac:dyDescent="0.25">
      <c r="A61" s="2872" t="s">
        <v>84</v>
      </c>
      <c r="B61" s="2873"/>
      <c r="C61" s="2874"/>
      <c r="D61" s="2375">
        <v>0</v>
      </c>
      <c r="E61" s="2404"/>
      <c r="F61" s="2421"/>
      <c r="G61" s="2421"/>
      <c r="H61" s="2405"/>
      <c r="I61" s="2405"/>
      <c r="J61" s="2405"/>
      <c r="K61" s="2405"/>
      <c r="L61" s="2405"/>
      <c r="M61" s="2405"/>
      <c r="N61" s="2388"/>
      <c r="O61" s="2388"/>
      <c r="P61" s="2397"/>
      <c r="Q61" s="2428"/>
      <c r="R61" s="2429"/>
      <c r="S61" s="2463" t="s">
        <v>6</v>
      </c>
      <c r="T61" s="2202"/>
      <c r="U61" s="2202"/>
      <c r="V61" s="2202"/>
      <c r="W61" s="2202"/>
      <c r="X61" s="2202"/>
      <c r="Y61" s="2216"/>
      <c r="Z61" s="2216"/>
      <c r="AA61" s="2209"/>
      <c r="AB61" s="2205"/>
      <c r="AC61" s="2205"/>
      <c r="AD61" s="2205"/>
      <c r="AE61" s="2205"/>
      <c r="AF61" s="2205"/>
      <c r="AG61" s="2202"/>
      <c r="AH61" s="2205"/>
      <c r="AI61" s="2205"/>
      <c r="AJ61" s="2205"/>
      <c r="AK61" s="2205"/>
      <c r="AL61" s="2205"/>
      <c r="AM61" s="2205"/>
      <c r="AN61" s="2205"/>
      <c r="AO61" s="2205"/>
      <c r="AP61" s="2205"/>
      <c r="AQ61" s="2205"/>
      <c r="AR61" s="2205"/>
      <c r="AS61" s="2205"/>
      <c r="AT61" s="2205"/>
      <c r="AU61" s="2205"/>
      <c r="AV61" s="2205"/>
      <c r="AW61" s="2205"/>
      <c r="AX61" s="2205"/>
      <c r="AY61" s="2205"/>
      <c r="AZ61" s="2205"/>
      <c r="BA61" s="2239" t="s">
        <v>3</v>
      </c>
      <c r="BB61" s="2239" t="s">
        <v>3</v>
      </c>
      <c r="BC61" s="2302" t="s">
        <v>3</v>
      </c>
      <c r="BD61" s="2471">
        <v>0</v>
      </c>
      <c r="BE61" s="2471">
        <v>0</v>
      </c>
      <c r="BF61" s="2471" t="s">
        <v>3</v>
      </c>
    </row>
    <row r="62" spans="1:58" x14ac:dyDescent="0.25">
      <c r="A62" s="2797" t="s">
        <v>85</v>
      </c>
      <c r="B62" s="2803"/>
      <c r="C62" s="2798"/>
      <c r="D62" s="2369">
        <v>0</v>
      </c>
      <c r="E62" s="2370">
        <v>0</v>
      </c>
      <c r="F62" s="2433">
        <v>0</v>
      </c>
      <c r="G62" s="2433">
        <v>0</v>
      </c>
      <c r="H62" s="2371">
        <v>0</v>
      </c>
      <c r="I62" s="2371">
        <v>0</v>
      </c>
      <c r="J62" s="2371">
        <v>0</v>
      </c>
      <c r="K62" s="2371">
        <v>0</v>
      </c>
      <c r="L62" s="2371">
        <v>0</v>
      </c>
      <c r="M62" s="2371">
        <v>0</v>
      </c>
      <c r="N62" s="2372">
        <v>0</v>
      </c>
      <c r="O62" s="2372">
        <v>0</v>
      </c>
      <c r="P62" s="2369">
        <v>0</v>
      </c>
      <c r="Q62" s="2374">
        <v>0</v>
      </c>
      <c r="R62" s="2374">
        <v>0</v>
      </c>
      <c r="S62" s="2463" t="s">
        <v>6</v>
      </c>
      <c r="T62" s="2202"/>
      <c r="U62" s="2202"/>
      <c r="V62" s="2202"/>
      <c r="W62" s="2202"/>
      <c r="X62" s="2202"/>
      <c r="Y62" s="2216"/>
      <c r="Z62" s="2216"/>
      <c r="AA62" s="2209"/>
      <c r="AB62" s="2205"/>
      <c r="AC62" s="2205"/>
      <c r="AD62" s="2205"/>
      <c r="AE62" s="2205"/>
      <c r="AF62" s="2205"/>
      <c r="AG62" s="2202"/>
      <c r="AH62" s="2205"/>
      <c r="AI62" s="2205"/>
      <c r="AJ62" s="2205"/>
      <c r="AK62" s="2205"/>
      <c r="AL62" s="2205"/>
      <c r="AM62" s="2205"/>
      <c r="AN62" s="2205"/>
      <c r="AO62" s="2205"/>
      <c r="AP62" s="2205"/>
      <c r="AQ62" s="2205"/>
      <c r="AR62" s="2205"/>
      <c r="AS62" s="2205"/>
      <c r="AT62" s="2205"/>
      <c r="AU62" s="2205"/>
      <c r="AV62" s="2205"/>
      <c r="AW62" s="2205"/>
      <c r="AX62" s="2205"/>
      <c r="AY62" s="2205"/>
      <c r="AZ62" s="2205"/>
      <c r="BA62" s="2239" t="s">
        <v>3</v>
      </c>
      <c r="BB62" s="2239" t="s">
        <v>3</v>
      </c>
      <c r="BC62" s="2302" t="s">
        <v>3</v>
      </c>
      <c r="BD62" s="2471">
        <v>0</v>
      </c>
      <c r="BE62" s="2471">
        <v>0</v>
      </c>
      <c r="BF62" s="2471" t="s">
        <v>3</v>
      </c>
    </row>
    <row r="63" spans="1:58" x14ac:dyDescent="0.25">
      <c r="A63" s="2887" t="s">
        <v>86</v>
      </c>
      <c r="B63" s="2888"/>
      <c r="C63" s="2889"/>
      <c r="D63" s="2450">
        <v>0</v>
      </c>
      <c r="E63" s="2451">
        <v>0</v>
      </c>
      <c r="F63" s="2452">
        <v>0</v>
      </c>
      <c r="G63" s="2452">
        <v>0</v>
      </c>
      <c r="H63" s="2453">
        <v>0</v>
      </c>
      <c r="I63" s="2453">
        <v>0</v>
      </c>
      <c r="J63" s="2453">
        <v>0</v>
      </c>
      <c r="K63" s="2453">
        <v>0</v>
      </c>
      <c r="L63" s="2453">
        <v>0</v>
      </c>
      <c r="M63" s="2453">
        <v>0</v>
      </c>
      <c r="N63" s="2454">
        <v>0</v>
      </c>
      <c r="O63" s="2454">
        <v>0</v>
      </c>
      <c r="P63" s="2450">
        <v>0</v>
      </c>
      <c r="Q63" s="2449">
        <v>0</v>
      </c>
      <c r="R63" s="2449">
        <v>0</v>
      </c>
      <c r="S63" s="2463" t="s">
        <v>6</v>
      </c>
      <c r="T63" s="2202"/>
      <c r="U63" s="2202"/>
      <c r="V63" s="2202"/>
      <c r="W63" s="2202"/>
      <c r="X63" s="2202"/>
      <c r="Y63" s="2216"/>
      <c r="Z63" s="2216"/>
      <c r="AA63" s="2209"/>
      <c r="AB63" s="2205"/>
      <c r="AC63" s="2205"/>
      <c r="AD63" s="2205"/>
      <c r="AE63" s="2205"/>
      <c r="AF63" s="2205"/>
      <c r="AG63" s="2202"/>
      <c r="AH63" s="2205"/>
      <c r="AI63" s="2205"/>
      <c r="AJ63" s="2205"/>
      <c r="AK63" s="2205"/>
      <c r="AL63" s="2205"/>
      <c r="AM63" s="2205"/>
      <c r="AN63" s="2205"/>
      <c r="AO63" s="2205"/>
      <c r="AP63" s="2205"/>
      <c r="AQ63" s="2205"/>
      <c r="AR63" s="2205"/>
      <c r="AS63" s="2205"/>
      <c r="AT63" s="2205"/>
      <c r="AU63" s="2205"/>
      <c r="AV63" s="2205"/>
      <c r="AW63" s="2205"/>
      <c r="AX63" s="2205"/>
      <c r="AY63" s="2205"/>
      <c r="AZ63" s="2205"/>
      <c r="BA63" s="2239" t="s">
        <v>3</v>
      </c>
      <c r="BB63" s="2239" t="s">
        <v>3</v>
      </c>
      <c r="BC63" s="2302" t="s">
        <v>3</v>
      </c>
      <c r="BD63" s="2471">
        <v>0</v>
      </c>
      <c r="BE63" s="2471">
        <v>0</v>
      </c>
      <c r="BF63" s="2471" t="s">
        <v>3</v>
      </c>
    </row>
    <row r="64" spans="1:58" ht="15.75" x14ac:dyDescent="0.25">
      <c r="A64" s="2259" t="s">
        <v>87</v>
      </c>
      <c r="B64" s="2256"/>
      <c r="C64" s="2256"/>
      <c r="D64" s="2228"/>
      <c r="E64" s="2228"/>
      <c r="F64" s="2228"/>
      <c r="G64" s="2228"/>
      <c r="H64" s="2228"/>
      <c r="I64" s="2228"/>
      <c r="J64" s="2228"/>
      <c r="K64" s="2228"/>
      <c r="L64" s="2228"/>
      <c r="M64" s="2228"/>
      <c r="N64" s="2228"/>
      <c r="O64" s="2228"/>
      <c r="P64" s="2227"/>
      <c r="Q64" s="2227"/>
      <c r="R64" s="2227"/>
      <c r="S64" s="2202"/>
      <c r="T64" s="2202"/>
      <c r="U64" s="2202"/>
      <c r="V64" s="2202"/>
      <c r="W64" s="2202"/>
      <c r="X64" s="2202"/>
      <c r="Y64" s="2202"/>
      <c r="Z64" s="2202"/>
      <c r="AA64" s="2202"/>
      <c r="AB64" s="2202"/>
      <c r="AC64" s="2202"/>
      <c r="AD64" s="2202"/>
      <c r="AE64" s="2202"/>
      <c r="AF64" s="2202"/>
      <c r="AG64" s="2202"/>
      <c r="AH64" s="2202"/>
      <c r="AI64" s="2202"/>
      <c r="AJ64" s="2202"/>
      <c r="AK64" s="2202"/>
      <c r="AL64" s="2202"/>
      <c r="AM64" s="2202"/>
      <c r="AN64" s="2202"/>
      <c r="AO64" s="2202"/>
      <c r="AP64" s="2202"/>
      <c r="AQ64" s="2202"/>
      <c r="AR64" s="2202"/>
      <c r="AS64" s="2202"/>
      <c r="AT64" s="2202"/>
      <c r="AU64" s="2202"/>
      <c r="AV64" s="2202"/>
      <c r="AW64" s="2202"/>
      <c r="AX64" s="2202"/>
      <c r="AY64" s="2202"/>
      <c r="AZ64" s="2202"/>
      <c r="BA64" s="2202"/>
      <c r="BB64" s="2202"/>
      <c r="BC64" s="2202"/>
      <c r="BD64" s="2202"/>
      <c r="BE64" s="2202"/>
      <c r="BF64" s="2202"/>
    </row>
    <row r="65" spans="1:57" x14ac:dyDescent="0.2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2237"/>
      <c r="T65" s="2202"/>
      <c r="U65" s="2202"/>
      <c r="V65" s="2202"/>
      <c r="W65" s="2202"/>
      <c r="X65" s="2202"/>
      <c r="Y65" s="2202"/>
      <c r="Z65" s="2202"/>
      <c r="AA65" s="2202"/>
      <c r="AB65" s="2205"/>
      <c r="AC65" s="2205"/>
      <c r="AD65" s="2205"/>
      <c r="AE65" s="2205"/>
      <c r="AF65" s="2205"/>
      <c r="AG65" s="2202"/>
      <c r="AH65" s="2205"/>
      <c r="AI65" s="2205"/>
      <c r="AJ65" s="2205"/>
      <c r="AK65" s="2205"/>
      <c r="AL65" s="2205"/>
      <c r="AM65" s="2205"/>
      <c r="AN65" s="2205"/>
      <c r="AO65" s="2205"/>
      <c r="AP65" s="2205"/>
      <c r="AQ65" s="2205"/>
      <c r="AR65" s="2205"/>
      <c r="AS65" s="2205"/>
      <c r="AT65" s="2205"/>
      <c r="AU65" s="2205"/>
      <c r="AV65" s="2205"/>
      <c r="AW65" s="2205"/>
      <c r="AX65" s="2205"/>
      <c r="AY65" s="2205"/>
      <c r="AZ65" s="2205"/>
      <c r="BA65" s="2202"/>
      <c r="BB65" s="2202"/>
      <c r="BC65" s="2202"/>
      <c r="BD65" s="2202"/>
      <c r="BE65" s="2202"/>
    </row>
    <row r="66" spans="1:57" ht="21" x14ac:dyDescent="0.25">
      <c r="A66" s="2807"/>
      <c r="B66" s="2808"/>
      <c r="C66" s="2809"/>
      <c r="D66" s="2802"/>
      <c r="E66" s="2251" t="s">
        <v>17</v>
      </c>
      <c r="F66" s="2217" t="s">
        <v>18</v>
      </c>
      <c r="G66" s="2217" t="s">
        <v>19</v>
      </c>
      <c r="H66" s="2217" t="s">
        <v>20</v>
      </c>
      <c r="I66" s="2217" t="s">
        <v>21</v>
      </c>
      <c r="J66" s="2217" t="s">
        <v>91</v>
      </c>
      <c r="K66" s="2217" t="s">
        <v>23</v>
      </c>
      <c r="L66" s="2217" t="s">
        <v>92</v>
      </c>
      <c r="M66" s="2217" t="s">
        <v>25</v>
      </c>
      <c r="N66" s="2217" t="s">
        <v>26</v>
      </c>
      <c r="O66" s="2236" t="s">
        <v>27</v>
      </c>
      <c r="P66" s="2214" t="s">
        <v>1</v>
      </c>
      <c r="Q66" s="2269" t="s">
        <v>2</v>
      </c>
      <c r="R66" s="2800"/>
      <c r="S66" s="2237"/>
      <c r="T66" s="2202"/>
      <c r="U66" s="2202"/>
      <c r="V66" s="2202"/>
      <c r="W66" s="2202"/>
      <c r="X66" s="2202"/>
      <c r="Y66" s="2202"/>
      <c r="Z66" s="2202"/>
      <c r="AA66" s="2202"/>
      <c r="AB66" s="2205"/>
      <c r="AC66" s="2205"/>
      <c r="AD66" s="2205"/>
      <c r="AE66" s="2205"/>
      <c r="AF66" s="2205"/>
      <c r="AG66" s="2202"/>
      <c r="AH66" s="2205"/>
      <c r="AI66" s="2205"/>
      <c r="AJ66" s="2205"/>
      <c r="AK66" s="2205"/>
      <c r="AL66" s="2205"/>
      <c r="AM66" s="2205"/>
      <c r="AN66" s="2205"/>
      <c r="AO66" s="2205"/>
      <c r="AP66" s="2205"/>
      <c r="AQ66" s="2205"/>
      <c r="AR66" s="2205"/>
      <c r="AS66" s="2205"/>
      <c r="AT66" s="2205"/>
      <c r="AU66" s="2205"/>
      <c r="AV66" s="2205"/>
      <c r="AW66" s="2205"/>
      <c r="AX66" s="2205"/>
      <c r="AY66" s="2205"/>
      <c r="AZ66" s="2205"/>
      <c r="BA66" s="2202"/>
      <c r="BB66" s="2202"/>
      <c r="BC66" s="2202"/>
      <c r="BD66" s="2202"/>
      <c r="BE66" s="2202"/>
    </row>
    <row r="67" spans="1:57" x14ac:dyDescent="0.25">
      <c r="A67" s="2810" t="s">
        <v>93</v>
      </c>
      <c r="B67" s="2811"/>
      <c r="C67" s="2812"/>
      <c r="D67" s="2432">
        <v>0</v>
      </c>
      <c r="E67" s="2347"/>
      <c r="F67" s="2384"/>
      <c r="G67" s="2384"/>
      <c r="H67" s="2348"/>
      <c r="I67" s="2348"/>
      <c r="J67" s="2348"/>
      <c r="K67" s="2348"/>
      <c r="L67" s="2348"/>
      <c r="M67" s="2348"/>
      <c r="N67" s="2363"/>
      <c r="O67" s="2376"/>
      <c r="P67" s="2384"/>
      <c r="Q67" s="2376"/>
      <c r="R67" s="2327"/>
      <c r="S67" s="2463" t="s">
        <v>6</v>
      </c>
      <c r="T67" s="2202"/>
      <c r="U67" s="2202"/>
      <c r="V67" s="2202"/>
      <c r="W67" s="2202"/>
      <c r="X67" s="2202"/>
      <c r="Y67" s="2209"/>
      <c r="Z67" s="2209"/>
      <c r="AA67" s="2216"/>
      <c r="AB67" s="2205"/>
      <c r="AC67" s="2205"/>
      <c r="AD67" s="2205"/>
      <c r="AE67" s="2205"/>
      <c r="AF67" s="2205"/>
      <c r="AG67" s="2202"/>
      <c r="AH67" s="2205"/>
      <c r="AI67" s="2205"/>
      <c r="AJ67" s="2205"/>
      <c r="AK67" s="2205"/>
      <c r="AL67" s="2205"/>
      <c r="AM67" s="2205"/>
      <c r="AN67" s="2205"/>
      <c r="AO67" s="2205"/>
      <c r="AP67" s="2205"/>
      <c r="AQ67" s="2205"/>
      <c r="AR67" s="2205"/>
      <c r="AS67" s="2205"/>
      <c r="AT67" s="2205"/>
      <c r="AU67" s="2205"/>
      <c r="AV67" s="2205"/>
      <c r="AW67" s="2205"/>
      <c r="AX67" s="2205"/>
      <c r="AY67" s="2205"/>
      <c r="AZ67" s="2205"/>
      <c r="BA67" s="2302" t="s">
        <v>3</v>
      </c>
      <c r="BB67" s="2302" t="s">
        <v>3</v>
      </c>
      <c r="BC67" s="2205"/>
      <c r="BD67" s="2466">
        <v>0</v>
      </c>
      <c r="BE67" s="2466">
        <v>0</v>
      </c>
    </row>
    <row r="68" spans="1:57" x14ac:dyDescent="0.25">
      <c r="A68" s="2813" t="s">
        <v>94</v>
      </c>
      <c r="B68" s="2814"/>
      <c r="C68" s="2815"/>
      <c r="D68" s="2414">
        <v>0</v>
      </c>
      <c r="E68" s="2334"/>
      <c r="F68" s="2385"/>
      <c r="G68" s="2385"/>
      <c r="H68" s="2335"/>
      <c r="I68" s="2335"/>
      <c r="J68" s="2335"/>
      <c r="K68" s="2335"/>
      <c r="L68" s="2335"/>
      <c r="M68" s="2335"/>
      <c r="N68" s="2336"/>
      <c r="O68" s="2331"/>
      <c r="P68" s="2385"/>
      <c r="Q68" s="2331"/>
      <c r="R68" s="2328"/>
      <c r="S68" s="2463" t="s">
        <v>6</v>
      </c>
      <c r="T68" s="2202"/>
      <c r="U68" s="2202"/>
      <c r="V68" s="2202"/>
      <c r="W68" s="2202"/>
      <c r="X68" s="2202"/>
      <c r="Y68" s="2209"/>
      <c r="Z68" s="2209"/>
      <c r="AA68" s="2216"/>
      <c r="AB68" s="2205"/>
      <c r="AC68" s="2205"/>
      <c r="AD68" s="2205"/>
      <c r="AE68" s="2205"/>
      <c r="AF68" s="2205"/>
      <c r="AG68" s="2202"/>
      <c r="AH68" s="2205"/>
      <c r="AI68" s="2205"/>
      <c r="AJ68" s="2205"/>
      <c r="AK68" s="2205"/>
      <c r="AL68" s="2205"/>
      <c r="AM68" s="2205"/>
      <c r="AN68" s="2205"/>
      <c r="AO68" s="2205"/>
      <c r="AP68" s="2205"/>
      <c r="AQ68" s="2205"/>
      <c r="AR68" s="2205"/>
      <c r="AS68" s="2205"/>
      <c r="AT68" s="2205"/>
      <c r="AU68" s="2205"/>
      <c r="AV68" s="2205"/>
      <c r="AW68" s="2205"/>
      <c r="AX68" s="2205"/>
      <c r="AY68" s="2205"/>
      <c r="AZ68" s="2205"/>
      <c r="BA68" s="2302" t="s">
        <v>3</v>
      </c>
      <c r="BB68" s="2302" t="s">
        <v>3</v>
      </c>
      <c r="BC68" s="2205"/>
      <c r="BD68" s="2466">
        <v>0</v>
      </c>
      <c r="BE68" s="2466">
        <v>0</v>
      </c>
    </row>
    <row r="69" spans="1:57" x14ac:dyDescent="0.25">
      <c r="A69" s="2820" t="s">
        <v>95</v>
      </c>
      <c r="B69" s="2875"/>
      <c r="C69" s="2821"/>
      <c r="D69" s="2418">
        <v>0</v>
      </c>
      <c r="E69" s="2337"/>
      <c r="F69" s="2387"/>
      <c r="G69" s="2387"/>
      <c r="H69" s="2338"/>
      <c r="I69" s="2338"/>
      <c r="J69" s="2338"/>
      <c r="K69" s="2338"/>
      <c r="L69" s="2338"/>
      <c r="M69" s="2338"/>
      <c r="N69" s="2339"/>
      <c r="O69" s="2340"/>
      <c r="P69" s="2387"/>
      <c r="Q69" s="2340"/>
      <c r="R69" s="2330"/>
      <c r="S69" s="2463" t="s">
        <v>6</v>
      </c>
      <c r="T69" s="2202"/>
      <c r="U69" s="2202"/>
      <c r="V69" s="2202"/>
      <c r="W69" s="2202"/>
      <c r="X69" s="2202"/>
      <c r="Y69" s="2209"/>
      <c r="Z69" s="2209"/>
      <c r="AA69" s="2216"/>
      <c r="AB69" s="2205"/>
      <c r="AC69" s="2205"/>
      <c r="AD69" s="2205"/>
      <c r="AE69" s="2205"/>
      <c r="AF69" s="2205"/>
      <c r="AG69" s="2202"/>
      <c r="AH69" s="2205"/>
      <c r="AI69" s="2205"/>
      <c r="AJ69" s="2205"/>
      <c r="AK69" s="2205"/>
      <c r="AL69" s="2205"/>
      <c r="AM69" s="2205"/>
      <c r="AN69" s="2205"/>
      <c r="AO69" s="2205"/>
      <c r="AP69" s="2205"/>
      <c r="AQ69" s="2205"/>
      <c r="AR69" s="2205"/>
      <c r="AS69" s="2205"/>
      <c r="AT69" s="2205"/>
      <c r="AU69" s="2205"/>
      <c r="AV69" s="2205"/>
      <c r="AW69" s="2205"/>
      <c r="AX69" s="2205"/>
      <c r="AY69" s="2205"/>
      <c r="AZ69" s="2205"/>
      <c r="BA69" s="2302" t="s">
        <v>3</v>
      </c>
      <c r="BB69" s="2302" t="s">
        <v>3</v>
      </c>
      <c r="BC69" s="2205"/>
      <c r="BD69" s="2466">
        <v>0</v>
      </c>
      <c r="BE69" s="2466">
        <v>0</v>
      </c>
    </row>
    <row r="70" spans="1:57" x14ac:dyDescent="0.25">
      <c r="A70" s="2863" t="s">
        <v>96</v>
      </c>
      <c r="B70" s="2864"/>
      <c r="C70" s="2865"/>
      <c r="D70" s="2432">
        <v>0</v>
      </c>
      <c r="E70" s="2347"/>
      <c r="F70" s="2384"/>
      <c r="G70" s="2384"/>
      <c r="H70" s="2348"/>
      <c r="I70" s="2348"/>
      <c r="J70" s="2348"/>
      <c r="K70" s="2348"/>
      <c r="L70" s="2348"/>
      <c r="M70" s="2348"/>
      <c r="N70" s="2363"/>
      <c r="O70" s="2376"/>
      <c r="P70" s="2384"/>
      <c r="Q70" s="2376"/>
      <c r="R70" s="2327"/>
      <c r="S70" s="2463" t="s">
        <v>6</v>
      </c>
      <c r="T70" s="2202"/>
      <c r="U70" s="2202"/>
      <c r="V70" s="2202"/>
      <c r="W70" s="2202"/>
      <c r="X70" s="2202"/>
      <c r="Y70" s="2209"/>
      <c r="Z70" s="2209"/>
      <c r="AA70" s="2216"/>
      <c r="AB70" s="2205"/>
      <c r="AC70" s="2205"/>
      <c r="AD70" s="2205"/>
      <c r="AE70" s="2205"/>
      <c r="AF70" s="2205"/>
      <c r="AG70" s="2202"/>
      <c r="AH70" s="2205"/>
      <c r="AI70" s="2205"/>
      <c r="AJ70" s="2205"/>
      <c r="AK70" s="2205"/>
      <c r="AL70" s="2205"/>
      <c r="AM70" s="2205"/>
      <c r="AN70" s="2205"/>
      <c r="AO70" s="2205"/>
      <c r="AP70" s="2205"/>
      <c r="AQ70" s="2205"/>
      <c r="AR70" s="2205"/>
      <c r="AS70" s="2205"/>
      <c r="AT70" s="2205"/>
      <c r="AU70" s="2205"/>
      <c r="AV70" s="2205"/>
      <c r="AW70" s="2205"/>
      <c r="AX70" s="2205"/>
      <c r="AY70" s="2205"/>
      <c r="AZ70" s="2205"/>
      <c r="BA70" s="2302" t="s">
        <v>3</v>
      </c>
      <c r="BB70" s="2302" t="s">
        <v>3</v>
      </c>
      <c r="BC70" s="2205"/>
      <c r="BD70" s="2466">
        <v>0</v>
      </c>
      <c r="BE70" s="2466">
        <v>0</v>
      </c>
    </row>
    <row r="71" spans="1:57" x14ac:dyDescent="0.25">
      <c r="A71" s="2866" t="s">
        <v>97</v>
      </c>
      <c r="B71" s="2867"/>
      <c r="C71" s="2868"/>
      <c r="D71" s="2414">
        <v>0</v>
      </c>
      <c r="E71" s="2334"/>
      <c r="F71" s="2385"/>
      <c r="G71" s="2385"/>
      <c r="H71" s="2335"/>
      <c r="I71" s="2335"/>
      <c r="J71" s="2335"/>
      <c r="K71" s="2335"/>
      <c r="L71" s="2335"/>
      <c r="M71" s="2335"/>
      <c r="N71" s="2336"/>
      <c r="O71" s="2331"/>
      <c r="P71" s="2385"/>
      <c r="Q71" s="2331"/>
      <c r="R71" s="2328"/>
      <c r="S71" s="2463" t="s">
        <v>6</v>
      </c>
      <c r="T71" s="2202"/>
      <c r="U71" s="2202"/>
      <c r="V71" s="2202"/>
      <c r="W71" s="2202"/>
      <c r="X71" s="2202"/>
      <c r="Y71" s="2209"/>
      <c r="Z71" s="2209"/>
      <c r="AA71" s="2216"/>
      <c r="AB71" s="2205"/>
      <c r="AC71" s="2205"/>
      <c r="AD71" s="2205"/>
      <c r="AE71" s="2205"/>
      <c r="AF71" s="2205"/>
      <c r="AG71" s="2202"/>
      <c r="AH71" s="2205"/>
      <c r="AI71" s="2205"/>
      <c r="AJ71" s="2205"/>
      <c r="AK71" s="2205"/>
      <c r="AL71" s="2205"/>
      <c r="AM71" s="2205"/>
      <c r="AN71" s="2205"/>
      <c r="AO71" s="2205"/>
      <c r="AP71" s="2205"/>
      <c r="AQ71" s="2205"/>
      <c r="AR71" s="2205"/>
      <c r="AS71" s="2205"/>
      <c r="AT71" s="2205"/>
      <c r="AU71" s="2205"/>
      <c r="AV71" s="2205"/>
      <c r="AW71" s="2205"/>
      <c r="AX71" s="2205"/>
      <c r="AY71" s="2205"/>
      <c r="AZ71" s="2205"/>
      <c r="BA71" s="2302" t="s">
        <v>3</v>
      </c>
      <c r="BB71" s="2302" t="s">
        <v>3</v>
      </c>
      <c r="BC71" s="2205"/>
      <c r="BD71" s="2466">
        <v>0</v>
      </c>
      <c r="BE71" s="2466">
        <v>0</v>
      </c>
    </row>
    <row r="72" spans="1:57" x14ac:dyDescent="0.25">
      <c r="A72" s="2869" t="s">
        <v>98</v>
      </c>
      <c r="B72" s="2870"/>
      <c r="C72" s="2871"/>
      <c r="D72" s="2416">
        <v>0</v>
      </c>
      <c r="E72" s="2358"/>
      <c r="F72" s="2403"/>
      <c r="G72" s="2403"/>
      <c r="H72" s="2359"/>
      <c r="I72" s="2359"/>
      <c r="J72" s="2359"/>
      <c r="K72" s="2359"/>
      <c r="L72" s="2359"/>
      <c r="M72" s="2359"/>
      <c r="N72" s="2338"/>
      <c r="O72" s="2331"/>
      <c r="P72" s="2385"/>
      <c r="Q72" s="2332"/>
      <c r="R72" s="2368"/>
      <c r="S72" s="2463" t="s">
        <v>6</v>
      </c>
      <c r="T72" s="2202"/>
      <c r="U72" s="2202"/>
      <c r="V72" s="2202"/>
      <c r="W72" s="2202"/>
      <c r="X72" s="2202"/>
      <c r="Y72" s="2209"/>
      <c r="Z72" s="2209"/>
      <c r="AA72" s="2216"/>
      <c r="AB72" s="2205"/>
      <c r="AC72" s="2205"/>
      <c r="AD72" s="2205"/>
      <c r="AE72" s="2205"/>
      <c r="AF72" s="2205"/>
      <c r="AG72" s="2202"/>
      <c r="AH72" s="2205"/>
      <c r="AI72" s="2205"/>
      <c r="AJ72" s="2205"/>
      <c r="AK72" s="2205"/>
      <c r="AL72" s="2205"/>
      <c r="AM72" s="2205"/>
      <c r="AN72" s="2205"/>
      <c r="AO72" s="2205"/>
      <c r="AP72" s="2205"/>
      <c r="AQ72" s="2205"/>
      <c r="AR72" s="2205"/>
      <c r="AS72" s="2205"/>
      <c r="AT72" s="2205"/>
      <c r="AU72" s="2205"/>
      <c r="AV72" s="2205"/>
      <c r="AW72" s="2205"/>
      <c r="AX72" s="2205"/>
      <c r="AY72" s="2205"/>
      <c r="AZ72" s="2205"/>
      <c r="BA72" s="2302" t="s">
        <v>3</v>
      </c>
      <c r="BB72" s="2225"/>
      <c r="BC72" s="2205"/>
      <c r="BD72" s="2466">
        <v>0</v>
      </c>
      <c r="BE72" s="2479"/>
    </row>
    <row r="73" spans="1:57" x14ac:dyDescent="0.25">
      <c r="A73" s="2858" t="s">
        <v>99</v>
      </c>
      <c r="B73" s="2859"/>
      <c r="C73" s="2860"/>
      <c r="D73" s="2374">
        <v>0</v>
      </c>
      <c r="E73" s="2370">
        <v>0</v>
      </c>
      <c r="F73" s="2433">
        <v>0</v>
      </c>
      <c r="G73" s="2433">
        <v>0</v>
      </c>
      <c r="H73" s="2371">
        <v>0</v>
      </c>
      <c r="I73" s="2371">
        <v>0</v>
      </c>
      <c r="J73" s="2371">
        <v>0</v>
      </c>
      <c r="K73" s="2371">
        <v>0</v>
      </c>
      <c r="L73" s="2371">
        <v>0</v>
      </c>
      <c r="M73" s="2371">
        <v>0</v>
      </c>
      <c r="N73" s="2371">
        <v>0</v>
      </c>
      <c r="O73" s="2373">
        <v>0</v>
      </c>
      <c r="P73" s="2370">
        <v>0</v>
      </c>
      <c r="Q73" s="2370">
        <v>0</v>
      </c>
      <c r="R73" s="2369">
        <v>0</v>
      </c>
      <c r="S73" s="2463" t="s">
        <v>6</v>
      </c>
      <c r="T73" s="2202"/>
      <c r="U73" s="2202"/>
      <c r="V73" s="2202"/>
      <c r="W73" s="2202"/>
      <c r="X73" s="2202"/>
      <c r="Y73" s="2209"/>
      <c r="Z73" s="2209"/>
      <c r="AA73" s="2216"/>
      <c r="AB73" s="2205"/>
      <c r="AC73" s="2205"/>
      <c r="AD73" s="2205"/>
      <c r="AE73" s="2205"/>
      <c r="AF73" s="2205"/>
      <c r="AG73" s="2202"/>
      <c r="AH73" s="2205"/>
      <c r="AI73" s="2205"/>
      <c r="AJ73" s="2205"/>
      <c r="AK73" s="2205"/>
      <c r="AL73" s="2205"/>
      <c r="AM73" s="2205"/>
      <c r="AN73" s="2205"/>
      <c r="AO73" s="2205"/>
      <c r="AP73" s="2205"/>
      <c r="AQ73" s="2205"/>
      <c r="AR73" s="2205"/>
      <c r="AS73" s="2205"/>
      <c r="AT73" s="2205"/>
      <c r="AU73" s="2205"/>
      <c r="AV73" s="2205"/>
      <c r="AW73" s="2205"/>
      <c r="AX73" s="2205"/>
      <c r="AY73" s="2205"/>
      <c r="AZ73" s="2205"/>
      <c r="BA73" s="2302" t="s">
        <v>3</v>
      </c>
      <c r="BB73" s="2302" t="s">
        <v>3</v>
      </c>
      <c r="BC73" s="2205"/>
      <c r="BD73" s="2466">
        <v>0</v>
      </c>
      <c r="BE73" s="2466">
        <v>0</v>
      </c>
    </row>
    <row r="74" spans="1:57" x14ac:dyDescent="0.25">
      <c r="A74" s="2872" t="s">
        <v>100</v>
      </c>
      <c r="B74" s="2873"/>
      <c r="C74" s="2874"/>
      <c r="D74" s="2455">
        <v>0</v>
      </c>
      <c r="E74" s="2404"/>
      <c r="F74" s="2421"/>
      <c r="G74" s="2421"/>
      <c r="H74" s="2405"/>
      <c r="I74" s="2405"/>
      <c r="J74" s="2405"/>
      <c r="K74" s="2405"/>
      <c r="L74" s="2405"/>
      <c r="M74" s="2405"/>
      <c r="N74" s="2388"/>
      <c r="O74" s="2376"/>
      <c r="P74" s="2384"/>
      <c r="Q74" s="2376"/>
      <c r="R74" s="2327"/>
      <c r="S74" s="2463" t="s">
        <v>6</v>
      </c>
      <c r="T74" s="2202"/>
      <c r="U74" s="2202"/>
      <c r="V74" s="2202"/>
      <c r="W74" s="2202"/>
      <c r="X74" s="2202"/>
      <c r="Y74" s="2209"/>
      <c r="Z74" s="2209"/>
      <c r="AA74" s="2216"/>
      <c r="AB74" s="2205"/>
      <c r="AC74" s="2205"/>
      <c r="AD74" s="2205"/>
      <c r="AE74" s="2205"/>
      <c r="AF74" s="2205"/>
      <c r="AG74" s="2202"/>
      <c r="AH74" s="2205"/>
      <c r="AI74" s="2205"/>
      <c r="AJ74" s="2205"/>
      <c r="AK74" s="2205"/>
      <c r="AL74" s="2205"/>
      <c r="AM74" s="2205"/>
      <c r="AN74" s="2205"/>
      <c r="AO74" s="2205"/>
      <c r="AP74" s="2205"/>
      <c r="AQ74" s="2205"/>
      <c r="AR74" s="2205"/>
      <c r="AS74" s="2205"/>
      <c r="AT74" s="2205"/>
      <c r="AU74" s="2205"/>
      <c r="AV74" s="2205"/>
      <c r="AW74" s="2205"/>
      <c r="AX74" s="2205"/>
      <c r="AY74" s="2205"/>
      <c r="AZ74" s="2205"/>
      <c r="BA74" s="2302" t="s">
        <v>3</v>
      </c>
      <c r="BB74" s="2302" t="s">
        <v>3</v>
      </c>
      <c r="BC74" s="2205"/>
      <c r="BD74" s="2466">
        <v>0</v>
      </c>
      <c r="BE74" s="2466">
        <v>0</v>
      </c>
    </row>
    <row r="75" spans="1:57" x14ac:dyDescent="0.25">
      <c r="A75" s="2820" t="s">
        <v>101</v>
      </c>
      <c r="B75" s="2875"/>
      <c r="C75" s="2821"/>
      <c r="D75" s="2418">
        <v>0</v>
      </c>
      <c r="E75" s="2337"/>
      <c r="F75" s="2387"/>
      <c r="G75" s="2387"/>
      <c r="H75" s="2338"/>
      <c r="I75" s="2338"/>
      <c r="J75" s="2338"/>
      <c r="K75" s="2338"/>
      <c r="L75" s="2338"/>
      <c r="M75" s="2338"/>
      <c r="N75" s="2339"/>
      <c r="O75" s="2339"/>
      <c r="P75" s="2337"/>
      <c r="Q75" s="2383"/>
      <c r="R75" s="2330"/>
      <c r="S75" s="2463" t="s">
        <v>6</v>
      </c>
      <c r="T75" s="2202"/>
      <c r="U75" s="2202"/>
      <c r="V75" s="2202"/>
      <c r="W75" s="2202"/>
      <c r="X75" s="2202"/>
      <c r="Y75" s="2209"/>
      <c r="Z75" s="2209"/>
      <c r="AA75" s="2216"/>
      <c r="AB75" s="2205"/>
      <c r="AC75" s="2205"/>
      <c r="AD75" s="2205"/>
      <c r="AE75" s="2205"/>
      <c r="AF75" s="2205"/>
      <c r="AG75" s="2202"/>
      <c r="AH75" s="2205"/>
      <c r="AI75" s="2205"/>
      <c r="AJ75" s="2205"/>
      <c r="AK75" s="2205"/>
      <c r="AL75" s="2205"/>
      <c r="AM75" s="2205"/>
      <c r="AN75" s="2205"/>
      <c r="AO75" s="2205"/>
      <c r="AP75" s="2205"/>
      <c r="AQ75" s="2205"/>
      <c r="AR75" s="2205"/>
      <c r="AS75" s="2205"/>
      <c r="AT75" s="2205"/>
      <c r="AU75" s="2205"/>
      <c r="AV75" s="2205"/>
      <c r="AW75" s="2205"/>
      <c r="AX75" s="2205"/>
      <c r="AY75" s="2205"/>
      <c r="AZ75" s="2205"/>
      <c r="BA75" s="2302" t="s">
        <v>3</v>
      </c>
      <c r="BB75" s="2302" t="s">
        <v>3</v>
      </c>
      <c r="BC75" s="2205"/>
      <c r="BD75" s="2466">
        <v>0</v>
      </c>
      <c r="BE75" s="2466">
        <v>0</v>
      </c>
    </row>
    <row r="76" spans="1:57" x14ac:dyDescent="0.25">
      <c r="A76" s="2205"/>
      <c r="B76" s="2206"/>
      <c r="C76" s="2206"/>
      <c r="D76" s="2430"/>
      <c r="E76" s="2430"/>
      <c r="F76" s="2430"/>
      <c r="G76" s="2430"/>
      <c r="H76" s="2430"/>
      <c r="I76" s="2430"/>
      <c r="J76" s="2430"/>
      <c r="K76" s="2430"/>
      <c r="L76" s="2431"/>
      <c r="M76" s="2430"/>
      <c r="N76" s="2430"/>
      <c r="O76" s="2430"/>
      <c r="P76" s="2430"/>
      <c r="Q76" s="2430"/>
      <c r="R76" s="2430"/>
      <c r="S76" s="2464"/>
      <c r="T76" s="2202"/>
      <c r="U76" s="2202"/>
      <c r="V76" s="2202"/>
      <c r="W76" s="2202"/>
      <c r="X76" s="2202"/>
      <c r="Y76" s="2209"/>
      <c r="Z76" s="2209"/>
      <c r="AA76" s="2216"/>
      <c r="AB76" s="2205"/>
      <c r="AC76" s="2205"/>
      <c r="AD76" s="2205"/>
      <c r="AE76" s="2205"/>
      <c r="AF76" s="2205"/>
      <c r="AG76" s="2202"/>
      <c r="AH76" s="2205"/>
      <c r="AI76" s="2205"/>
      <c r="AJ76" s="2205"/>
      <c r="AK76" s="2205"/>
      <c r="AL76" s="2205"/>
      <c r="AM76" s="2205"/>
      <c r="AN76" s="2205"/>
      <c r="AO76" s="2205"/>
      <c r="AP76" s="2205"/>
      <c r="AQ76" s="2205"/>
      <c r="AR76" s="2205"/>
      <c r="AS76" s="2205"/>
      <c r="AT76" s="2205"/>
      <c r="AU76" s="2205"/>
      <c r="AV76" s="2205"/>
      <c r="AW76" s="2205"/>
      <c r="AX76" s="2205"/>
      <c r="AY76" s="2205"/>
      <c r="AZ76" s="2205"/>
      <c r="BA76" s="2209"/>
      <c r="BB76" s="2209"/>
      <c r="BC76" s="2202"/>
      <c r="BD76" s="2202"/>
      <c r="BE76" s="2202"/>
    </row>
    <row r="77" spans="1:57" x14ac:dyDescent="0.25">
      <c r="A77" s="2876" t="s">
        <v>102</v>
      </c>
      <c r="B77" s="2806"/>
      <c r="C77" s="2303" t="s">
        <v>103</v>
      </c>
      <c r="D77" s="2432">
        <v>0</v>
      </c>
      <c r="E77" s="2347"/>
      <c r="F77" s="2384"/>
      <c r="G77" s="2384"/>
      <c r="H77" s="2348"/>
      <c r="I77" s="2348"/>
      <c r="J77" s="2348"/>
      <c r="K77" s="2349"/>
      <c r="L77" s="2348"/>
      <c r="M77" s="2348"/>
      <c r="N77" s="2363"/>
      <c r="O77" s="2363"/>
      <c r="P77" s="2347"/>
      <c r="Q77" s="2382"/>
      <c r="R77" s="2327"/>
      <c r="S77" s="2463" t="s">
        <v>6</v>
      </c>
      <c r="T77" s="2202"/>
      <c r="U77" s="2202"/>
      <c r="V77" s="2202"/>
      <c r="W77" s="2202"/>
      <c r="X77" s="2202"/>
      <c r="Y77" s="2209"/>
      <c r="Z77" s="2209"/>
      <c r="AA77" s="2216"/>
      <c r="AB77" s="2205"/>
      <c r="AC77" s="2205"/>
      <c r="AD77" s="2205"/>
      <c r="AE77" s="2205"/>
      <c r="AF77" s="2205"/>
      <c r="AG77" s="2202"/>
      <c r="AH77" s="2205"/>
      <c r="AI77" s="2205"/>
      <c r="AJ77" s="2205"/>
      <c r="AK77" s="2205"/>
      <c r="AL77" s="2205"/>
      <c r="AM77" s="2205"/>
      <c r="AN77" s="2205"/>
      <c r="AO77" s="2205"/>
      <c r="AP77" s="2205"/>
      <c r="AQ77" s="2205"/>
      <c r="AR77" s="2205"/>
      <c r="AS77" s="2205"/>
      <c r="AT77" s="2205"/>
      <c r="AU77" s="2205"/>
      <c r="AV77" s="2205"/>
      <c r="AW77" s="2205"/>
      <c r="AX77" s="2205"/>
      <c r="AY77" s="2205"/>
      <c r="AZ77" s="2205"/>
      <c r="BA77" s="2302" t="s">
        <v>3</v>
      </c>
      <c r="BB77" s="2302" t="s">
        <v>3</v>
      </c>
      <c r="BC77" s="2205"/>
      <c r="BD77" s="2466">
        <v>0</v>
      </c>
      <c r="BE77" s="2466">
        <v>0</v>
      </c>
    </row>
    <row r="78" spans="1:57" x14ac:dyDescent="0.25">
      <c r="A78" s="2877"/>
      <c r="B78" s="2878"/>
      <c r="C78" s="2304" t="s">
        <v>104</v>
      </c>
      <c r="D78" s="2342">
        <v>0</v>
      </c>
      <c r="E78" s="2334"/>
      <c r="F78" s="2385"/>
      <c r="G78" s="2385"/>
      <c r="H78" s="2335"/>
      <c r="I78" s="2335"/>
      <c r="J78" s="2335"/>
      <c r="K78" s="2345"/>
      <c r="L78" s="2335"/>
      <c r="M78" s="2335"/>
      <c r="N78" s="2336"/>
      <c r="O78" s="2336"/>
      <c r="P78" s="2334"/>
      <c r="Q78" s="2352"/>
      <c r="R78" s="2328"/>
      <c r="S78" s="2463" t="s">
        <v>6</v>
      </c>
      <c r="T78" s="2202"/>
      <c r="U78" s="2202"/>
      <c r="V78" s="2202"/>
      <c r="W78" s="2202"/>
      <c r="X78" s="2202"/>
      <c r="Y78" s="2209"/>
      <c r="Z78" s="2209"/>
      <c r="AA78" s="2216"/>
      <c r="AB78" s="2205"/>
      <c r="AC78" s="2205"/>
      <c r="AD78" s="2205"/>
      <c r="AE78" s="2205"/>
      <c r="AF78" s="2205"/>
      <c r="AG78" s="2202"/>
      <c r="AH78" s="2205"/>
      <c r="AI78" s="2205"/>
      <c r="AJ78" s="2205"/>
      <c r="AK78" s="2205"/>
      <c r="AL78" s="2205"/>
      <c r="AM78" s="2205"/>
      <c r="AN78" s="2205"/>
      <c r="AO78" s="2205"/>
      <c r="AP78" s="2205"/>
      <c r="AQ78" s="2205"/>
      <c r="AR78" s="2205"/>
      <c r="AS78" s="2205"/>
      <c r="AT78" s="2205"/>
      <c r="AU78" s="2205"/>
      <c r="AV78" s="2205"/>
      <c r="AW78" s="2205"/>
      <c r="AX78" s="2205"/>
      <c r="AY78" s="2205"/>
      <c r="AZ78" s="2205"/>
      <c r="BA78" s="2302" t="s">
        <v>3</v>
      </c>
      <c r="BB78" s="2302" t="s">
        <v>3</v>
      </c>
      <c r="BC78" s="2205"/>
      <c r="BD78" s="2466">
        <v>0</v>
      </c>
      <c r="BE78" s="2466">
        <v>0</v>
      </c>
    </row>
    <row r="79" spans="1:57" x14ac:dyDescent="0.25">
      <c r="A79" s="2877"/>
      <c r="B79" s="2878"/>
      <c r="C79" s="2304" t="s">
        <v>105</v>
      </c>
      <c r="D79" s="2342">
        <v>0</v>
      </c>
      <c r="E79" s="2334"/>
      <c r="F79" s="2385"/>
      <c r="G79" s="2385"/>
      <c r="H79" s="2335"/>
      <c r="I79" s="2335"/>
      <c r="J79" s="2335"/>
      <c r="K79" s="2345"/>
      <c r="L79" s="2335"/>
      <c r="M79" s="2335"/>
      <c r="N79" s="2336"/>
      <c r="O79" s="2336"/>
      <c r="P79" s="2334"/>
      <c r="Q79" s="2352"/>
      <c r="R79" s="2328"/>
      <c r="S79" s="2463" t="s">
        <v>6</v>
      </c>
      <c r="T79" s="2202"/>
      <c r="U79" s="2202"/>
      <c r="V79" s="2202"/>
      <c r="W79" s="2202"/>
      <c r="X79" s="2202"/>
      <c r="Y79" s="2209"/>
      <c r="Z79" s="2209"/>
      <c r="AA79" s="2216"/>
      <c r="AB79" s="2205"/>
      <c r="AC79" s="2205"/>
      <c r="AD79" s="2205"/>
      <c r="AE79" s="2205"/>
      <c r="AF79" s="2205"/>
      <c r="AG79" s="2202"/>
      <c r="AH79" s="2205"/>
      <c r="AI79" s="2205"/>
      <c r="AJ79" s="2205"/>
      <c r="AK79" s="2205"/>
      <c r="AL79" s="2205"/>
      <c r="AM79" s="2205"/>
      <c r="AN79" s="2205"/>
      <c r="AO79" s="2205"/>
      <c r="AP79" s="2205"/>
      <c r="AQ79" s="2205"/>
      <c r="AR79" s="2205"/>
      <c r="AS79" s="2205"/>
      <c r="AT79" s="2205"/>
      <c r="AU79" s="2205"/>
      <c r="AV79" s="2205"/>
      <c r="AW79" s="2205"/>
      <c r="AX79" s="2205"/>
      <c r="AY79" s="2205"/>
      <c r="AZ79" s="2205"/>
      <c r="BA79" s="2302" t="s">
        <v>3</v>
      </c>
      <c r="BB79" s="2302" t="s">
        <v>3</v>
      </c>
      <c r="BC79" s="2205"/>
      <c r="BD79" s="2466">
        <v>0</v>
      </c>
      <c r="BE79" s="2466">
        <v>0</v>
      </c>
    </row>
    <row r="80" spans="1:57" x14ac:dyDescent="0.25">
      <c r="A80" s="2877"/>
      <c r="B80" s="2878"/>
      <c r="C80" s="2305" t="s">
        <v>106</v>
      </c>
      <c r="D80" s="2357">
        <v>0</v>
      </c>
      <c r="E80" s="2358"/>
      <c r="F80" s="2403"/>
      <c r="G80" s="2403"/>
      <c r="H80" s="2359"/>
      <c r="I80" s="2359"/>
      <c r="J80" s="2359"/>
      <c r="K80" s="2402"/>
      <c r="L80" s="2359"/>
      <c r="M80" s="2359"/>
      <c r="N80" s="2360"/>
      <c r="O80" s="2360"/>
      <c r="P80" s="2358"/>
      <c r="Q80" s="2361"/>
      <c r="R80" s="2330"/>
      <c r="S80" s="2463" t="s">
        <v>6</v>
      </c>
      <c r="T80" s="2202"/>
      <c r="U80" s="2202"/>
      <c r="V80" s="2202"/>
      <c r="W80" s="2202"/>
      <c r="X80" s="2202"/>
      <c r="Y80" s="2209"/>
      <c r="Z80" s="2209"/>
      <c r="AA80" s="2216"/>
      <c r="AB80" s="2205"/>
      <c r="AC80" s="2205"/>
      <c r="AD80" s="2205"/>
      <c r="AE80" s="2205"/>
      <c r="AF80" s="2205"/>
      <c r="AG80" s="2202"/>
      <c r="AH80" s="2205"/>
      <c r="AI80" s="2205"/>
      <c r="AJ80" s="2205"/>
      <c r="AK80" s="2205"/>
      <c r="AL80" s="2205"/>
      <c r="AM80" s="2205"/>
      <c r="AN80" s="2205"/>
      <c r="AO80" s="2205"/>
      <c r="AP80" s="2205"/>
      <c r="AQ80" s="2205"/>
      <c r="AR80" s="2205"/>
      <c r="AS80" s="2205"/>
      <c r="AT80" s="2205"/>
      <c r="AU80" s="2205"/>
      <c r="AV80" s="2205"/>
      <c r="AW80" s="2205"/>
      <c r="AX80" s="2205"/>
      <c r="AY80" s="2205"/>
      <c r="AZ80" s="2205"/>
      <c r="BA80" s="2302" t="s">
        <v>3</v>
      </c>
      <c r="BB80" s="2302" t="s">
        <v>3</v>
      </c>
      <c r="BC80" s="2205"/>
      <c r="BD80" s="2466">
        <v>0</v>
      </c>
      <c r="BE80" s="2466">
        <v>0</v>
      </c>
    </row>
    <row r="81" spans="1:57" x14ac:dyDescent="0.25">
      <c r="A81" s="2807"/>
      <c r="B81" s="2809"/>
      <c r="C81" s="2260" t="s">
        <v>4</v>
      </c>
      <c r="D81" s="2374">
        <v>0</v>
      </c>
      <c r="E81" s="2370">
        <v>0</v>
      </c>
      <c r="F81" s="2433">
        <v>0</v>
      </c>
      <c r="G81" s="2433">
        <v>0</v>
      </c>
      <c r="H81" s="2371">
        <v>0</v>
      </c>
      <c r="I81" s="2371">
        <v>0</v>
      </c>
      <c r="J81" s="2371">
        <v>0</v>
      </c>
      <c r="K81" s="2371">
        <v>0</v>
      </c>
      <c r="L81" s="2371">
        <v>0</v>
      </c>
      <c r="M81" s="2371">
        <v>0</v>
      </c>
      <c r="N81" s="2371">
        <v>0</v>
      </c>
      <c r="O81" s="2372">
        <v>0</v>
      </c>
      <c r="P81" s="2370">
        <v>0</v>
      </c>
      <c r="Q81" s="2373">
        <v>0</v>
      </c>
      <c r="R81" s="2369">
        <v>0</v>
      </c>
      <c r="S81" s="2463" t="s">
        <v>6</v>
      </c>
      <c r="T81" s="2202"/>
      <c r="U81" s="2202"/>
      <c r="V81" s="2202"/>
      <c r="W81" s="2202"/>
      <c r="X81" s="2202"/>
      <c r="Y81" s="2209"/>
      <c r="Z81" s="2209"/>
      <c r="AA81" s="2216"/>
      <c r="AB81" s="2205"/>
      <c r="AC81" s="2205"/>
      <c r="AD81" s="2205"/>
      <c r="AE81" s="2205"/>
      <c r="AF81" s="2205"/>
      <c r="AG81" s="2202"/>
      <c r="AH81" s="2205"/>
      <c r="AI81" s="2205"/>
      <c r="AJ81" s="2205"/>
      <c r="AK81" s="2205"/>
      <c r="AL81" s="2205"/>
      <c r="AM81" s="2205"/>
      <c r="AN81" s="2205"/>
      <c r="AO81" s="2205"/>
      <c r="AP81" s="2205"/>
      <c r="AQ81" s="2205"/>
      <c r="AR81" s="2205"/>
      <c r="AS81" s="2205"/>
      <c r="AT81" s="2205"/>
      <c r="AU81" s="2205"/>
      <c r="AV81" s="2205"/>
      <c r="AW81" s="2205"/>
      <c r="AX81" s="2205"/>
      <c r="AY81" s="2205"/>
      <c r="AZ81" s="2205"/>
      <c r="BA81" s="2302" t="s">
        <v>3</v>
      </c>
      <c r="BB81" s="2302" t="s">
        <v>3</v>
      </c>
      <c r="BC81" s="2205"/>
      <c r="BD81" s="2466">
        <v>0</v>
      </c>
      <c r="BE81" s="2466">
        <v>0</v>
      </c>
    </row>
    <row r="82" spans="1:57" ht="15.75" x14ac:dyDescent="0.25">
      <c r="A82" s="2259" t="s">
        <v>107</v>
      </c>
      <c r="B82" s="2285"/>
      <c r="C82" s="2285"/>
      <c r="D82" s="2286"/>
      <c r="E82" s="2233"/>
      <c r="F82" s="2233"/>
      <c r="G82" s="2233"/>
      <c r="H82" s="2233"/>
      <c r="I82" s="2233"/>
      <c r="J82" s="2233"/>
      <c r="K82" s="2233"/>
      <c r="L82" s="2233"/>
      <c r="M82" s="2233"/>
      <c r="N82" s="2233"/>
      <c r="O82" s="2286"/>
      <c r="P82" s="2286"/>
      <c r="Q82" s="2286"/>
      <c r="R82" s="2287"/>
      <c r="S82" s="2242"/>
      <c r="T82" s="2202"/>
      <c r="U82" s="2202"/>
      <c r="V82" s="2202"/>
      <c r="W82" s="2202"/>
      <c r="X82" s="2202"/>
      <c r="Y82" s="2202"/>
      <c r="Z82" s="2202"/>
      <c r="AA82" s="2202"/>
      <c r="AB82" s="2202"/>
      <c r="AC82" s="2202"/>
      <c r="AD82" s="2202"/>
      <c r="AE82" s="2202"/>
      <c r="AF82" s="2202"/>
      <c r="AG82" s="2202"/>
      <c r="AH82" s="2202"/>
      <c r="AI82" s="2202"/>
      <c r="AJ82" s="2202"/>
      <c r="AK82" s="2202"/>
      <c r="AL82" s="2202"/>
      <c r="AM82" s="2202"/>
      <c r="AN82" s="2202"/>
      <c r="AO82" s="2202"/>
      <c r="AP82" s="2202"/>
      <c r="AQ82" s="2202"/>
      <c r="AR82" s="2202"/>
      <c r="AS82" s="2202"/>
      <c r="AT82" s="2202"/>
      <c r="AU82" s="2202"/>
      <c r="AV82" s="2202"/>
      <c r="AW82" s="2202"/>
      <c r="AX82" s="2202"/>
      <c r="AY82" s="2202"/>
      <c r="AZ82" s="2202"/>
      <c r="BA82" s="2202"/>
      <c r="BB82" s="2202"/>
      <c r="BC82" s="2202"/>
      <c r="BD82" s="2202"/>
      <c r="BE82" s="2202"/>
    </row>
    <row r="83" spans="1:57" ht="42" x14ac:dyDescent="0.25">
      <c r="A83" s="2858" t="s">
        <v>108</v>
      </c>
      <c r="B83" s="2859"/>
      <c r="C83" s="2860"/>
      <c r="D83" s="2288" t="s">
        <v>109</v>
      </c>
      <c r="E83" s="2306" t="s">
        <v>110</v>
      </c>
      <c r="F83" s="2289" t="s">
        <v>111</v>
      </c>
      <c r="G83" s="2241"/>
      <c r="H83" s="2241"/>
      <c r="I83" s="2241"/>
      <c r="J83" s="2241"/>
      <c r="K83" s="2241"/>
      <c r="L83" s="2241"/>
      <c r="M83" s="2241"/>
      <c r="N83" s="2241"/>
      <c r="O83" s="2241"/>
      <c r="P83" s="2242"/>
      <c r="Q83" s="2242"/>
      <c r="R83" s="2242"/>
      <c r="S83" s="2290"/>
      <c r="T83" s="2202"/>
      <c r="U83" s="2202"/>
      <c r="V83" s="2202"/>
      <c r="W83" s="2202"/>
      <c r="X83" s="2202"/>
      <c r="Y83" s="2202"/>
      <c r="Z83" s="2202"/>
      <c r="AA83" s="2202"/>
      <c r="AB83" s="2205"/>
      <c r="AC83" s="2205"/>
      <c r="AD83" s="2205"/>
      <c r="AE83" s="2205"/>
      <c r="AF83" s="2205"/>
      <c r="AG83" s="2205"/>
      <c r="AH83" s="2205"/>
      <c r="AI83" s="2205"/>
      <c r="AJ83" s="2205"/>
      <c r="AK83" s="2205"/>
      <c r="AL83" s="2205"/>
      <c r="AM83" s="2205"/>
      <c r="AN83" s="2205"/>
      <c r="AO83" s="2205"/>
      <c r="AP83" s="2205"/>
      <c r="AQ83" s="2205"/>
      <c r="AR83" s="2205"/>
      <c r="AS83" s="2205"/>
      <c r="AT83" s="2205"/>
      <c r="AU83" s="2205"/>
      <c r="AV83" s="2205"/>
      <c r="AW83" s="2205"/>
      <c r="AX83" s="2205"/>
      <c r="AY83" s="2205"/>
      <c r="AZ83" s="2205"/>
      <c r="BA83" s="2202"/>
      <c r="BB83" s="2202"/>
      <c r="BC83" s="2202"/>
      <c r="BD83" s="2202"/>
      <c r="BE83" s="2205"/>
    </row>
    <row r="84" spans="1:57" x14ac:dyDescent="0.25">
      <c r="A84" s="2810" t="s">
        <v>112</v>
      </c>
      <c r="B84" s="2811"/>
      <c r="C84" s="2812"/>
      <c r="D84" s="2391"/>
      <c r="E84" s="2391"/>
      <c r="F84" s="2391"/>
      <c r="G84" s="2241"/>
      <c r="H84" s="2241"/>
      <c r="I84" s="2241"/>
      <c r="J84" s="2241"/>
      <c r="K84" s="2241"/>
      <c r="L84" s="2241"/>
      <c r="M84" s="2241"/>
      <c r="N84" s="2241"/>
      <c r="O84" s="2241"/>
      <c r="P84" s="2242"/>
      <c r="Q84" s="2242"/>
      <c r="R84" s="2242"/>
      <c r="S84" s="2290"/>
      <c r="T84" s="2202"/>
      <c r="U84" s="2202"/>
      <c r="V84" s="2202"/>
      <c r="W84" s="2202"/>
      <c r="X84" s="2202"/>
      <c r="Y84" s="2202"/>
      <c r="Z84" s="2202"/>
      <c r="AA84" s="2202"/>
      <c r="AB84" s="2205"/>
      <c r="AC84" s="2205"/>
      <c r="AD84" s="2205"/>
      <c r="AE84" s="2205"/>
      <c r="AF84" s="2205"/>
      <c r="AG84" s="2205"/>
      <c r="AH84" s="2205"/>
      <c r="AI84" s="2205"/>
      <c r="AJ84" s="2205"/>
      <c r="AK84" s="2205"/>
      <c r="AL84" s="2205"/>
      <c r="AM84" s="2205"/>
      <c r="AN84" s="2205"/>
      <c r="AO84" s="2205"/>
      <c r="AP84" s="2205"/>
      <c r="AQ84" s="2205"/>
      <c r="AR84" s="2205"/>
      <c r="AS84" s="2205"/>
      <c r="AT84" s="2205"/>
      <c r="AU84" s="2205"/>
      <c r="AV84" s="2205"/>
      <c r="AW84" s="2205"/>
      <c r="AX84" s="2205"/>
      <c r="AY84" s="2205"/>
      <c r="AZ84" s="2205"/>
      <c r="BA84" s="2202"/>
      <c r="BB84" s="2202"/>
      <c r="BC84" s="2202"/>
      <c r="BD84" s="2202"/>
      <c r="BE84" s="2205"/>
    </row>
    <row r="85" spans="1:57" x14ac:dyDescent="0.25">
      <c r="A85" s="2879" t="s">
        <v>113</v>
      </c>
      <c r="B85" s="2814" t="s">
        <v>114</v>
      </c>
      <c r="C85" s="2815"/>
      <c r="D85" s="2456"/>
      <c r="E85" s="2456"/>
      <c r="F85" s="2456"/>
      <c r="G85" s="2241"/>
      <c r="H85" s="2241"/>
      <c r="I85" s="2241"/>
      <c r="J85" s="2241"/>
      <c r="K85" s="2241"/>
      <c r="L85" s="2241"/>
      <c r="M85" s="2241"/>
      <c r="N85" s="2241"/>
      <c r="O85" s="2241"/>
      <c r="P85" s="2242"/>
      <c r="Q85" s="2242"/>
      <c r="R85" s="2242"/>
      <c r="S85" s="2290"/>
      <c r="T85" s="2202"/>
      <c r="U85" s="2202"/>
      <c r="V85" s="2202"/>
      <c r="W85" s="2202"/>
      <c r="X85" s="2202"/>
      <c r="Y85" s="2202"/>
      <c r="Z85" s="2202"/>
      <c r="AA85" s="2202"/>
      <c r="AB85" s="2205"/>
      <c r="AC85" s="2205"/>
      <c r="AD85" s="2205"/>
      <c r="AE85" s="2205"/>
      <c r="AF85" s="2205"/>
      <c r="AG85" s="2205"/>
      <c r="AH85" s="2205"/>
      <c r="AI85" s="2205"/>
      <c r="AJ85" s="2205"/>
      <c r="AK85" s="2205"/>
      <c r="AL85" s="2205"/>
      <c r="AM85" s="2205"/>
      <c r="AN85" s="2205"/>
      <c r="AO85" s="2205"/>
      <c r="AP85" s="2205"/>
      <c r="AQ85" s="2205"/>
      <c r="AR85" s="2205"/>
      <c r="AS85" s="2205"/>
      <c r="AT85" s="2205"/>
      <c r="AU85" s="2205"/>
      <c r="AV85" s="2205"/>
      <c r="AW85" s="2205"/>
      <c r="AX85" s="2205"/>
      <c r="AY85" s="2205"/>
      <c r="AZ85" s="2205"/>
      <c r="BA85" s="2202"/>
      <c r="BB85" s="2202"/>
      <c r="BC85" s="2202"/>
      <c r="BD85" s="2202"/>
      <c r="BE85" s="2205"/>
    </row>
    <row r="86" spans="1:57" x14ac:dyDescent="0.25">
      <c r="A86" s="2880"/>
      <c r="B86" s="2814" t="s">
        <v>115</v>
      </c>
      <c r="C86" s="2815"/>
      <c r="D86" s="2456"/>
      <c r="E86" s="2456"/>
      <c r="F86" s="2456"/>
      <c r="G86" s="2241"/>
      <c r="H86" s="2241"/>
      <c r="I86" s="2241"/>
      <c r="J86" s="2241"/>
      <c r="K86" s="2241"/>
      <c r="L86" s="2241"/>
      <c r="M86" s="2241"/>
      <c r="N86" s="2241"/>
      <c r="O86" s="2241"/>
      <c r="P86" s="2242"/>
      <c r="Q86" s="2242"/>
      <c r="R86" s="2242"/>
      <c r="S86" s="2290"/>
      <c r="T86" s="2202"/>
      <c r="U86" s="2202"/>
      <c r="V86" s="2202"/>
      <c r="W86" s="2202"/>
      <c r="X86" s="2202"/>
      <c r="Y86" s="2202"/>
      <c r="Z86" s="2202"/>
      <c r="AA86" s="2202"/>
      <c r="AB86" s="2205"/>
      <c r="AC86" s="2205"/>
      <c r="AD86" s="2205"/>
      <c r="AE86" s="2205"/>
      <c r="AF86" s="2205"/>
      <c r="AG86" s="2205"/>
      <c r="AH86" s="2205"/>
      <c r="AI86" s="2205"/>
      <c r="AJ86" s="2205"/>
      <c r="AK86" s="2205"/>
      <c r="AL86" s="2205"/>
      <c r="AM86" s="2205"/>
      <c r="AN86" s="2205"/>
      <c r="AO86" s="2205"/>
      <c r="AP86" s="2205"/>
      <c r="AQ86" s="2205"/>
      <c r="AR86" s="2205"/>
      <c r="AS86" s="2205"/>
      <c r="AT86" s="2205"/>
      <c r="AU86" s="2205"/>
      <c r="AV86" s="2205"/>
      <c r="AW86" s="2205"/>
      <c r="AX86" s="2205"/>
      <c r="AY86" s="2205"/>
      <c r="AZ86" s="2205"/>
      <c r="BA86" s="2202"/>
      <c r="BB86" s="2202"/>
      <c r="BC86" s="2202"/>
      <c r="BD86" s="2202"/>
      <c r="BE86" s="2205"/>
    </row>
    <row r="87" spans="1:57" x14ac:dyDescent="0.25">
      <c r="A87" s="2813" t="s">
        <v>116</v>
      </c>
      <c r="B87" s="2814"/>
      <c r="C87" s="2815"/>
      <c r="D87" s="2325"/>
      <c r="E87" s="2457"/>
      <c r="F87" s="2325"/>
      <c r="G87" s="2241"/>
      <c r="H87" s="2241"/>
      <c r="I87" s="2241"/>
      <c r="J87" s="2241"/>
      <c r="K87" s="2241"/>
      <c r="L87" s="2241"/>
      <c r="M87" s="2241"/>
      <c r="N87" s="2241"/>
      <c r="O87" s="2241"/>
      <c r="P87" s="2242"/>
      <c r="Q87" s="2242"/>
      <c r="R87" s="2242"/>
      <c r="S87" s="2290"/>
      <c r="T87" s="2202"/>
      <c r="U87" s="2202"/>
      <c r="V87" s="2202"/>
      <c r="W87" s="2202"/>
      <c r="X87" s="2202"/>
      <c r="Y87" s="2202"/>
      <c r="Z87" s="2202"/>
      <c r="AA87" s="2202"/>
      <c r="AB87" s="2205"/>
      <c r="AC87" s="2205"/>
      <c r="AD87" s="2205"/>
      <c r="AE87" s="2205"/>
      <c r="AF87" s="2205"/>
      <c r="AG87" s="2205"/>
      <c r="AH87" s="2205"/>
      <c r="AI87" s="2205"/>
      <c r="AJ87" s="2205"/>
      <c r="AK87" s="2205"/>
      <c r="AL87" s="2205"/>
      <c r="AM87" s="2205"/>
      <c r="AN87" s="2205"/>
      <c r="AO87" s="2205"/>
      <c r="AP87" s="2205"/>
      <c r="AQ87" s="2205"/>
      <c r="AR87" s="2205"/>
      <c r="AS87" s="2205"/>
      <c r="AT87" s="2205"/>
      <c r="AU87" s="2205"/>
      <c r="AV87" s="2205"/>
      <c r="AW87" s="2205"/>
      <c r="AX87" s="2205"/>
      <c r="AY87" s="2205"/>
      <c r="AZ87" s="2205"/>
      <c r="BA87" s="2202"/>
      <c r="BB87" s="2202"/>
      <c r="BC87" s="2202"/>
      <c r="BD87" s="2202"/>
      <c r="BE87" s="2205"/>
    </row>
    <row r="88" spans="1:57" x14ac:dyDescent="0.25">
      <c r="A88" s="2813" t="s">
        <v>117</v>
      </c>
      <c r="B88" s="2814"/>
      <c r="C88" s="2815"/>
      <c r="D88" s="2325"/>
      <c r="E88" s="2457"/>
      <c r="F88" s="2325"/>
      <c r="G88" s="2241"/>
      <c r="H88" s="2241"/>
      <c r="I88" s="2241"/>
      <c r="J88" s="2241"/>
      <c r="K88" s="2241"/>
      <c r="L88" s="2241"/>
      <c r="M88" s="2241"/>
      <c r="N88" s="2241"/>
      <c r="O88" s="2241"/>
      <c r="P88" s="2242"/>
      <c r="Q88" s="2242"/>
      <c r="R88" s="2242"/>
      <c r="S88" s="2290"/>
      <c r="T88" s="2202"/>
      <c r="U88" s="2202"/>
      <c r="V88" s="2202"/>
      <c r="W88" s="2202"/>
      <c r="X88" s="2202"/>
      <c r="Y88" s="2202"/>
      <c r="Z88" s="2202"/>
      <c r="AA88" s="2202"/>
      <c r="AB88" s="2205"/>
      <c r="AC88" s="2205"/>
      <c r="AD88" s="2205"/>
      <c r="AE88" s="2205"/>
      <c r="AF88" s="2205"/>
      <c r="AG88" s="2205"/>
      <c r="AH88" s="2205"/>
      <c r="AI88" s="2205"/>
      <c r="AJ88" s="2205"/>
      <c r="AK88" s="2205"/>
      <c r="AL88" s="2205"/>
      <c r="AM88" s="2205"/>
      <c r="AN88" s="2205"/>
      <c r="AO88" s="2205"/>
      <c r="AP88" s="2205"/>
      <c r="AQ88" s="2205"/>
      <c r="AR88" s="2205"/>
      <c r="AS88" s="2205"/>
      <c r="AT88" s="2205"/>
      <c r="AU88" s="2205"/>
      <c r="AV88" s="2205"/>
      <c r="AW88" s="2205"/>
      <c r="AX88" s="2205"/>
      <c r="AY88" s="2205"/>
      <c r="AZ88" s="2205"/>
      <c r="BA88" s="2202"/>
      <c r="BB88" s="2202"/>
      <c r="BC88" s="2202"/>
      <c r="BD88" s="2202"/>
      <c r="BE88" s="2205"/>
    </row>
    <row r="89" spans="1:57" x14ac:dyDescent="0.25">
      <c r="A89" s="2813" t="s">
        <v>118</v>
      </c>
      <c r="B89" s="2814"/>
      <c r="C89" s="2815"/>
      <c r="D89" s="2325"/>
      <c r="E89" s="2457"/>
      <c r="F89" s="2325"/>
      <c r="G89" s="2241"/>
      <c r="H89" s="2241"/>
      <c r="I89" s="2241"/>
      <c r="J89" s="2241"/>
      <c r="K89" s="2241"/>
      <c r="L89" s="2241"/>
      <c r="M89" s="2241"/>
      <c r="N89" s="2241"/>
      <c r="O89" s="2241"/>
      <c r="P89" s="2242"/>
      <c r="Q89" s="2242"/>
      <c r="R89" s="2242"/>
      <c r="S89" s="2290"/>
      <c r="T89" s="2202"/>
      <c r="U89" s="2202"/>
      <c r="V89" s="2202"/>
      <c r="W89" s="2202"/>
      <c r="X89" s="2202"/>
      <c r="Y89" s="2202"/>
      <c r="Z89" s="2202"/>
      <c r="AA89" s="2202"/>
      <c r="AB89" s="2205"/>
      <c r="AC89" s="2205"/>
      <c r="AD89" s="2205"/>
      <c r="AE89" s="2205"/>
      <c r="AF89" s="2205"/>
      <c r="AG89" s="2205"/>
      <c r="AH89" s="2205"/>
      <c r="AI89" s="2205"/>
      <c r="AJ89" s="2205"/>
      <c r="AK89" s="2205"/>
      <c r="AL89" s="2205"/>
      <c r="AM89" s="2205"/>
      <c r="AN89" s="2205"/>
      <c r="AO89" s="2205"/>
      <c r="AP89" s="2205"/>
      <c r="AQ89" s="2205"/>
      <c r="AR89" s="2205"/>
      <c r="AS89" s="2205"/>
      <c r="AT89" s="2205"/>
      <c r="AU89" s="2205"/>
      <c r="AV89" s="2205"/>
      <c r="AW89" s="2205"/>
      <c r="AX89" s="2205"/>
      <c r="AY89" s="2205"/>
      <c r="AZ89" s="2205"/>
      <c r="BA89" s="2202"/>
      <c r="BB89" s="2202"/>
      <c r="BC89" s="2202"/>
      <c r="BD89" s="2202"/>
      <c r="BE89" s="2205"/>
    </row>
    <row r="90" spans="1:57" x14ac:dyDescent="0.25">
      <c r="A90" s="2824" t="s">
        <v>119</v>
      </c>
      <c r="B90" s="2825"/>
      <c r="C90" s="2826"/>
      <c r="D90" s="2458"/>
      <c r="E90" s="2459"/>
      <c r="F90" s="2458"/>
      <c r="G90" s="2241"/>
      <c r="H90" s="2241"/>
      <c r="I90" s="2241"/>
      <c r="J90" s="2241"/>
      <c r="K90" s="2241"/>
      <c r="L90" s="2241"/>
      <c r="M90" s="2241"/>
      <c r="N90" s="2241"/>
      <c r="O90" s="2241"/>
      <c r="P90" s="2242"/>
      <c r="Q90" s="2242"/>
      <c r="R90" s="2242"/>
      <c r="S90" s="2290"/>
      <c r="T90" s="2202"/>
      <c r="U90" s="2202"/>
      <c r="V90" s="2202"/>
      <c r="W90" s="2202"/>
      <c r="X90" s="2202"/>
      <c r="Y90" s="2202"/>
      <c r="Z90" s="2202"/>
      <c r="AA90" s="2202"/>
      <c r="AB90" s="2205"/>
      <c r="AC90" s="2205"/>
      <c r="AD90" s="2205"/>
      <c r="AE90" s="2205"/>
      <c r="AF90" s="2205"/>
      <c r="AG90" s="2205"/>
      <c r="AH90" s="2205"/>
      <c r="AI90" s="2205"/>
      <c r="AJ90" s="2205"/>
      <c r="AK90" s="2205"/>
      <c r="AL90" s="2205"/>
      <c r="AM90" s="2205"/>
      <c r="AN90" s="2205"/>
      <c r="AO90" s="2205"/>
      <c r="AP90" s="2205"/>
      <c r="AQ90" s="2205"/>
      <c r="AR90" s="2205"/>
      <c r="AS90" s="2205"/>
      <c r="AT90" s="2205"/>
      <c r="AU90" s="2205"/>
      <c r="AV90" s="2205"/>
      <c r="AW90" s="2205"/>
      <c r="AX90" s="2205"/>
      <c r="AY90" s="2205"/>
      <c r="AZ90" s="2205"/>
      <c r="BA90" s="2202"/>
      <c r="BB90" s="2202"/>
      <c r="BC90" s="2202"/>
      <c r="BD90" s="2202"/>
      <c r="BE90" s="2205"/>
    </row>
    <row r="91" spans="1:57" x14ac:dyDescent="0.25">
      <c r="A91" s="2813" t="s">
        <v>120</v>
      </c>
      <c r="B91" s="2814"/>
      <c r="C91" s="2815"/>
      <c r="D91" s="2325"/>
      <c r="E91" s="2457"/>
      <c r="F91" s="2325"/>
      <c r="G91" s="2241"/>
      <c r="H91" s="2241"/>
      <c r="I91" s="2241"/>
      <c r="J91" s="2241"/>
      <c r="K91" s="2241"/>
      <c r="L91" s="2241"/>
      <c r="M91" s="2241"/>
      <c r="N91" s="2241"/>
      <c r="O91" s="2241"/>
      <c r="P91" s="2242"/>
      <c r="Q91" s="2242"/>
      <c r="R91" s="2242"/>
      <c r="S91" s="2290"/>
      <c r="T91" s="2202"/>
      <c r="U91" s="2202"/>
      <c r="V91" s="2202"/>
      <c r="W91" s="2202"/>
      <c r="X91" s="2202"/>
      <c r="Y91" s="2202"/>
      <c r="Z91" s="2202"/>
      <c r="AA91" s="2202"/>
      <c r="AB91" s="2205"/>
      <c r="AC91" s="2205"/>
      <c r="AD91" s="2205"/>
      <c r="AE91" s="2205"/>
      <c r="AF91" s="2205"/>
      <c r="AG91" s="2205"/>
      <c r="AH91" s="2205"/>
      <c r="AI91" s="2205"/>
      <c r="AJ91" s="2205"/>
      <c r="AK91" s="2205"/>
      <c r="AL91" s="2205"/>
      <c r="AM91" s="2205"/>
      <c r="AN91" s="2205"/>
      <c r="AO91" s="2205"/>
      <c r="AP91" s="2205"/>
      <c r="AQ91" s="2205"/>
      <c r="AR91" s="2205"/>
      <c r="AS91" s="2205"/>
      <c r="AT91" s="2205"/>
      <c r="AU91" s="2205"/>
      <c r="AV91" s="2205"/>
      <c r="AW91" s="2205"/>
      <c r="AX91" s="2205"/>
      <c r="AY91" s="2205"/>
      <c r="AZ91" s="2205"/>
      <c r="BA91" s="2202"/>
      <c r="BB91" s="2202"/>
      <c r="BC91" s="2202"/>
      <c r="BD91" s="2202"/>
      <c r="BE91" s="2205"/>
    </row>
    <row r="92" spans="1:57" x14ac:dyDescent="0.25">
      <c r="A92" s="2820" t="s">
        <v>121</v>
      </c>
      <c r="B92" s="2875"/>
      <c r="C92" s="2821"/>
      <c r="D92" s="2326"/>
      <c r="E92" s="2460"/>
      <c r="F92" s="2326"/>
      <c r="G92" s="2241"/>
      <c r="H92" s="2241"/>
      <c r="I92" s="2241"/>
      <c r="J92" s="2241"/>
      <c r="K92" s="2241"/>
      <c r="L92" s="2241"/>
      <c r="M92" s="2241"/>
      <c r="N92" s="2241"/>
      <c r="O92" s="2241"/>
      <c r="P92" s="2242"/>
      <c r="Q92" s="2242"/>
      <c r="R92" s="2242"/>
      <c r="S92" s="2290"/>
      <c r="T92" s="2202"/>
      <c r="U92" s="2202"/>
      <c r="V92" s="2202"/>
      <c r="W92" s="2202"/>
      <c r="X92" s="2202"/>
      <c r="Y92" s="2202"/>
      <c r="Z92" s="2202"/>
      <c r="AA92" s="2202"/>
      <c r="AB92" s="2205"/>
      <c r="AC92" s="2205"/>
      <c r="AD92" s="2205"/>
      <c r="AE92" s="2205"/>
      <c r="AF92" s="2205"/>
      <c r="AG92" s="2205"/>
      <c r="AH92" s="2205"/>
      <c r="AI92" s="2205"/>
      <c r="AJ92" s="2205"/>
      <c r="AK92" s="2205"/>
      <c r="AL92" s="2205"/>
      <c r="AM92" s="2205"/>
      <c r="AN92" s="2205"/>
      <c r="AO92" s="2205"/>
      <c r="AP92" s="2205"/>
      <c r="AQ92" s="2205"/>
      <c r="AR92" s="2205"/>
      <c r="AS92" s="2205"/>
      <c r="AT92" s="2205"/>
      <c r="AU92" s="2205"/>
      <c r="AV92" s="2205"/>
      <c r="AW92" s="2205"/>
      <c r="AX92" s="2205"/>
      <c r="AY92" s="2205"/>
      <c r="AZ92" s="2205"/>
      <c r="BA92" s="2202"/>
      <c r="BB92" s="2202"/>
      <c r="BC92" s="2202"/>
      <c r="BD92" s="2202"/>
      <c r="BE92" s="2205"/>
    </row>
    <row r="93" spans="1:57" ht="15.75" x14ac:dyDescent="0.25">
      <c r="A93" s="2220" t="s">
        <v>122</v>
      </c>
      <c r="B93" s="2213"/>
      <c r="C93" s="2221"/>
      <c r="D93" s="2213"/>
      <c r="E93" s="2212"/>
      <c r="F93" s="2212"/>
      <c r="G93" s="2212"/>
      <c r="H93" s="2212"/>
      <c r="I93" s="2212"/>
      <c r="J93" s="2212"/>
      <c r="K93" s="2212"/>
      <c r="L93" s="2212"/>
      <c r="M93" s="2212"/>
      <c r="N93" s="2212"/>
      <c r="O93" s="2212"/>
      <c r="P93" s="2212"/>
      <c r="Q93" s="2212"/>
      <c r="R93" s="2211"/>
      <c r="S93" s="2209"/>
      <c r="T93" s="2202"/>
      <c r="U93" s="2202"/>
      <c r="V93" s="2202"/>
      <c r="W93" s="2202"/>
      <c r="X93" s="2202"/>
      <c r="Y93" s="2202"/>
      <c r="Z93" s="2202"/>
      <c r="AA93" s="2202"/>
      <c r="AB93" s="2202"/>
      <c r="AC93" s="2202"/>
      <c r="AD93" s="2202"/>
      <c r="AE93" s="2202"/>
      <c r="AF93" s="2202"/>
      <c r="AG93" s="2202"/>
      <c r="AH93" s="2202"/>
      <c r="AI93" s="2202"/>
      <c r="AJ93" s="2202"/>
      <c r="AK93" s="2202"/>
      <c r="AL93" s="2202"/>
      <c r="AM93" s="2202"/>
      <c r="AN93" s="2202"/>
      <c r="AO93" s="2202"/>
      <c r="AP93" s="2202"/>
      <c r="AQ93" s="2202"/>
      <c r="AR93" s="2202"/>
      <c r="AS93" s="2202"/>
      <c r="AT93" s="2202"/>
      <c r="AU93" s="2202"/>
      <c r="AV93" s="2202"/>
      <c r="AW93" s="2202"/>
      <c r="AX93" s="2202"/>
      <c r="AY93" s="2202"/>
      <c r="AZ93" s="2202"/>
      <c r="BA93" s="2202"/>
      <c r="BB93" s="2202"/>
      <c r="BC93" s="2202"/>
      <c r="BD93" s="2202"/>
      <c r="BE93" s="2202"/>
    </row>
    <row r="94" spans="1:57" x14ac:dyDescent="0.2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2209"/>
      <c r="I94" s="2209"/>
      <c r="J94" s="2209"/>
      <c r="K94" s="2209"/>
      <c r="L94" s="2209"/>
      <c r="M94" s="2209"/>
      <c r="N94" s="2209"/>
      <c r="O94" s="2209"/>
      <c r="P94" s="2291"/>
      <c r="Q94" s="2209"/>
      <c r="R94" s="2209"/>
      <c r="S94" s="2209"/>
      <c r="T94" s="2202"/>
      <c r="U94" s="2202"/>
      <c r="V94" s="2202"/>
      <c r="W94" s="2202"/>
      <c r="X94" s="2202"/>
      <c r="Y94" s="2202"/>
      <c r="Z94" s="2202"/>
      <c r="AA94" s="2202"/>
      <c r="AB94" s="2205"/>
      <c r="AC94" s="2205"/>
      <c r="AD94" s="2205"/>
      <c r="AE94" s="2205"/>
      <c r="AF94" s="2205"/>
      <c r="AG94" s="2205"/>
      <c r="AH94" s="2205"/>
      <c r="AI94" s="2205"/>
      <c r="AJ94" s="2205"/>
      <c r="AK94" s="2205"/>
      <c r="AL94" s="2205"/>
      <c r="AM94" s="2205"/>
      <c r="AN94" s="2205"/>
      <c r="AO94" s="2205"/>
      <c r="AP94" s="2205"/>
      <c r="AQ94" s="2205"/>
      <c r="AR94" s="2205"/>
      <c r="AS94" s="2205"/>
      <c r="AT94" s="2205"/>
      <c r="AU94" s="2205"/>
      <c r="AV94" s="2205"/>
      <c r="AW94" s="2205"/>
      <c r="AX94" s="2205"/>
      <c r="AY94" s="2205"/>
      <c r="AZ94" s="2205"/>
      <c r="BA94" s="2202"/>
      <c r="BB94" s="2202"/>
      <c r="BC94" s="2202"/>
      <c r="BD94" s="2202"/>
      <c r="BE94" s="2205"/>
    </row>
    <row r="95" spans="1:57" x14ac:dyDescent="0.25">
      <c r="A95" s="2884"/>
      <c r="B95" s="2885"/>
      <c r="C95" s="2886"/>
      <c r="D95" s="2223" t="s">
        <v>4</v>
      </c>
      <c r="E95" s="2247" t="s">
        <v>1</v>
      </c>
      <c r="F95" s="2248" t="s">
        <v>2</v>
      </c>
      <c r="G95" s="2831"/>
      <c r="H95" s="2209"/>
      <c r="I95" s="2209"/>
      <c r="J95" s="2209"/>
      <c r="K95" s="2209"/>
      <c r="L95" s="2209"/>
      <c r="M95" s="2209"/>
      <c r="N95" s="2209"/>
      <c r="O95" s="2209"/>
      <c r="P95" s="2291"/>
      <c r="Q95" s="2209"/>
      <c r="R95" s="2209"/>
      <c r="S95" s="2209"/>
      <c r="T95" s="2202"/>
      <c r="U95" s="2202"/>
      <c r="V95" s="2202"/>
      <c r="W95" s="2202"/>
      <c r="X95" s="2202"/>
      <c r="Y95" s="2202"/>
      <c r="Z95" s="2202"/>
      <c r="AA95" s="2202"/>
      <c r="AB95" s="2205"/>
      <c r="AC95" s="2205"/>
      <c r="AD95" s="2205"/>
      <c r="AE95" s="2205"/>
      <c r="AF95" s="2205"/>
      <c r="AG95" s="2205"/>
      <c r="AH95" s="2205"/>
      <c r="AI95" s="2205"/>
      <c r="AJ95" s="2205"/>
      <c r="AK95" s="2205"/>
      <c r="AL95" s="2205"/>
      <c r="AM95" s="2205"/>
      <c r="AN95" s="2205"/>
      <c r="AO95" s="2205"/>
      <c r="AP95" s="2205"/>
      <c r="AQ95" s="2205"/>
      <c r="AR95" s="2205"/>
      <c r="AS95" s="2205"/>
      <c r="AT95" s="2205"/>
      <c r="AU95" s="2205"/>
      <c r="AV95" s="2205"/>
      <c r="AW95" s="2205"/>
      <c r="AX95" s="2205"/>
      <c r="AY95" s="2205"/>
      <c r="AZ95" s="2205"/>
      <c r="BA95" s="2202"/>
      <c r="BB95" s="2202"/>
      <c r="BC95" s="2202"/>
      <c r="BD95" s="2202"/>
      <c r="BE95" s="2205"/>
    </row>
    <row r="96" spans="1:57" x14ac:dyDescent="0.25">
      <c r="A96" s="2852" t="s">
        <v>126</v>
      </c>
      <c r="B96" s="2854" t="s">
        <v>127</v>
      </c>
      <c r="C96" s="2855"/>
      <c r="D96" s="2377">
        <v>0</v>
      </c>
      <c r="E96" s="2378"/>
      <c r="F96" s="2380"/>
      <c r="G96" s="2328"/>
      <c r="H96" s="2465" t="s">
        <v>3</v>
      </c>
      <c r="I96" s="2209"/>
      <c r="J96" s="2209"/>
      <c r="K96" s="2209"/>
      <c r="L96" s="2209"/>
      <c r="M96" s="2209"/>
      <c r="N96" s="2209"/>
      <c r="O96" s="2209"/>
      <c r="P96" s="2291"/>
      <c r="Q96" s="2209"/>
      <c r="R96" s="2209"/>
      <c r="S96" s="2209"/>
      <c r="T96" s="2202"/>
      <c r="U96" s="2202"/>
      <c r="V96" s="2202"/>
      <c r="W96" s="2202"/>
      <c r="X96" s="2202"/>
      <c r="Y96" s="2202"/>
      <c r="Z96" s="2202"/>
      <c r="AA96" s="2202"/>
      <c r="AB96" s="2205"/>
      <c r="AC96" s="2205"/>
      <c r="AD96" s="2205"/>
      <c r="AE96" s="2205"/>
      <c r="AF96" s="2205"/>
      <c r="AG96" s="2205"/>
      <c r="AH96" s="2205"/>
      <c r="AI96" s="2205"/>
      <c r="AJ96" s="2205"/>
      <c r="AK96" s="2205"/>
      <c r="AL96" s="2205"/>
      <c r="AM96" s="2205"/>
      <c r="AN96" s="2205"/>
      <c r="AO96" s="2205"/>
      <c r="AP96" s="2205"/>
      <c r="AQ96" s="2205"/>
      <c r="AR96" s="2205"/>
      <c r="AS96" s="2205"/>
      <c r="AT96" s="2205"/>
      <c r="AU96" s="2205"/>
      <c r="AV96" s="2205"/>
      <c r="AW96" s="2205"/>
      <c r="AX96" s="2205"/>
      <c r="AY96" s="2205"/>
      <c r="AZ96" s="2205"/>
      <c r="BA96" s="2239" t="s">
        <v>3</v>
      </c>
      <c r="BB96" s="2239" t="s">
        <v>3</v>
      </c>
      <c r="BC96" s="2202"/>
      <c r="BD96" s="2471">
        <v>0</v>
      </c>
      <c r="BE96" s="2471">
        <v>0</v>
      </c>
    </row>
    <row r="97" spans="1:58" x14ac:dyDescent="0.25">
      <c r="A97" s="2853"/>
      <c r="B97" s="2856" t="s">
        <v>128</v>
      </c>
      <c r="C97" s="2857"/>
      <c r="D97" s="2343">
        <v>0</v>
      </c>
      <c r="E97" s="2337"/>
      <c r="F97" s="2340"/>
      <c r="G97" s="2330"/>
      <c r="H97" s="2465"/>
      <c r="I97" s="2209"/>
      <c r="J97" s="2209"/>
      <c r="K97" s="2209"/>
      <c r="L97" s="2209"/>
      <c r="M97" s="2209"/>
      <c r="N97" s="2209"/>
      <c r="O97" s="2209"/>
      <c r="P97" s="2291"/>
      <c r="Q97" s="2209"/>
      <c r="R97" s="2209"/>
      <c r="S97" s="2209"/>
      <c r="T97" s="2202"/>
      <c r="U97" s="2202"/>
      <c r="V97" s="2202"/>
      <c r="W97" s="2202"/>
      <c r="X97" s="2202"/>
      <c r="Y97" s="2202"/>
      <c r="Z97" s="2202"/>
      <c r="AA97" s="2202"/>
      <c r="AB97" s="2205"/>
      <c r="AC97" s="2205"/>
      <c r="AD97" s="2205"/>
      <c r="AE97" s="2205"/>
      <c r="AF97" s="2205"/>
      <c r="AG97" s="2205"/>
      <c r="AH97" s="2205"/>
      <c r="AI97" s="2205"/>
      <c r="AJ97" s="2205"/>
      <c r="AK97" s="2205"/>
      <c r="AL97" s="2205"/>
      <c r="AM97" s="2205"/>
      <c r="AN97" s="2205"/>
      <c r="AO97" s="2205"/>
      <c r="AP97" s="2205"/>
      <c r="AQ97" s="2205"/>
      <c r="AR97" s="2205"/>
      <c r="AS97" s="2205"/>
      <c r="AT97" s="2205"/>
      <c r="AU97" s="2205"/>
      <c r="AV97" s="2205"/>
      <c r="AW97" s="2205"/>
      <c r="AX97" s="2205"/>
      <c r="AY97" s="2205"/>
      <c r="AZ97" s="2205"/>
      <c r="BA97" s="2202"/>
      <c r="BB97" s="2202"/>
      <c r="BC97" s="2202"/>
      <c r="BD97" s="2202"/>
      <c r="BE97" s="2205"/>
      <c r="BF97" s="2205"/>
    </row>
    <row r="98" spans="1:58" ht="15.75" x14ac:dyDescent="0.25">
      <c r="A98" s="2258" t="s">
        <v>129</v>
      </c>
      <c r="B98" s="2271"/>
      <c r="C98" s="2271"/>
      <c r="D98" s="2271"/>
      <c r="E98" s="2219"/>
      <c r="F98" s="2219"/>
      <c r="G98" s="2219"/>
      <c r="H98" s="2219"/>
      <c r="I98" s="2219"/>
      <c r="J98" s="2219"/>
      <c r="K98" s="2219"/>
      <c r="L98" s="2219"/>
      <c r="M98" s="2219"/>
      <c r="N98" s="2219"/>
      <c r="O98" s="2219"/>
      <c r="P98" s="2219"/>
      <c r="Q98" s="2219"/>
      <c r="R98" s="2249"/>
      <c r="S98" s="2215"/>
      <c r="T98" s="2202"/>
      <c r="U98" s="2202"/>
      <c r="V98" s="2202"/>
      <c r="W98" s="2202"/>
      <c r="X98" s="2202"/>
      <c r="Y98" s="2202"/>
      <c r="Z98" s="2202"/>
      <c r="AA98" s="2202"/>
      <c r="AB98" s="2202"/>
      <c r="AC98" s="2202"/>
      <c r="AD98" s="2202"/>
      <c r="AE98" s="2202"/>
      <c r="AF98" s="2202"/>
      <c r="AG98" s="2202"/>
      <c r="AH98" s="2202"/>
      <c r="AI98" s="2202"/>
      <c r="AJ98" s="2202"/>
      <c r="AK98" s="2202"/>
      <c r="AL98" s="2202"/>
      <c r="AM98" s="2202"/>
      <c r="AN98" s="2202"/>
      <c r="AO98" s="2202"/>
      <c r="AP98" s="2202"/>
      <c r="AQ98" s="2202"/>
      <c r="AR98" s="2202"/>
      <c r="AS98" s="2202"/>
      <c r="AT98" s="2202"/>
      <c r="AU98" s="2202"/>
      <c r="AV98" s="2202"/>
      <c r="AW98" s="2202"/>
      <c r="AX98" s="2202"/>
      <c r="AY98" s="2202"/>
      <c r="AZ98" s="2202"/>
      <c r="BA98" s="2202"/>
      <c r="BB98" s="2202"/>
      <c r="BC98" s="2202"/>
      <c r="BD98" s="2202"/>
      <c r="BE98" s="2202"/>
      <c r="BF98" s="2202"/>
    </row>
    <row r="99" spans="1:58" x14ac:dyDescent="0.2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2215"/>
      <c r="R99" s="2245"/>
      <c r="S99" s="2202"/>
      <c r="T99" s="2202"/>
      <c r="U99" s="2202"/>
      <c r="V99" s="2202"/>
      <c r="W99" s="2202"/>
      <c r="X99" s="2202"/>
      <c r="Y99" s="2202"/>
      <c r="Z99" s="2202"/>
      <c r="AA99" s="2202"/>
      <c r="AB99" s="2205"/>
      <c r="AC99" s="2205"/>
      <c r="AD99" s="2205"/>
      <c r="AE99" s="2205"/>
      <c r="AF99" s="2205"/>
      <c r="AG99" s="2205"/>
      <c r="AH99" s="2205"/>
      <c r="AI99" s="2205"/>
      <c r="AJ99" s="2205"/>
      <c r="AK99" s="2205"/>
      <c r="AL99" s="2205"/>
      <c r="AM99" s="2205"/>
      <c r="AN99" s="2205"/>
      <c r="AO99" s="2205"/>
      <c r="AP99" s="2205"/>
      <c r="AQ99" s="2205"/>
      <c r="AR99" s="2205"/>
      <c r="AS99" s="2205"/>
      <c r="AT99" s="2205"/>
      <c r="AU99" s="2205"/>
      <c r="AV99" s="2205"/>
      <c r="AW99" s="2205"/>
      <c r="AX99" s="2205"/>
      <c r="AY99" s="2205"/>
      <c r="AZ99" s="2205"/>
      <c r="BA99" s="2202"/>
      <c r="BB99" s="2202"/>
      <c r="BC99" s="2202"/>
      <c r="BD99" s="2202"/>
      <c r="BE99" s="2205"/>
      <c r="BF99" s="2205"/>
    </row>
    <row r="100" spans="1:58" ht="21" x14ac:dyDescent="0.25">
      <c r="A100" s="2807"/>
      <c r="B100" s="2808"/>
      <c r="C100" s="2809"/>
      <c r="D100" s="2831"/>
      <c r="E100" s="2214" t="s">
        <v>33</v>
      </c>
      <c r="F100" s="2217" t="s">
        <v>34</v>
      </c>
      <c r="G100" s="2217" t="s">
        <v>35</v>
      </c>
      <c r="H100" s="2217" t="s">
        <v>22</v>
      </c>
      <c r="I100" s="2217" t="s">
        <v>23</v>
      </c>
      <c r="J100" s="2217" t="s">
        <v>24</v>
      </c>
      <c r="K100" s="2217" t="s">
        <v>25</v>
      </c>
      <c r="L100" s="2217" t="s">
        <v>26</v>
      </c>
      <c r="M100" s="2236" t="s">
        <v>27</v>
      </c>
      <c r="N100" s="2831"/>
      <c r="O100" s="2800"/>
      <c r="P100" s="2800"/>
      <c r="Q100" s="2292"/>
      <c r="R100" s="2276"/>
      <c r="S100" s="2202"/>
      <c r="T100" s="2202"/>
      <c r="U100" s="2202"/>
      <c r="V100" s="2202"/>
      <c r="W100" s="2202"/>
      <c r="X100" s="2202"/>
      <c r="Y100" s="2202"/>
      <c r="Z100" s="2202"/>
      <c r="AA100" s="2202"/>
      <c r="AB100" s="2205"/>
      <c r="AC100" s="2205"/>
      <c r="AD100" s="2205"/>
      <c r="AE100" s="2205"/>
      <c r="AF100" s="2205"/>
      <c r="AG100" s="2205"/>
      <c r="AH100" s="2205"/>
      <c r="AI100" s="2205"/>
      <c r="AJ100" s="2205"/>
      <c r="AK100" s="2205"/>
      <c r="AL100" s="2205"/>
      <c r="AM100" s="2205"/>
      <c r="AN100" s="2205"/>
      <c r="AO100" s="2205"/>
      <c r="AP100" s="2205"/>
      <c r="AQ100" s="2205"/>
      <c r="AR100" s="2205"/>
      <c r="AS100" s="2205"/>
      <c r="AT100" s="2205"/>
      <c r="AU100" s="2205"/>
      <c r="AV100" s="2205"/>
      <c r="AW100" s="2205"/>
      <c r="AX100" s="2205"/>
      <c r="AY100" s="2205"/>
      <c r="AZ100" s="2205"/>
      <c r="BA100" s="2202"/>
      <c r="BB100" s="2202"/>
      <c r="BC100" s="2202"/>
      <c r="BD100" s="2202"/>
      <c r="BE100" s="2205"/>
      <c r="BF100" s="2205"/>
    </row>
    <row r="101" spans="1:58" x14ac:dyDescent="0.25">
      <c r="A101" s="2861" t="s">
        <v>131</v>
      </c>
      <c r="B101" s="2862"/>
      <c r="C101" s="2862"/>
      <c r="D101" s="2341">
        <v>0</v>
      </c>
      <c r="E101" s="2347"/>
      <c r="F101" s="2348"/>
      <c r="G101" s="2348"/>
      <c r="H101" s="2348"/>
      <c r="I101" s="2348"/>
      <c r="J101" s="2348"/>
      <c r="K101" s="2348"/>
      <c r="L101" s="2348"/>
      <c r="M101" s="2376"/>
      <c r="N101" s="2327"/>
      <c r="O101" s="2327"/>
      <c r="P101" s="2423"/>
      <c r="Q101" s="2463" t="s">
        <v>132</v>
      </c>
      <c r="R101" s="2253"/>
      <c r="S101" s="2202"/>
      <c r="T101" s="2202"/>
      <c r="U101" s="2202"/>
      <c r="V101" s="2202"/>
      <c r="W101" s="2216"/>
      <c r="X101" s="2216"/>
      <c r="Y101" s="2209"/>
      <c r="Z101" s="2209"/>
      <c r="AA101" s="2209"/>
      <c r="AB101" s="2205"/>
      <c r="AC101" s="2205"/>
      <c r="AD101" s="2205"/>
      <c r="AE101" s="2205"/>
      <c r="AF101" s="2205"/>
      <c r="AG101" s="2205"/>
      <c r="AH101" s="2205"/>
      <c r="AI101" s="2205"/>
      <c r="AJ101" s="2205"/>
      <c r="AK101" s="2205"/>
      <c r="AL101" s="2205"/>
      <c r="AM101" s="2205"/>
      <c r="AN101" s="2205"/>
      <c r="AO101" s="2205"/>
      <c r="AP101" s="2205"/>
      <c r="AQ101" s="2205"/>
      <c r="AR101" s="2205"/>
      <c r="AS101" s="2205"/>
      <c r="AT101" s="2205"/>
      <c r="AU101" s="2205"/>
      <c r="AV101" s="2205"/>
      <c r="AW101" s="2205"/>
      <c r="AX101" s="2205"/>
      <c r="AY101" s="2205"/>
      <c r="AZ101" s="2205"/>
      <c r="BA101" s="2239" t="s">
        <v>3</v>
      </c>
      <c r="BB101" s="2239" t="s">
        <v>3</v>
      </c>
      <c r="BC101" s="2302" t="s">
        <v>3</v>
      </c>
      <c r="BD101" s="2471">
        <v>0</v>
      </c>
      <c r="BE101" s="2471">
        <v>0</v>
      </c>
      <c r="BF101" s="2471" t="s">
        <v>3</v>
      </c>
    </row>
    <row r="102" spans="1:58" x14ac:dyDescent="0.25">
      <c r="A102" s="2844" t="s">
        <v>133</v>
      </c>
      <c r="B102" s="2844"/>
      <c r="C102" s="2844"/>
      <c r="D102" s="2342">
        <v>0</v>
      </c>
      <c r="E102" s="2334"/>
      <c r="F102" s="2335"/>
      <c r="G102" s="2359"/>
      <c r="H102" s="2335"/>
      <c r="I102" s="2335"/>
      <c r="J102" s="2359"/>
      <c r="K102" s="2335"/>
      <c r="L102" s="2335"/>
      <c r="M102" s="2331"/>
      <c r="N102" s="2329"/>
      <c r="O102" s="2329"/>
      <c r="P102" s="2425"/>
      <c r="Q102" s="2463" t="s">
        <v>132</v>
      </c>
      <c r="R102" s="2253"/>
      <c r="S102" s="2202"/>
      <c r="T102" s="2202"/>
      <c r="U102" s="2202"/>
      <c r="V102" s="2202"/>
      <c r="W102" s="2216"/>
      <c r="X102" s="2216"/>
      <c r="Y102" s="2209"/>
      <c r="Z102" s="2209"/>
      <c r="AA102" s="2209"/>
      <c r="AB102" s="2205"/>
      <c r="AC102" s="2205"/>
      <c r="AD102" s="2205"/>
      <c r="AE102" s="2205"/>
      <c r="AF102" s="2205"/>
      <c r="AG102" s="2205"/>
      <c r="AH102" s="2205"/>
      <c r="AI102" s="2205"/>
      <c r="AJ102" s="2205"/>
      <c r="AK102" s="2205"/>
      <c r="AL102" s="2205"/>
      <c r="AM102" s="2205"/>
      <c r="AN102" s="2205"/>
      <c r="AO102" s="2205"/>
      <c r="AP102" s="2205"/>
      <c r="AQ102" s="2205"/>
      <c r="AR102" s="2205"/>
      <c r="AS102" s="2205"/>
      <c r="AT102" s="2205"/>
      <c r="AU102" s="2205"/>
      <c r="AV102" s="2205"/>
      <c r="AW102" s="2205"/>
      <c r="AX102" s="2205"/>
      <c r="AY102" s="2205"/>
      <c r="AZ102" s="2205"/>
      <c r="BA102" s="2239" t="s">
        <v>3</v>
      </c>
      <c r="BB102" s="2239" t="s">
        <v>3</v>
      </c>
      <c r="BC102" s="2302" t="s">
        <v>3</v>
      </c>
      <c r="BD102" s="2471">
        <v>0</v>
      </c>
      <c r="BE102" s="2471">
        <v>0</v>
      </c>
      <c r="BF102" s="2471" t="s">
        <v>3</v>
      </c>
    </row>
    <row r="103" spans="1:58" x14ac:dyDescent="0.25">
      <c r="A103" s="2844" t="s">
        <v>134</v>
      </c>
      <c r="B103" s="2844"/>
      <c r="C103" s="2844"/>
      <c r="D103" s="2461"/>
      <c r="E103" s="2344"/>
      <c r="F103" s="2420"/>
      <c r="G103" s="2420"/>
      <c r="H103" s="2420"/>
      <c r="I103" s="2420"/>
      <c r="J103" s="2345"/>
      <c r="K103" s="2422"/>
      <c r="L103" s="2345"/>
      <c r="M103" s="2420"/>
      <c r="N103" s="2461"/>
      <c r="O103" s="2364"/>
      <c r="P103" s="2364"/>
      <c r="Q103" s="2463" t="s">
        <v>132</v>
      </c>
      <c r="R103" s="2253"/>
      <c r="S103" s="2202"/>
      <c r="T103" s="2202"/>
      <c r="U103" s="2202"/>
      <c r="V103" s="2202"/>
      <c r="W103" s="2216"/>
      <c r="X103" s="2216"/>
      <c r="Y103" s="2209"/>
      <c r="Z103" s="2209"/>
      <c r="AA103" s="2209"/>
      <c r="AB103" s="2205"/>
      <c r="AC103" s="2205"/>
      <c r="AD103" s="2205"/>
      <c r="AE103" s="2205"/>
      <c r="AF103" s="2205"/>
      <c r="AG103" s="2205"/>
      <c r="AH103" s="2205"/>
      <c r="AI103" s="2205"/>
      <c r="AJ103" s="2205"/>
      <c r="AK103" s="2205"/>
      <c r="AL103" s="2205"/>
      <c r="AM103" s="2205"/>
      <c r="AN103" s="2205"/>
      <c r="AO103" s="2205"/>
      <c r="AP103" s="2205"/>
      <c r="AQ103" s="2205"/>
      <c r="AR103" s="2205"/>
      <c r="AS103" s="2205"/>
      <c r="AT103" s="2205"/>
      <c r="AU103" s="2205"/>
      <c r="AV103" s="2205"/>
      <c r="AW103" s="2205"/>
      <c r="AX103" s="2205"/>
      <c r="AY103" s="2205"/>
      <c r="AZ103" s="2205"/>
      <c r="BA103" s="2234"/>
      <c r="BB103" s="2234"/>
      <c r="BC103" s="2225"/>
      <c r="BD103" s="2225"/>
      <c r="BE103" s="2225"/>
      <c r="BF103" s="2225"/>
    </row>
    <row r="104" spans="1:58" x14ac:dyDescent="0.25">
      <c r="A104" s="2844" t="s">
        <v>135</v>
      </c>
      <c r="B104" s="2844"/>
      <c r="C104" s="2844"/>
      <c r="D104" s="2461"/>
      <c r="E104" s="2344"/>
      <c r="F104" s="2420"/>
      <c r="G104" s="2420"/>
      <c r="H104" s="2420"/>
      <c r="I104" s="2420"/>
      <c r="J104" s="2345"/>
      <c r="K104" s="2422"/>
      <c r="L104" s="2345"/>
      <c r="M104" s="2420"/>
      <c r="N104" s="2461"/>
      <c r="O104" s="2364"/>
      <c r="P104" s="2364"/>
      <c r="Q104" s="2463" t="s">
        <v>132</v>
      </c>
      <c r="R104" s="2253"/>
      <c r="S104" s="2202"/>
      <c r="T104" s="2202"/>
      <c r="U104" s="2202"/>
      <c r="V104" s="2202"/>
      <c r="W104" s="2216"/>
      <c r="X104" s="2216"/>
      <c r="Y104" s="2209"/>
      <c r="Z104" s="2209"/>
      <c r="AA104" s="2209"/>
      <c r="AB104" s="2205"/>
      <c r="AC104" s="2205"/>
      <c r="AD104" s="2205"/>
      <c r="AE104" s="2205"/>
      <c r="AF104" s="2205"/>
      <c r="AG104" s="2205"/>
      <c r="AH104" s="2205"/>
      <c r="AI104" s="2205"/>
      <c r="AJ104" s="2205"/>
      <c r="AK104" s="2205"/>
      <c r="AL104" s="2205"/>
      <c r="AM104" s="2205"/>
      <c r="AN104" s="2205"/>
      <c r="AO104" s="2205"/>
      <c r="AP104" s="2205"/>
      <c r="AQ104" s="2205"/>
      <c r="AR104" s="2205"/>
      <c r="AS104" s="2205"/>
      <c r="AT104" s="2205"/>
      <c r="AU104" s="2205"/>
      <c r="AV104" s="2205"/>
      <c r="AW104" s="2205"/>
      <c r="AX104" s="2205"/>
      <c r="AY104" s="2205"/>
      <c r="AZ104" s="2205"/>
      <c r="BA104" s="2234"/>
      <c r="BB104" s="2234"/>
      <c r="BC104" s="2225"/>
      <c r="BD104" s="2225"/>
      <c r="BE104" s="2225"/>
      <c r="BF104" s="2225"/>
    </row>
    <row r="105" spans="1:58" x14ac:dyDescent="0.25">
      <c r="A105" s="2813" t="s">
        <v>136</v>
      </c>
      <c r="B105" s="2814"/>
      <c r="C105" s="2815"/>
      <c r="D105" s="2342">
        <v>0</v>
      </c>
      <c r="E105" s="2334"/>
      <c r="F105" s="2335"/>
      <c r="G105" s="2379"/>
      <c r="H105" s="2335"/>
      <c r="I105" s="2335"/>
      <c r="J105" s="2379"/>
      <c r="K105" s="2335"/>
      <c r="L105" s="2335"/>
      <c r="M105" s="2331"/>
      <c r="N105" s="2333"/>
      <c r="O105" s="2333"/>
      <c r="P105" s="2440"/>
      <c r="Q105" s="2463" t="s">
        <v>132</v>
      </c>
      <c r="R105" s="2253"/>
      <c r="S105" s="2202"/>
      <c r="T105" s="2202"/>
      <c r="U105" s="2202"/>
      <c r="V105" s="2202"/>
      <c r="W105" s="2216"/>
      <c r="X105" s="2216"/>
      <c r="Y105" s="2209"/>
      <c r="Z105" s="2209"/>
      <c r="AA105" s="2209"/>
      <c r="AB105" s="2205"/>
      <c r="AC105" s="2205"/>
      <c r="AD105" s="2205"/>
      <c r="AE105" s="2205"/>
      <c r="AF105" s="2205"/>
      <c r="AG105" s="2205"/>
      <c r="AH105" s="2205"/>
      <c r="AI105" s="2205"/>
      <c r="AJ105" s="2205"/>
      <c r="AK105" s="2205"/>
      <c r="AL105" s="2205"/>
      <c r="AM105" s="2205"/>
      <c r="AN105" s="2205"/>
      <c r="AO105" s="2205"/>
      <c r="AP105" s="2205"/>
      <c r="AQ105" s="2205"/>
      <c r="AR105" s="2205"/>
      <c r="AS105" s="2205"/>
      <c r="AT105" s="2205"/>
      <c r="AU105" s="2205"/>
      <c r="AV105" s="2205"/>
      <c r="AW105" s="2205"/>
      <c r="AX105" s="2205"/>
      <c r="AY105" s="2205"/>
      <c r="AZ105" s="2205"/>
      <c r="BA105" s="2239" t="s">
        <v>3</v>
      </c>
      <c r="BB105" s="2239" t="s">
        <v>3</v>
      </c>
      <c r="BC105" s="2302" t="s">
        <v>3</v>
      </c>
      <c r="BD105" s="2471">
        <v>0</v>
      </c>
      <c r="BE105" s="2471">
        <v>0</v>
      </c>
      <c r="BF105" s="2471" t="s">
        <v>3</v>
      </c>
    </row>
    <row r="106" spans="1:58" x14ac:dyDescent="0.25">
      <c r="A106" s="2844" t="s">
        <v>137</v>
      </c>
      <c r="B106" s="2844"/>
      <c r="C106" s="2844"/>
      <c r="D106" s="2342">
        <v>0</v>
      </c>
      <c r="E106" s="2334"/>
      <c r="F106" s="2335"/>
      <c r="G106" s="2335"/>
      <c r="H106" s="2335"/>
      <c r="I106" s="2335"/>
      <c r="J106" s="2335"/>
      <c r="K106" s="2335"/>
      <c r="L106" s="2335"/>
      <c r="M106" s="2331"/>
      <c r="N106" s="2328"/>
      <c r="O106" s="2328"/>
      <c r="P106" s="2424"/>
      <c r="Q106" s="2463" t="s">
        <v>132</v>
      </c>
      <c r="R106" s="2253"/>
      <c r="S106" s="2202"/>
      <c r="T106" s="2202"/>
      <c r="U106" s="2202"/>
      <c r="V106" s="2202"/>
      <c r="W106" s="2216"/>
      <c r="X106" s="2216"/>
      <c r="Y106" s="2209"/>
      <c r="Z106" s="2209"/>
      <c r="AA106" s="2209"/>
      <c r="AB106" s="2205"/>
      <c r="AC106" s="2205"/>
      <c r="AD106" s="2205"/>
      <c r="AE106" s="2205"/>
      <c r="AF106" s="2205"/>
      <c r="AG106" s="2205"/>
      <c r="AH106" s="2205"/>
      <c r="AI106" s="2205"/>
      <c r="AJ106" s="2205"/>
      <c r="AK106" s="2205"/>
      <c r="AL106" s="2205"/>
      <c r="AM106" s="2205"/>
      <c r="AN106" s="2205"/>
      <c r="AO106" s="2205"/>
      <c r="AP106" s="2205"/>
      <c r="AQ106" s="2205"/>
      <c r="AR106" s="2205"/>
      <c r="AS106" s="2205"/>
      <c r="AT106" s="2205"/>
      <c r="AU106" s="2205"/>
      <c r="AV106" s="2205"/>
      <c r="AW106" s="2205"/>
      <c r="AX106" s="2205"/>
      <c r="AY106" s="2205"/>
      <c r="AZ106" s="2205"/>
      <c r="BA106" s="2239" t="s">
        <v>3</v>
      </c>
      <c r="BB106" s="2239" t="s">
        <v>3</v>
      </c>
      <c r="BC106" s="2302" t="s">
        <v>3</v>
      </c>
      <c r="BD106" s="2471">
        <v>0</v>
      </c>
      <c r="BE106" s="2471">
        <v>0</v>
      </c>
      <c r="BF106" s="2471" t="s">
        <v>3</v>
      </c>
    </row>
    <row r="107" spans="1:58" x14ac:dyDescent="0.25">
      <c r="A107" s="2844" t="s">
        <v>138</v>
      </c>
      <c r="B107" s="2844"/>
      <c r="C107" s="2844"/>
      <c r="D107" s="2342">
        <v>0</v>
      </c>
      <c r="E107" s="2334"/>
      <c r="F107" s="2335"/>
      <c r="G107" s="2335"/>
      <c r="H107" s="2335"/>
      <c r="I107" s="2335"/>
      <c r="J107" s="2335"/>
      <c r="K107" s="2335"/>
      <c r="L107" s="2335"/>
      <c r="M107" s="2331"/>
      <c r="N107" s="2328"/>
      <c r="O107" s="2364"/>
      <c r="P107" s="2424"/>
      <c r="Q107" s="2463" t="s">
        <v>132</v>
      </c>
      <c r="R107" s="2253"/>
      <c r="S107" s="2202"/>
      <c r="T107" s="2202"/>
      <c r="U107" s="2202"/>
      <c r="V107" s="2202"/>
      <c r="W107" s="2216"/>
      <c r="X107" s="2216"/>
      <c r="Y107" s="2209"/>
      <c r="Z107" s="2209"/>
      <c r="AA107" s="2209"/>
      <c r="AB107" s="2205"/>
      <c r="AC107" s="2205"/>
      <c r="AD107" s="2205"/>
      <c r="AE107" s="2205"/>
      <c r="AF107" s="2205"/>
      <c r="AG107" s="2205"/>
      <c r="AH107" s="2205"/>
      <c r="AI107" s="2205"/>
      <c r="AJ107" s="2205"/>
      <c r="AK107" s="2205"/>
      <c r="AL107" s="2205"/>
      <c r="AM107" s="2205"/>
      <c r="AN107" s="2205"/>
      <c r="AO107" s="2205"/>
      <c r="AP107" s="2205"/>
      <c r="AQ107" s="2205"/>
      <c r="AR107" s="2205"/>
      <c r="AS107" s="2205"/>
      <c r="AT107" s="2205"/>
      <c r="AU107" s="2205"/>
      <c r="AV107" s="2205"/>
      <c r="AW107" s="2205"/>
      <c r="AX107" s="2205"/>
      <c r="AY107" s="2205"/>
      <c r="AZ107" s="2205"/>
      <c r="BA107" s="2239" t="s">
        <v>3</v>
      </c>
      <c r="BB107" s="2239" t="s">
        <v>3</v>
      </c>
      <c r="BC107" s="2225"/>
      <c r="BD107" s="2225"/>
      <c r="BE107" s="2471">
        <v>0</v>
      </c>
      <c r="BF107" s="2471" t="s">
        <v>3</v>
      </c>
    </row>
    <row r="108" spans="1:58" x14ac:dyDescent="0.25">
      <c r="A108" s="2844" t="s">
        <v>139</v>
      </c>
      <c r="B108" s="2844"/>
      <c r="C108" s="2844"/>
      <c r="D108" s="2342">
        <v>0</v>
      </c>
      <c r="E108" s="2344"/>
      <c r="F108" s="2345"/>
      <c r="G108" s="2345"/>
      <c r="H108" s="2335"/>
      <c r="I108" s="2335"/>
      <c r="J108" s="2335"/>
      <c r="K108" s="2335"/>
      <c r="L108" s="2335"/>
      <c r="M108" s="2331"/>
      <c r="N108" s="2328"/>
      <c r="O108" s="2328"/>
      <c r="P108" s="2424"/>
      <c r="Q108" s="2463" t="s">
        <v>132</v>
      </c>
      <c r="R108" s="2253"/>
      <c r="S108" s="2202"/>
      <c r="T108" s="2202"/>
      <c r="U108" s="2202"/>
      <c r="V108" s="2202"/>
      <c r="W108" s="2216"/>
      <c r="X108" s="2216"/>
      <c r="Y108" s="2209"/>
      <c r="Z108" s="2209"/>
      <c r="AA108" s="2209"/>
      <c r="AB108" s="2205"/>
      <c r="AC108" s="2205"/>
      <c r="AD108" s="2205"/>
      <c r="AE108" s="2205"/>
      <c r="AF108" s="2205"/>
      <c r="AG108" s="2205"/>
      <c r="AH108" s="2205"/>
      <c r="AI108" s="2205"/>
      <c r="AJ108" s="2205"/>
      <c r="AK108" s="2205"/>
      <c r="AL108" s="2205"/>
      <c r="AM108" s="2205"/>
      <c r="AN108" s="2205"/>
      <c r="AO108" s="2205"/>
      <c r="AP108" s="2205"/>
      <c r="AQ108" s="2205"/>
      <c r="AR108" s="2205"/>
      <c r="AS108" s="2205"/>
      <c r="AT108" s="2205"/>
      <c r="AU108" s="2205"/>
      <c r="AV108" s="2205"/>
      <c r="AW108" s="2205"/>
      <c r="AX108" s="2205"/>
      <c r="AY108" s="2205"/>
      <c r="AZ108" s="2205"/>
      <c r="BA108" s="2239" t="s">
        <v>3</v>
      </c>
      <c r="BB108" s="2239" t="s">
        <v>3</v>
      </c>
      <c r="BC108" s="2302" t="s">
        <v>3</v>
      </c>
      <c r="BD108" s="2471">
        <v>0</v>
      </c>
      <c r="BE108" s="2471">
        <v>0</v>
      </c>
      <c r="BF108" s="2471" t="s">
        <v>3</v>
      </c>
    </row>
    <row r="109" spans="1:58" x14ac:dyDescent="0.25">
      <c r="A109" s="2844" t="s">
        <v>140</v>
      </c>
      <c r="B109" s="2844"/>
      <c r="C109" s="2844"/>
      <c r="D109" s="2342">
        <v>0</v>
      </c>
      <c r="E109" s="2344"/>
      <c r="F109" s="2345"/>
      <c r="G109" s="2345"/>
      <c r="H109" s="2335"/>
      <c r="I109" s="2335"/>
      <c r="J109" s="2335"/>
      <c r="K109" s="2335"/>
      <c r="L109" s="2335"/>
      <c r="M109" s="2331"/>
      <c r="N109" s="2328"/>
      <c r="O109" s="2328"/>
      <c r="P109" s="2424"/>
      <c r="Q109" s="2463" t="s">
        <v>132</v>
      </c>
      <c r="R109" s="2253"/>
      <c r="S109" s="2202"/>
      <c r="T109" s="2202"/>
      <c r="U109" s="2202"/>
      <c r="V109" s="2202"/>
      <c r="W109" s="2216"/>
      <c r="X109" s="2216"/>
      <c r="Y109" s="2209"/>
      <c r="Z109" s="2209"/>
      <c r="AA109" s="2209"/>
      <c r="AB109" s="2205"/>
      <c r="AC109" s="2205"/>
      <c r="AD109" s="2205"/>
      <c r="AE109" s="2205"/>
      <c r="AF109" s="2205"/>
      <c r="AG109" s="2205"/>
      <c r="AH109" s="2205"/>
      <c r="AI109" s="2205"/>
      <c r="AJ109" s="2205"/>
      <c r="AK109" s="2205"/>
      <c r="AL109" s="2205"/>
      <c r="AM109" s="2205"/>
      <c r="AN109" s="2205"/>
      <c r="AO109" s="2205"/>
      <c r="AP109" s="2205"/>
      <c r="AQ109" s="2205"/>
      <c r="AR109" s="2205"/>
      <c r="AS109" s="2205"/>
      <c r="AT109" s="2205"/>
      <c r="AU109" s="2205"/>
      <c r="AV109" s="2205"/>
      <c r="AW109" s="2205"/>
      <c r="AX109" s="2205"/>
      <c r="AY109" s="2205"/>
      <c r="AZ109" s="2205"/>
      <c r="BA109" s="2239" t="s">
        <v>3</v>
      </c>
      <c r="BB109" s="2239" t="s">
        <v>3</v>
      </c>
      <c r="BC109" s="2302" t="s">
        <v>3</v>
      </c>
      <c r="BD109" s="2471">
        <v>0</v>
      </c>
      <c r="BE109" s="2471">
        <v>0</v>
      </c>
      <c r="BF109" s="2471" t="s">
        <v>3</v>
      </c>
    </row>
    <row r="110" spans="1:58" x14ac:dyDescent="0.25">
      <c r="A110" s="2844" t="s">
        <v>141</v>
      </c>
      <c r="B110" s="2844"/>
      <c r="C110" s="2844"/>
      <c r="D110" s="2342">
        <v>0</v>
      </c>
      <c r="E110" s="2344"/>
      <c r="F110" s="2345"/>
      <c r="G110" s="2345"/>
      <c r="H110" s="2345"/>
      <c r="I110" s="2345"/>
      <c r="J110" s="2335"/>
      <c r="K110" s="2335"/>
      <c r="L110" s="2335"/>
      <c r="M110" s="2331"/>
      <c r="N110" s="2328"/>
      <c r="O110" s="2328"/>
      <c r="P110" s="2424"/>
      <c r="Q110" s="2463" t="s">
        <v>132</v>
      </c>
      <c r="R110" s="2253"/>
      <c r="S110" s="2202"/>
      <c r="T110" s="2202"/>
      <c r="U110" s="2202"/>
      <c r="V110" s="2202"/>
      <c r="W110" s="2216"/>
      <c r="X110" s="2216"/>
      <c r="Y110" s="2209"/>
      <c r="Z110" s="2209"/>
      <c r="AA110" s="2209"/>
      <c r="AB110" s="2205"/>
      <c r="AC110" s="2205"/>
      <c r="AD110" s="2205"/>
      <c r="AE110" s="2205"/>
      <c r="AF110" s="2205"/>
      <c r="AG110" s="2205"/>
      <c r="AH110" s="2205"/>
      <c r="AI110" s="2205"/>
      <c r="AJ110" s="2205"/>
      <c r="AK110" s="2205"/>
      <c r="AL110" s="2205"/>
      <c r="AM110" s="2205"/>
      <c r="AN110" s="2205"/>
      <c r="AO110" s="2205"/>
      <c r="AP110" s="2205"/>
      <c r="AQ110" s="2205"/>
      <c r="AR110" s="2205"/>
      <c r="AS110" s="2205"/>
      <c r="AT110" s="2205"/>
      <c r="AU110" s="2205"/>
      <c r="AV110" s="2205"/>
      <c r="AW110" s="2205"/>
      <c r="AX110" s="2205"/>
      <c r="AY110" s="2205"/>
      <c r="AZ110" s="2205"/>
      <c r="BA110" s="2239" t="s">
        <v>3</v>
      </c>
      <c r="BB110" s="2239" t="s">
        <v>3</v>
      </c>
      <c r="BC110" s="2302" t="s">
        <v>3</v>
      </c>
      <c r="BD110" s="2471">
        <v>0</v>
      </c>
      <c r="BE110" s="2471">
        <v>0</v>
      </c>
      <c r="BF110" s="2471" t="s">
        <v>3</v>
      </c>
    </row>
    <row r="111" spans="1:58" x14ac:dyDescent="0.25">
      <c r="A111" s="2844" t="s">
        <v>142</v>
      </c>
      <c r="B111" s="2844"/>
      <c r="C111" s="2844"/>
      <c r="D111" s="2342">
        <v>0</v>
      </c>
      <c r="E111" s="2344"/>
      <c r="F111" s="2345"/>
      <c r="G111" s="2335"/>
      <c r="H111" s="2335"/>
      <c r="I111" s="2335"/>
      <c r="J111" s="2335"/>
      <c r="K111" s="2335"/>
      <c r="L111" s="2335"/>
      <c r="M111" s="2331"/>
      <c r="N111" s="2328"/>
      <c r="O111" s="2328"/>
      <c r="P111" s="2424"/>
      <c r="Q111" s="2463" t="s">
        <v>132</v>
      </c>
      <c r="R111" s="2253"/>
      <c r="S111" s="2202"/>
      <c r="T111" s="2202"/>
      <c r="U111" s="2202"/>
      <c r="V111" s="2202"/>
      <c r="W111" s="2216"/>
      <c r="X111" s="2216"/>
      <c r="Y111" s="2209"/>
      <c r="Z111" s="2209"/>
      <c r="AA111" s="2209"/>
      <c r="AB111" s="2205"/>
      <c r="AC111" s="2205"/>
      <c r="AD111" s="2205"/>
      <c r="AE111" s="2205"/>
      <c r="AF111" s="2205"/>
      <c r="AG111" s="2205"/>
      <c r="AH111" s="2205"/>
      <c r="AI111" s="2205"/>
      <c r="AJ111" s="2205"/>
      <c r="AK111" s="2205"/>
      <c r="AL111" s="2205"/>
      <c r="AM111" s="2205"/>
      <c r="AN111" s="2205"/>
      <c r="AO111" s="2205"/>
      <c r="AP111" s="2205"/>
      <c r="AQ111" s="2205"/>
      <c r="AR111" s="2205"/>
      <c r="AS111" s="2205"/>
      <c r="AT111" s="2205"/>
      <c r="AU111" s="2205"/>
      <c r="AV111" s="2205"/>
      <c r="AW111" s="2205"/>
      <c r="AX111" s="2205"/>
      <c r="AY111" s="2205"/>
      <c r="AZ111" s="2205"/>
      <c r="BA111" s="2239" t="s">
        <v>3</v>
      </c>
      <c r="BB111" s="2239" t="s">
        <v>3</v>
      </c>
      <c r="BC111" s="2302" t="s">
        <v>3</v>
      </c>
      <c r="BD111" s="2471">
        <v>0</v>
      </c>
      <c r="BE111" s="2471">
        <v>0</v>
      </c>
      <c r="BF111" s="2471" t="s">
        <v>3</v>
      </c>
    </row>
    <row r="112" spans="1:58" x14ac:dyDescent="0.25">
      <c r="A112" s="2844" t="s">
        <v>143</v>
      </c>
      <c r="B112" s="2844"/>
      <c r="C112" s="2844"/>
      <c r="D112" s="2342">
        <v>0</v>
      </c>
      <c r="E112" s="2334"/>
      <c r="F112" s="2345"/>
      <c r="G112" s="2345"/>
      <c r="H112" s="2345"/>
      <c r="I112" s="2335"/>
      <c r="J112" s="2345"/>
      <c r="K112" s="2345"/>
      <c r="L112" s="2345"/>
      <c r="M112" s="2346"/>
      <c r="N112" s="2328"/>
      <c r="O112" s="2364"/>
      <c r="P112" s="2424"/>
      <c r="Q112" s="2463" t="s">
        <v>132</v>
      </c>
      <c r="R112" s="2253"/>
      <c r="S112" s="2202"/>
      <c r="T112" s="2202"/>
      <c r="U112" s="2202"/>
      <c r="V112" s="2202"/>
      <c r="W112" s="2216"/>
      <c r="X112" s="2216"/>
      <c r="Y112" s="2209"/>
      <c r="Z112" s="2209"/>
      <c r="AA112" s="2209"/>
      <c r="AB112" s="2205"/>
      <c r="AC112" s="2205"/>
      <c r="AD112" s="2205"/>
      <c r="AE112" s="2205"/>
      <c r="AF112" s="2205"/>
      <c r="AG112" s="2205"/>
      <c r="AH112" s="2205"/>
      <c r="AI112" s="2205"/>
      <c r="AJ112" s="2205"/>
      <c r="AK112" s="2205"/>
      <c r="AL112" s="2205"/>
      <c r="AM112" s="2205"/>
      <c r="AN112" s="2205"/>
      <c r="AO112" s="2205"/>
      <c r="AP112" s="2205"/>
      <c r="AQ112" s="2205"/>
      <c r="AR112" s="2205"/>
      <c r="AS112" s="2205"/>
      <c r="AT112" s="2205"/>
      <c r="AU112" s="2205"/>
      <c r="AV112" s="2205"/>
      <c r="AW112" s="2205"/>
      <c r="AX112" s="2205"/>
      <c r="AY112" s="2205"/>
      <c r="AZ112" s="2205"/>
      <c r="BA112" s="2239" t="s">
        <v>3</v>
      </c>
      <c r="BB112" s="2239" t="s">
        <v>3</v>
      </c>
      <c r="BC112" s="2225"/>
      <c r="BD112" s="2225"/>
      <c r="BE112" s="2471">
        <v>0</v>
      </c>
      <c r="BF112" s="2471" t="s">
        <v>3</v>
      </c>
    </row>
    <row r="113" spans="1:58" x14ac:dyDescent="0.25">
      <c r="A113" s="2844" t="s">
        <v>144</v>
      </c>
      <c r="B113" s="2844"/>
      <c r="C113" s="2844"/>
      <c r="D113" s="2342">
        <v>0</v>
      </c>
      <c r="E113" s="2334"/>
      <c r="F113" s="2345"/>
      <c r="G113" s="2345"/>
      <c r="H113" s="2345"/>
      <c r="I113" s="2335"/>
      <c r="J113" s="2345"/>
      <c r="K113" s="2345"/>
      <c r="L113" s="2345"/>
      <c r="M113" s="2346"/>
      <c r="N113" s="2328"/>
      <c r="O113" s="2364"/>
      <c r="P113" s="2424"/>
      <c r="Q113" s="2463" t="s">
        <v>132</v>
      </c>
      <c r="R113" s="2253"/>
      <c r="S113" s="2202"/>
      <c r="T113" s="2202"/>
      <c r="U113" s="2202"/>
      <c r="V113" s="2202"/>
      <c r="W113" s="2216"/>
      <c r="X113" s="2216"/>
      <c r="Y113" s="2209"/>
      <c r="Z113" s="2209"/>
      <c r="AA113" s="2209"/>
      <c r="AB113" s="2205"/>
      <c r="AC113" s="2205"/>
      <c r="AD113" s="2205"/>
      <c r="AE113" s="2205"/>
      <c r="AF113" s="2205"/>
      <c r="AG113" s="2205"/>
      <c r="AH113" s="2205"/>
      <c r="AI113" s="2205"/>
      <c r="AJ113" s="2205"/>
      <c r="AK113" s="2205"/>
      <c r="AL113" s="2205"/>
      <c r="AM113" s="2205"/>
      <c r="AN113" s="2205"/>
      <c r="AO113" s="2205"/>
      <c r="AP113" s="2205"/>
      <c r="AQ113" s="2205"/>
      <c r="AR113" s="2205"/>
      <c r="AS113" s="2205"/>
      <c r="AT113" s="2205"/>
      <c r="AU113" s="2205"/>
      <c r="AV113" s="2205"/>
      <c r="AW113" s="2205"/>
      <c r="AX113" s="2205"/>
      <c r="AY113" s="2205"/>
      <c r="AZ113" s="2205"/>
      <c r="BA113" s="2239" t="s">
        <v>3</v>
      </c>
      <c r="BB113" s="2239" t="s">
        <v>3</v>
      </c>
      <c r="BC113" s="2225"/>
      <c r="BD113" s="2225"/>
      <c r="BE113" s="2471">
        <v>0</v>
      </c>
      <c r="BF113" s="2471" t="s">
        <v>3</v>
      </c>
    </row>
    <row r="114" spans="1:58" x14ac:dyDescent="0.25">
      <c r="A114" s="2844" t="s">
        <v>145</v>
      </c>
      <c r="B114" s="2844"/>
      <c r="C114" s="2844"/>
      <c r="D114" s="2342">
        <v>0</v>
      </c>
      <c r="E114" s="2334"/>
      <c r="F114" s="2335"/>
      <c r="G114" s="2335"/>
      <c r="H114" s="2335"/>
      <c r="I114" s="2335"/>
      <c r="J114" s="2335"/>
      <c r="K114" s="2335"/>
      <c r="L114" s="2345"/>
      <c r="M114" s="2346"/>
      <c r="N114" s="2328"/>
      <c r="O114" s="2328"/>
      <c r="P114" s="2424"/>
      <c r="Q114" s="2463" t="s">
        <v>132</v>
      </c>
      <c r="R114" s="2253"/>
      <c r="S114" s="2202"/>
      <c r="T114" s="2202"/>
      <c r="U114" s="2202"/>
      <c r="V114" s="2202"/>
      <c r="W114" s="2216"/>
      <c r="X114" s="2216"/>
      <c r="Y114" s="2209"/>
      <c r="Z114" s="2209"/>
      <c r="AA114" s="2209"/>
      <c r="AB114" s="2205"/>
      <c r="AC114" s="2205"/>
      <c r="AD114" s="2205"/>
      <c r="AE114" s="2205"/>
      <c r="AF114" s="2205"/>
      <c r="AG114" s="2205"/>
      <c r="AH114" s="2205"/>
      <c r="AI114" s="2205"/>
      <c r="AJ114" s="2205"/>
      <c r="AK114" s="2205"/>
      <c r="AL114" s="2205"/>
      <c r="AM114" s="2205"/>
      <c r="AN114" s="2205"/>
      <c r="AO114" s="2205"/>
      <c r="AP114" s="2205"/>
      <c r="AQ114" s="2205"/>
      <c r="AR114" s="2205"/>
      <c r="AS114" s="2205"/>
      <c r="AT114" s="2205"/>
      <c r="AU114" s="2205"/>
      <c r="AV114" s="2205"/>
      <c r="AW114" s="2205"/>
      <c r="AX114" s="2205"/>
      <c r="AY114" s="2205"/>
      <c r="AZ114" s="2205"/>
      <c r="BA114" s="2239" t="s">
        <v>3</v>
      </c>
      <c r="BB114" s="2239" t="s">
        <v>3</v>
      </c>
      <c r="BC114" s="2302" t="s">
        <v>3</v>
      </c>
      <c r="BD114" s="2471">
        <v>0</v>
      </c>
      <c r="BE114" s="2471">
        <v>0</v>
      </c>
      <c r="BF114" s="2471" t="s">
        <v>3</v>
      </c>
    </row>
    <row r="115" spans="1:58" x14ac:dyDescent="0.25">
      <c r="A115" s="2844" t="s">
        <v>146</v>
      </c>
      <c r="B115" s="2844"/>
      <c r="C115" s="2844"/>
      <c r="D115" s="2342">
        <v>0</v>
      </c>
      <c r="E115" s="2334"/>
      <c r="F115" s="2335"/>
      <c r="G115" s="2335"/>
      <c r="H115" s="2335"/>
      <c r="I115" s="2335"/>
      <c r="J115" s="2335"/>
      <c r="K115" s="2335"/>
      <c r="L115" s="2345"/>
      <c r="M115" s="2346"/>
      <c r="N115" s="2328"/>
      <c r="O115" s="2328"/>
      <c r="P115" s="2424"/>
      <c r="Q115" s="2463" t="s">
        <v>132</v>
      </c>
      <c r="R115" s="2253"/>
      <c r="S115" s="2202"/>
      <c r="T115" s="2202"/>
      <c r="U115" s="2202"/>
      <c r="V115" s="2202"/>
      <c r="W115" s="2216"/>
      <c r="X115" s="2216"/>
      <c r="Y115" s="2209"/>
      <c r="Z115" s="2209"/>
      <c r="AA115" s="2209"/>
      <c r="AB115" s="2205"/>
      <c r="AC115" s="2205"/>
      <c r="AD115" s="2205"/>
      <c r="AE115" s="2205"/>
      <c r="AF115" s="2205"/>
      <c r="AG115" s="2205"/>
      <c r="AH115" s="2205"/>
      <c r="AI115" s="2205"/>
      <c r="AJ115" s="2205"/>
      <c r="AK115" s="2205"/>
      <c r="AL115" s="2205"/>
      <c r="AM115" s="2205"/>
      <c r="AN115" s="2205"/>
      <c r="AO115" s="2205"/>
      <c r="AP115" s="2205"/>
      <c r="AQ115" s="2205"/>
      <c r="AR115" s="2205"/>
      <c r="AS115" s="2205"/>
      <c r="AT115" s="2205"/>
      <c r="AU115" s="2205"/>
      <c r="AV115" s="2205"/>
      <c r="AW115" s="2205"/>
      <c r="AX115" s="2205"/>
      <c r="AY115" s="2205"/>
      <c r="AZ115" s="2205"/>
      <c r="BA115" s="2239" t="s">
        <v>3</v>
      </c>
      <c r="BB115" s="2239" t="s">
        <v>3</v>
      </c>
      <c r="BC115" s="2302" t="s">
        <v>3</v>
      </c>
      <c r="BD115" s="2471">
        <v>0</v>
      </c>
      <c r="BE115" s="2471">
        <v>0</v>
      </c>
      <c r="BF115" s="2471" t="s">
        <v>3</v>
      </c>
    </row>
    <row r="116" spans="1:58" x14ac:dyDescent="0.25">
      <c r="A116" s="2845" t="s">
        <v>147</v>
      </c>
      <c r="B116" s="2846"/>
      <c r="C116" s="2847"/>
      <c r="D116" s="2342">
        <v>0</v>
      </c>
      <c r="E116" s="2344"/>
      <c r="F116" s="2345"/>
      <c r="G116" s="2345"/>
      <c r="H116" s="2335"/>
      <c r="I116" s="2335"/>
      <c r="J116" s="2335"/>
      <c r="K116" s="2335"/>
      <c r="L116" s="2335"/>
      <c r="M116" s="2331"/>
      <c r="N116" s="2328"/>
      <c r="O116" s="2328"/>
      <c r="P116" s="2424"/>
      <c r="Q116" s="2463" t="s">
        <v>132</v>
      </c>
      <c r="R116" s="2253"/>
      <c r="S116" s="2202"/>
      <c r="T116" s="2202"/>
      <c r="U116" s="2202"/>
      <c r="V116" s="2202"/>
      <c r="W116" s="2216"/>
      <c r="X116" s="2216"/>
      <c r="Y116" s="2209"/>
      <c r="Z116" s="2209"/>
      <c r="AA116" s="2209"/>
      <c r="AB116" s="2205"/>
      <c r="AC116" s="2205"/>
      <c r="AD116" s="2205"/>
      <c r="AE116" s="2205"/>
      <c r="AF116" s="2205"/>
      <c r="AG116" s="2205"/>
      <c r="AH116" s="2205"/>
      <c r="AI116" s="2205"/>
      <c r="AJ116" s="2205"/>
      <c r="AK116" s="2205"/>
      <c r="AL116" s="2205"/>
      <c r="AM116" s="2205"/>
      <c r="AN116" s="2205"/>
      <c r="AO116" s="2205"/>
      <c r="AP116" s="2205"/>
      <c r="AQ116" s="2205"/>
      <c r="AR116" s="2205"/>
      <c r="AS116" s="2205"/>
      <c r="AT116" s="2205"/>
      <c r="AU116" s="2205"/>
      <c r="AV116" s="2205"/>
      <c r="AW116" s="2205"/>
      <c r="AX116" s="2205"/>
      <c r="AY116" s="2205"/>
      <c r="AZ116" s="2205"/>
      <c r="BA116" s="2239" t="s">
        <v>3</v>
      </c>
      <c r="BB116" s="2239" t="s">
        <v>3</v>
      </c>
      <c r="BC116" s="2302" t="s">
        <v>3</v>
      </c>
      <c r="BD116" s="2471">
        <v>0</v>
      </c>
      <c r="BE116" s="2471">
        <v>0</v>
      </c>
      <c r="BF116" s="2471" t="s">
        <v>3</v>
      </c>
    </row>
    <row r="117" spans="1:58" x14ac:dyDescent="0.25">
      <c r="A117" s="2844" t="s">
        <v>148</v>
      </c>
      <c r="B117" s="2844"/>
      <c r="C117" s="2844"/>
      <c r="D117" s="2342">
        <v>0</v>
      </c>
      <c r="E117" s="2344"/>
      <c r="F117" s="2345"/>
      <c r="G117" s="2345"/>
      <c r="H117" s="2335"/>
      <c r="I117" s="2335"/>
      <c r="J117" s="2335"/>
      <c r="K117" s="2335"/>
      <c r="L117" s="2335"/>
      <c r="M117" s="2331"/>
      <c r="N117" s="2328"/>
      <c r="O117" s="2328"/>
      <c r="P117" s="2424"/>
      <c r="Q117" s="2463" t="s">
        <v>132</v>
      </c>
      <c r="R117" s="2253"/>
      <c r="S117" s="2202"/>
      <c r="T117" s="2202"/>
      <c r="U117" s="2202"/>
      <c r="V117" s="2202"/>
      <c r="W117" s="2216"/>
      <c r="X117" s="2216"/>
      <c r="Y117" s="2209"/>
      <c r="Z117" s="2209"/>
      <c r="AA117" s="2209"/>
      <c r="AB117" s="2205"/>
      <c r="AC117" s="2205"/>
      <c r="AD117" s="2205"/>
      <c r="AE117" s="2205"/>
      <c r="AF117" s="2205"/>
      <c r="AG117" s="2205"/>
      <c r="AH117" s="2205"/>
      <c r="AI117" s="2205"/>
      <c r="AJ117" s="2205"/>
      <c r="AK117" s="2205"/>
      <c r="AL117" s="2205"/>
      <c r="AM117" s="2205"/>
      <c r="AN117" s="2205"/>
      <c r="AO117" s="2205"/>
      <c r="AP117" s="2205"/>
      <c r="AQ117" s="2205"/>
      <c r="AR117" s="2205"/>
      <c r="AS117" s="2205"/>
      <c r="AT117" s="2205"/>
      <c r="AU117" s="2205"/>
      <c r="AV117" s="2205"/>
      <c r="AW117" s="2205"/>
      <c r="AX117" s="2205"/>
      <c r="AY117" s="2205"/>
      <c r="AZ117" s="2205"/>
      <c r="BA117" s="2239" t="s">
        <v>3</v>
      </c>
      <c r="BB117" s="2239" t="s">
        <v>3</v>
      </c>
      <c r="BC117" s="2302" t="s">
        <v>3</v>
      </c>
      <c r="BD117" s="2471">
        <v>0</v>
      </c>
      <c r="BE117" s="2471">
        <v>0</v>
      </c>
      <c r="BF117" s="2471" t="s">
        <v>3</v>
      </c>
    </row>
    <row r="118" spans="1:58" x14ac:dyDescent="0.25">
      <c r="A118" s="2844" t="s">
        <v>81</v>
      </c>
      <c r="B118" s="2844"/>
      <c r="C118" s="2844"/>
      <c r="D118" s="2342">
        <v>0</v>
      </c>
      <c r="E118" s="2344"/>
      <c r="F118" s="2345"/>
      <c r="G118" s="2345"/>
      <c r="H118" s="2345"/>
      <c r="I118" s="2345"/>
      <c r="J118" s="2335"/>
      <c r="K118" s="2335"/>
      <c r="L118" s="2335"/>
      <c r="M118" s="2331"/>
      <c r="N118" s="2328"/>
      <c r="O118" s="2364"/>
      <c r="P118" s="2424"/>
      <c r="Q118" s="2463" t="s">
        <v>132</v>
      </c>
      <c r="R118" s="2253"/>
      <c r="S118" s="2202"/>
      <c r="T118" s="2202"/>
      <c r="U118" s="2202"/>
      <c r="V118" s="2202"/>
      <c r="W118" s="2216"/>
      <c r="X118" s="2216"/>
      <c r="Y118" s="2209"/>
      <c r="Z118" s="2209"/>
      <c r="AA118" s="2209"/>
      <c r="AB118" s="2205"/>
      <c r="AC118" s="2205"/>
      <c r="AD118" s="2205"/>
      <c r="AE118" s="2205"/>
      <c r="AF118" s="2205"/>
      <c r="AG118" s="2205"/>
      <c r="AH118" s="2205"/>
      <c r="AI118" s="2205"/>
      <c r="AJ118" s="2205"/>
      <c r="AK118" s="2205"/>
      <c r="AL118" s="2205"/>
      <c r="AM118" s="2205"/>
      <c r="AN118" s="2205"/>
      <c r="AO118" s="2205"/>
      <c r="AP118" s="2205"/>
      <c r="AQ118" s="2205"/>
      <c r="AR118" s="2205"/>
      <c r="AS118" s="2205"/>
      <c r="AT118" s="2205"/>
      <c r="AU118" s="2205"/>
      <c r="AV118" s="2205"/>
      <c r="AW118" s="2205"/>
      <c r="AX118" s="2205"/>
      <c r="AY118" s="2205"/>
      <c r="AZ118" s="2205"/>
      <c r="BA118" s="2239" t="s">
        <v>3</v>
      </c>
      <c r="BB118" s="2239" t="s">
        <v>3</v>
      </c>
      <c r="BC118" s="2225"/>
      <c r="BD118" s="2225"/>
      <c r="BE118" s="2471">
        <v>0</v>
      </c>
      <c r="BF118" s="2471" t="s">
        <v>3</v>
      </c>
    </row>
    <row r="119" spans="1:58" x14ac:dyDescent="0.25">
      <c r="A119" s="2844" t="s">
        <v>149</v>
      </c>
      <c r="B119" s="2844"/>
      <c r="C119" s="2844"/>
      <c r="D119" s="2342">
        <v>0</v>
      </c>
      <c r="E119" s="2334"/>
      <c r="F119" s="2335"/>
      <c r="G119" s="2335"/>
      <c r="H119" s="2335"/>
      <c r="I119" s="2335"/>
      <c r="J119" s="2335"/>
      <c r="K119" s="2335"/>
      <c r="L119" s="2335"/>
      <c r="M119" s="2331"/>
      <c r="N119" s="2328"/>
      <c r="O119" s="2328"/>
      <c r="P119" s="2424"/>
      <c r="Q119" s="2463" t="s">
        <v>132</v>
      </c>
      <c r="R119" s="2253"/>
      <c r="S119" s="2202"/>
      <c r="T119" s="2202"/>
      <c r="U119" s="2202"/>
      <c r="V119" s="2202"/>
      <c r="W119" s="2216"/>
      <c r="X119" s="2216"/>
      <c r="Y119" s="2209"/>
      <c r="Z119" s="2209"/>
      <c r="AA119" s="2209"/>
      <c r="AB119" s="2205"/>
      <c r="AC119" s="2205"/>
      <c r="AD119" s="2205"/>
      <c r="AE119" s="2205"/>
      <c r="AF119" s="2205"/>
      <c r="AG119" s="2205"/>
      <c r="AH119" s="2205"/>
      <c r="AI119" s="2205"/>
      <c r="AJ119" s="2205"/>
      <c r="AK119" s="2205"/>
      <c r="AL119" s="2205"/>
      <c r="AM119" s="2205"/>
      <c r="AN119" s="2205"/>
      <c r="AO119" s="2205"/>
      <c r="AP119" s="2205"/>
      <c r="AQ119" s="2205"/>
      <c r="AR119" s="2205"/>
      <c r="AS119" s="2205"/>
      <c r="AT119" s="2205"/>
      <c r="AU119" s="2205"/>
      <c r="AV119" s="2205"/>
      <c r="AW119" s="2205"/>
      <c r="AX119" s="2205"/>
      <c r="AY119" s="2205"/>
      <c r="AZ119" s="2205"/>
      <c r="BA119" s="2239" t="s">
        <v>3</v>
      </c>
      <c r="BB119" s="2239" t="s">
        <v>3</v>
      </c>
      <c r="BC119" s="2302" t="s">
        <v>3</v>
      </c>
      <c r="BD119" s="2471">
        <v>0</v>
      </c>
      <c r="BE119" s="2471">
        <v>0</v>
      </c>
      <c r="BF119" s="2471" t="s">
        <v>3</v>
      </c>
    </row>
    <row r="120" spans="1:58" x14ac:dyDescent="0.25">
      <c r="A120" s="2844" t="s">
        <v>150</v>
      </c>
      <c r="B120" s="2844"/>
      <c r="C120" s="2844"/>
      <c r="D120" s="2342">
        <v>0</v>
      </c>
      <c r="E120" s="2334"/>
      <c r="F120" s="2335"/>
      <c r="G120" s="2335"/>
      <c r="H120" s="2335"/>
      <c r="I120" s="2335"/>
      <c r="J120" s="2335"/>
      <c r="K120" s="2335"/>
      <c r="L120" s="2335"/>
      <c r="M120" s="2331"/>
      <c r="N120" s="2328"/>
      <c r="O120" s="2328"/>
      <c r="P120" s="2424"/>
      <c r="Q120" s="2463" t="s">
        <v>132</v>
      </c>
      <c r="R120" s="2253"/>
      <c r="S120" s="2202"/>
      <c r="T120" s="2202"/>
      <c r="U120" s="2202"/>
      <c r="V120" s="2202"/>
      <c r="W120" s="2216"/>
      <c r="X120" s="2216"/>
      <c r="Y120" s="2209"/>
      <c r="Z120" s="2209"/>
      <c r="AA120" s="2209"/>
      <c r="AB120" s="2205"/>
      <c r="AC120" s="2205"/>
      <c r="AD120" s="2205"/>
      <c r="AE120" s="2205"/>
      <c r="AF120" s="2205"/>
      <c r="AG120" s="2205"/>
      <c r="AH120" s="2205"/>
      <c r="AI120" s="2205"/>
      <c r="AJ120" s="2205"/>
      <c r="AK120" s="2205"/>
      <c r="AL120" s="2205"/>
      <c r="AM120" s="2205"/>
      <c r="AN120" s="2205"/>
      <c r="AO120" s="2205"/>
      <c r="AP120" s="2205"/>
      <c r="AQ120" s="2205"/>
      <c r="AR120" s="2205"/>
      <c r="AS120" s="2205"/>
      <c r="AT120" s="2205"/>
      <c r="AU120" s="2205"/>
      <c r="AV120" s="2205"/>
      <c r="AW120" s="2205"/>
      <c r="AX120" s="2205"/>
      <c r="AY120" s="2205"/>
      <c r="AZ120" s="2205"/>
      <c r="BA120" s="2239" t="s">
        <v>3</v>
      </c>
      <c r="BB120" s="2239" t="s">
        <v>3</v>
      </c>
      <c r="BC120" s="2302" t="s">
        <v>3</v>
      </c>
      <c r="BD120" s="2471">
        <v>0</v>
      </c>
      <c r="BE120" s="2471">
        <v>0</v>
      </c>
      <c r="BF120" s="2471" t="s">
        <v>3</v>
      </c>
    </row>
    <row r="121" spans="1:58" x14ac:dyDescent="0.25">
      <c r="A121" s="2844" t="s">
        <v>151</v>
      </c>
      <c r="B121" s="2844"/>
      <c r="C121" s="2844"/>
      <c r="D121" s="2342">
        <v>0</v>
      </c>
      <c r="E121" s="2334"/>
      <c r="F121" s="2335"/>
      <c r="G121" s="2335"/>
      <c r="H121" s="2335"/>
      <c r="I121" s="2335"/>
      <c r="J121" s="2335"/>
      <c r="K121" s="2335"/>
      <c r="L121" s="2335"/>
      <c r="M121" s="2331"/>
      <c r="N121" s="2328"/>
      <c r="O121" s="2328"/>
      <c r="P121" s="2424"/>
      <c r="Q121" s="2463" t="s">
        <v>132</v>
      </c>
      <c r="R121" s="2253"/>
      <c r="S121" s="2202"/>
      <c r="T121" s="2202"/>
      <c r="U121" s="2202"/>
      <c r="V121" s="2202"/>
      <c r="W121" s="2216"/>
      <c r="X121" s="2216"/>
      <c r="Y121" s="2209"/>
      <c r="Z121" s="2209"/>
      <c r="AA121" s="2209"/>
      <c r="AB121" s="2205"/>
      <c r="AC121" s="2205"/>
      <c r="AD121" s="2205"/>
      <c r="AE121" s="2205"/>
      <c r="AF121" s="2205"/>
      <c r="AG121" s="2205"/>
      <c r="AH121" s="2205"/>
      <c r="AI121" s="2205"/>
      <c r="AJ121" s="2205"/>
      <c r="AK121" s="2205"/>
      <c r="AL121" s="2205"/>
      <c r="AM121" s="2205"/>
      <c r="AN121" s="2205"/>
      <c r="AO121" s="2205"/>
      <c r="AP121" s="2205"/>
      <c r="AQ121" s="2205"/>
      <c r="AR121" s="2205"/>
      <c r="AS121" s="2205"/>
      <c r="AT121" s="2205"/>
      <c r="AU121" s="2205"/>
      <c r="AV121" s="2205"/>
      <c r="AW121" s="2205"/>
      <c r="AX121" s="2205"/>
      <c r="AY121" s="2205"/>
      <c r="AZ121" s="2205"/>
      <c r="BA121" s="2239" t="s">
        <v>3</v>
      </c>
      <c r="BB121" s="2239" t="s">
        <v>3</v>
      </c>
      <c r="BC121" s="2302" t="s">
        <v>3</v>
      </c>
      <c r="BD121" s="2471">
        <v>0</v>
      </c>
      <c r="BE121" s="2471">
        <v>0</v>
      </c>
      <c r="BF121" s="2471" t="s">
        <v>3</v>
      </c>
    </row>
    <row r="122" spans="1:58" x14ac:dyDescent="0.25">
      <c r="A122" s="2844" t="s">
        <v>152</v>
      </c>
      <c r="B122" s="2844"/>
      <c r="C122" s="2844"/>
      <c r="D122" s="2342">
        <v>0</v>
      </c>
      <c r="E122" s="2334"/>
      <c r="F122" s="2335"/>
      <c r="G122" s="2335"/>
      <c r="H122" s="2335"/>
      <c r="I122" s="2335"/>
      <c r="J122" s="2335"/>
      <c r="K122" s="2335"/>
      <c r="L122" s="2335"/>
      <c r="M122" s="2331"/>
      <c r="N122" s="2328"/>
      <c r="O122" s="2328"/>
      <c r="P122" s="2424"/>
      <c r="Q122" s="2463" t="s">
        <v>132</v>
      </c>
      <c r="R122" s="2253"/>
      <c r="S122" s="2202"/>
      <c r="T122" s="2202"/>
      <c r="U122" s="2202"/>
      <c r="V122" s="2202"/>
      <c r="W122" s="2216"/>
      <c r="X122" s="2216"/>
      <c r="Y122" s="2209"/>
      <c r="Z122" s="2209"/>
      <c r="AA122" s="2209"/>
      <c r="AB122" s="2205"/>
      <c r="AC122" s="2205"/>
      <c r="AD122" s="2205"/>
      <c r="AE122" s="2205"/>
      <c r="AF122" s="2205"/>
      <c r="AG122" s="2205"/>
      <c r="AH122" s="2205"/>
      <c r="AI122" s="2205"/>
      <c r="AJ122" s="2205"/>
      <c r="AK122" s="2205"/>
      <c r="AL122" s="2205"/>
      <c r="AM122" s="2205"/>
      <c r="AN122" s="2205"/>
      <c r="AO122" s="2205"/>
      <c r="AP122" s="2205"/>
      <c r="AQ122" s="2205"/>
      <c r="AR122" s="2205"/>
      <c r="AS122" s="2205"/>
      <c r="AT122" s="2205"/>
      <c r="AU122" s="2205"/>
      <c r="AV122" s="2205"/>
      <c r="AW122" s="2205"/>
      <c r="AX122" s="2205"/>
      <c r="AY122" s="2205"/>
      <c r="AZ122" s="2205"/>
      <c r="BA122" s="2239" t="s">
        <v>3</v>
      </c>
      <c r="BB122" s="2239" t="s">
        <v>3</v>
      </c>
      <c r="BC122" s="2302" t="s">
        <v>3</v>
      </c>
      <c r="BD122" s="2471">
        <v>0</v>
      </c>
      <c r="BE122" s="2471">
        <v>0</v>
      </c>
      <c r="BF122" s="2471" t="s">
        <v>3</v>
      </c>
    </row>
    <row r="123" spans="1:58" x14ac:dyDescent="0.25">
      <c r="A123" s="2850" t="s">
        <v>153</v>
      </c>
      <c r="B123" s="2850"/>
      <c r="C123" s="2850"/>
      <c r="D123" s="2342">
        <v>0</v>
      </c>
      <c r="E123" s="2338"/>
      <c r="F123" s="2338"/>
      <c r="G123" s="2338"/>
      <c r="H123" s="2338"/>
      <c r="I123" s="2338"/>
      <c r="J123" s="2338"/>
      <c r="K123" s="2338"/>
      <c r="L123" s="2338"/>
      <c r="M123" s="2340"/>
      <c r="N123" s="2328"/>
      <c r="O123" s="2328"/>
      <c r="P123" s="2424"/>
      <c r="Q123" s="2463" t="s">
        <v>132</v>
      </c>
      <c r="R123" s="2253"/>
      <c r="S123" s="2202"/>
      <c r="T123" s="2202"/>
      <c r="U123" s="2202"/>
      <c r="V123" s="2202"/>
      <c r="W123" s="2216"/>
      <c r="X123" s="2216"/>
      <c r="Y123" s="2209"/>
      <c r="Z123" s="2209"/>
      <c r="AA123" s="2209"/>
      <c r="AB123" s="2205"/>
      <c r="AC123" s="2205"/>
      <c r="AD123" s="2205"/>
      <c r="AE123" s="2205"/>
      <c r="AF123" s="2205"/>
      <c r="AG123" s="2205"/>
      <c r="AH123" s="2205"/>
      <c r="AI123" s="2205"/>
      <c r="AJ123" s="2205"/>
      <c r="AK123" s="2205"/>
      <c r="AL123" s="2205"/>
      <c r="AM123" s="2205"/>
      <c r="AN123" s="2205"/>
      <c r="AO123" s="2205"/>
      <c r="AP123" s="2205"/>
      <c r="AQ123" s="2205"/>
      <c r="AR123" s="2205"/>
      <c r="AS123" s="2205"/>
      <c r="AT123" s="2205"/>
      <c r="AU123" s="2205"/>
      <c r="AV123" s="2205"/>
      <c r="AW123" s="2205"/>
      <c r="AX123" s="2205"/>
      <c r="AY123" s="2205"/>
      <c r="AZ123" s="2205"/>
      <c r="BA123" s="2239" t="s">
        <v>3</v>
      </c>
      <c r="BB123" s="2239" t="s">
        <v>3</v>
      </c>
      <c r="BC123" s="2302" t="s">
        <v>3</v>
      </c>
      <c r="BD123" s="2471">
        <v>0</v>
      </c>
      <c r="BE123" s="2471">
        <v>0</v>
      </c>
      <c r="BF123" s="2471" t="s">
        <v>3</v>
      </c>
    </row>
    <row r="124" spans="1:58" x14ac:dyDescent="0.25">
      <c r="A124" s="2797" t="s">
        <v>154</v>
      </c>
      <c r="B124" s="2803"/>
      <c r="C124" s="2798"/>
      <c r="D124" s="2369">
        <v>0</v>
      </c>
      <c r="E124" s="2433">
        <v>0</v>
      </c>
      <c r="F124" s="2371">
        <v>0</v>
      </c>
      <c r="G124" s="2371">
        <v>0</v>
      </c>
      <c r="H124" s="2371">
        <v>0</v>
      </c>
      <c r="I124" s="2371">
        <v>0</v>
      </c>
      <c r="J124" s="2371">
        <v>0</v>
      </c>
      <c r="K124" s="2371">
        <v>0</v>
      </c>
      <c r="L124" s="2371">
        <v>0</v>
      </c>
      <c r="M124" s="2372">
        <v>0</v>
      </c>
      <c r="N124" s="2369">
        <v>0</v>
      </c>
      <c r="O124" s="2374">
        <v>0</v>
      </c>
      <c r="P124" s="2374">
        <v>0</v>
      </c>
      <c r="Q124" s="2463" t="s">
        <v>132</v>
      </c>
      <c r="R124" s="2253"/>
      <c r="S124" s="2202"/>
      <c r="T124" s="2202"/>
      <c r="U124" s="2202"/>
      <c r="V124" s="2202"/>
      <c r="W124" s="2209"/>
      <c r="X124" s="2216"/>
      <c r="Y124" s="2216"/>
      <c r="Z124" s="2209"/>
      <c r="AA124" s="2209"/>
      <c r="AB124" s="2205"/>
      <c r="AC124" s="2205"/>
      <c r="AD124" s="2205"/>
      <c r="AE124" s="2205"/>
      <c r="AF124" s="2205"/>
      <c r="AG124" s="2205"/>
      <c r="AH124" s="2205"/>
      <c r="AI124" s="2205"/>
      <c r="AJ124" s="2205"/>
      <c r="AK124" s="2205"/>
      <c r="AL124" s="2205"/>
      <c r="AM124" s="2205"/>
      <c r="AN124" s="2205"/>
      <c r="AO124" s="2205"/>
      <c r="AP124" s="2205"/>
      <c r="AQ124" s="2205"/>
      <c r="AR124" s="2205"/>
      <c r="AS124" s="2205"/>
      <c r="AT124" s="2205"/>
      <c r="AU124" s="2205"/>
      <c r="AV124" s="2205"/>
      <c r="AW124" s="2205"/>
      <c r="AX124" s="2205"/>
      <c r="AY124" s="2205"/>
      <c r="AZ124" s="2205"/>
      <c r="BA124" s="2239" t="s">
        <v>3</v>
      </c>
      <c r="BB124" s="2239" t="s">
        <v>3</v>
      </c>
      <c r="BC124" s="2302" t="s">
        <v>3</v>
      </c>
      <c r="BD124" s="2471">
        <v>0</v>
      </c>
      <c r="BE124" s="2471">
        <v>0</v>
      </c>
      <c r="BF124" s="2471" t="s">
        <v>3</v>
      </c>
    </row>
    <row r="125" spans="1:58" x14ac:dyDescent="0.25">
      <c r="A125" s="2851" t="s">
        <v>155</v>
      </c>
      <c r="B125" s="2851"/>
      <c r="C125" s="2851"/>
      <c r="D125" s="2281"/>
      <c r="E125" s="2281"/>
      <c r="F125" s="2307"/>
      <c r="G125" s="2307"/>
      <c r="H125" s="2307"/>
      <c r="I125" s="2307"/>
      <c r="J125" s="2307"/>
      <c r="K125" s="2307"/>
      <c r="L125" s="2307"/>
      <c r="M125" s="2307"/>
      <c r="N125" s="2307"/>
      <c r="O125" s="2307"/>
      <c r="P125" s="2307"/>
      <c r="Q125" s="2246"/>
      <c r="R125" s="2245"/>
      <c r="S125" s="2202"/>
      <c r="T125" s="2202"/>
      <c r="U125" s="2202"/>
      <c r="V125" s="2202"/>
      <c r="W125" s="2202"/>
      <c r="X125" s="2202"/>
      <c r="Y125" s="2202"/>
      <c r="Z125" s="2202"/>
      <c r="AA125" s="2202"/>
      <c r="AB125" s="2205"/>
      <c r="AC125" s="2205"/>
      <c r="AD125" s="2205"/>
      <c r="AE125" s="2205"/>
      <c r="AF125" s="2205"/>
      <c r="AG125" s="2205"/>
      <c r="AH125" s="2205"/>
      <c r="AI125" s="2205"/>
      <c r="AJ125" s="2205"/>
      <c r="AK125" s="2205"/>
      <c r="AL125" s="2205"/>
      <c r="AM125" s="2205"/>
      <c r="AN125" s="2205"/>
      <c r="AO125" s="2205"/>
      <c r="AP125" s="2205"/>
      <c r="AQ125" s="2205"/>
      <c r="AR125" s="2205"/>
      <c r="AS125" s="2205"/>
      <c r="AT125" s="2205"/>
      <c r="AU125" s="2205"/>
      <c r="AV125" s="2205"/>
      <c r="AW125" s="2205"/>
      <c r="AX125" s="2205"/>
      <c r="AY125" s="2205"/>
      <c r="AZ125" s="2205"/>
      <c r="BA125" s="2202"/>
      <c r="BB125" s="2202"/>
      <c r="BC125" s="2202"/>
      <c r="BD125" s="2202"/>
      <c r="BE125" s="2205"/>
      <c r="BF125" s="2205"/>
    </row>
    <row r="126" spans="1:58" x14ac:dyDescent="0.25">
      <c r="A126" s="2810" t="s">
        <v>156</v>
      </c>
      <c r="B126" s="2811"/>
      <c r="C126" s="2812"/>
      <c r="D126" s="2341">
        <v>0</v>
      </c>
      <c r="E126" s="2384"/>
      <c r="F126" s="2348"/>
      <c r="G126" s="2348"/>
      <c r="H126" s="2348"/>
      <c r="I126" s="2348"/>
      <c r="J126" s="2348"/>
      <c r="K126" s="2348"/>
      <c r="L126" s="2348"/>
      <c r="M126" s="2376"/>
      <c r="N126" s="2382"/>
      <c r="O126" s="2327"/>
      <c r="P126" s="2423"/>
      <c r="Q126" s="2463" t="s">
        <v>6</v>
      </c>
      <c r="R126" s="2253"/>
      <c r="S126" s="2202"/>
      <c r="T126" s="2202"/>
      <c r="U126" s="2202"/>
      <c r="V126" s="2202"/>
      <c r="W126" s="2216"/>
      <c r="X126" s="2216"/>
      <c r="Y126" s="2209"/>
      <c r="Z126" s="2209"/>
      <c r="AA126" s="2209"/>
      <c r="AB126" s="2205"/>
      <c r="AC126" s="2205"/>
      <c r="AD126" s="2205"/>
      <c r="AE126" s="2205"/>
      <c r="AF126" s="2205"/>
      <c r="AG126" s="2205"/>
      <c r="AH126" s="2205"/>
      <c r="AI126" s="2205"/>
      <c r="AJ126" s="2205"/>
      <c r="AK126" s="2205"/>
      <c r="AL126" s="2205"/>
      <c r="AM126" s="2205"/>
      <c r="AN126" s="2205"/>
      <c r="AO126" s="2205"/>
      <c r="AP126" s="2205"/>
      <c r="AQ126" s="2205"/>
      <c r="AR126" s="2205"/>
      <c r="AS126" s="2205"/>
      <c r="AT126" s="2205"/>
      <c r="AU126" s="2205"/>
      <c r="AV126" s="2205"/>
      <c r="AW126" s="2205"/>
      <c r="AX126" s="2205"/>
      <c r="AY126" s="2205"/>
      <c r="AZ126" s="2205"/>
      <c r="BA126" s="2239" t="s">
        <v>3</v>
      </c>
      <c r="BB126" s="2239" t="s">
        <v>3</v>
      </c>
      <c r="BC126" s="2302" t="s">
        <v>3</v>
      </c>
      <c r="BD126" s="2471">
        <v>0</v>
      </c>
      <c r="BE126" s="2471">
        <v>0</v>
      </c>
      <c r="BF126" s="2471" t="s">
        <v>3</v>
      </c>
    </row>
    <row r="127" spans="1:58" x14ac:dyDescent="0.25">
      <c r="A127" s="2813" t="s">
        <v>157</v>
      </c>
      <c r="B127" s="2814"/>
      <c r="C127" s="2815"/>
      <c r="D127" s="2342">
        <v>0</v>
      </c>
      <c r="E127" s="2385"/>
      <c r="F127" s="2335"/>
      <c r="G127" s="2335"/>
      <c r="H127" s="2335"/>
      <c r="I127" s="2335"/>
      <c r="J127" s="2335"/>
      <c r="K127" s="2335"/>
      <c r="L127" s="2335"/>
      <c r="M127" s="2331"/>
      <c r="N127" s="2352"/>
      <c r="O127" s="2328"/>
      <c r="P127" s="2424"/>
      <c r="Q127" s="2463" t="s">
        <v>6</v>
      </c>
      <c r="R127" s="2253"/>
      <c r="S127" s="2202"/>
      <c r="T127" s="2202"/>
      <c r="U127" s="2202"/>
      <c r="V127" s="2202"/>
      <c r="W127" s="2222"/>
      <c r="X127" s="2222"/>
      <c r="Y127" s="2209"/>
      <c r="Z127" s="2209"/>
      <c r="AA127" s="2209"/>
      <c r="AB127" s="2205"/>
      <c r="AC127" s="2205"/>
      <c r="AD127" s="2205"/>
      <c r="AE127" s="2205"/>
      <c r="AF127" s="2205"/>
      <c r="AG127" s="2205"/>
      <c r="AH127" s="2205"/>
      <c r="AI127" s="2205"/>
      <c r="AJ127" s="2205"/>
      <c r="AK127" s="2205"/>
      <c r="AL127" s="2205"/>
      <c r="AM127" s="2205"/>
      <c r="AN127" s="2205"/>
      <c r="AO127" s="2205"/>
      <c r="AP127" s="2205"/>
      <c r="AQ127" s="2205"/>
      <c r="AR127" s="2205"/>
      <c r="AS127" s="2205"/>
      <c r="AT127" s="2205"/>
      <c r="AU127" s="2205"/>
      <c r="AV127" s="2205"/>
      <c r="AW127" s="2205"/>
      <c r="AX127" s="2205"/>
      <c r="AY127" s="2205"/>
      <c r="AZ127" s="2205"/>
      <c r="BA127" s="2239" t="s">
        <v>3</v>
      </c>
      <c r="BB127" s="2239" t="s">
        <v>3</v>
      </c>
      <c r="BC127" s="2302" t="s">
        <v>3</v>
      </c>
      <c r="BD127" s="2471">
        <v>0</v>
      </c>
      <c r="BE127" s="2471">
        <v>0</v>
      </c>
      <c r="BF127" s="2471" t="s">
        <v>3</v>
      </c>
    </row>
    <row r="128" spans="1:58" x14ac:dyDescent="0.25">
      <c r="A128" s="2797" t="s">
        <v>154</v>
      </c>
      <c r="B128" s="2803"/>
      <c r="C128" s="2798"/>
      <c r="D128" s="2369">
        <v>0</v>
      </c>
      <c r="E128" s="2433">
        <v>0</v>
      </c>
      <c r="F128" s="2371">
        <v>0</v>
      </c>
      <c r="G128" s="2371">
        <v>0</v>
      </c>
      <c r="H128" s="2371">
        <v>0</v>
      </c>
      <c r="I128" s="2371">
        <v>0</v>
      </c>
      <c r="J128" s="2371">
        <v>0</v>
      </c>
      <c r="K128" s="2371">
        <v>0</v>
      </c>
      <c r="L128" s="2371">
        <v>0</v>
      </c>
      <c r="M128" s="2372">
        <v>0</v>
      </c>
      <c r="N128" s="2369">
        <v>0</v>
      </c>
      <c r="O128" s="2374">
        <v>0</v>
      </c>
      <c r="P128" s="2374">
        <v>0</v>
      </c>
      <c r="Q128" s="2463" t="s">
        <v>6</v>
      </c>
      <c r="R128" s="2253"/>
      <c r="S128" s="2202"/>
      <c r="T128" s="2202"/>
      <c r="U128" s="2202"/>
      <c r="V128" s="2202"/>
      <c r="W128" s="2209"/>
      <c r="X128" s="2222"/>
      <c r="Y128" s="2222"/>
      <c r="Z128" s="2209"/>
      <c r="AA128" s="2209"/>
      <c r="AB128" s="2205"/>
      <c r="AC128" s="2205"/>
      <c r="AD128" s="2205"/>
      <c r="AE128" s="2205"/>
      <c r="AF128" s="2205"/>
      <c r="AG128" s="2205"/>
      <c r="AH128" s="2205"/>
      <c r="AI128" s="2205"/>
      <c r="AJ128" s="2205"/>
      <c r="AK128" s="2205"/>
      <c r="AL128" s="2205"/>
      <c r="AM128" s="2205"/>
      <c r="AN128" s="2205"/>
      <c r="AO128" s="2205"/>
      <c r="AP128" s="2205"/>
      <c r="AQ128" s="2205"/>
      <c r="AR128" s="2205"/>
      <c r="AS128" s="2205"/>
      <c r="AT128" s="2205"/>
      <c r="AU128" s="2205"/>
      <c r="AV128" s="2205"/>
      <c r="AW128" s="2205"/>
      <c r="AX128" s="2205"/>
      <c r="AY128" s="2205"/>
      <c r="AZ128" s="2205"/>
      <c r="BA128" s="2239" t="s">
        <v>3</v>
      </c>
      <c r="BB128" s="2239" t="s">
        <v>3</v>
      </c>
      <c r="BC128" s="2302" t="s">
        <v>3</v>
      </c>
      <c r="BD128" s="2471">
        <v>0</v>
      </c>
      <c r="BE128" s="2471">
        <v>0</v>
      </c>
      <c r="BF128" s="2471" t="s">
        <v>3</v>
      </c>
    </row>
    <row r="129" spans="1:57" ht="15.75" x14ac:dyDescent="0.25">
      <c r="A129" s="2258" t="s">
        <v>158</v>
      </c>
      <c r="B129" s="2271"/>
      <c r="C129" s="2271"/>
      <c r="D129" s="2293"/>
      <c r="E129" s="2233"/>
      <c r="F129" s="2233"/>
      <c r="G129" s="2233"/>
      <c r="H129" s="2233"/>
      <c r="I129" s="2233"/>
      <c r="J129" s="2233"/>
      <c r="K129" s="2233"/>
      <c r="L129" s="2233"/>
      <c r="M129" s="2233"/>
      <c r="N129" s="2233"/>
      <c r="O129" s="2233"/>
      <c r="P129" s="2219"/>
      <c r="Q129" s="2219"/>
      <c r="R129" s="2249"/>
      <c r="S129" s="2215"/>
      <c r="T129" s="2202"/>
      <c r="U129" s="2202"/>
      <c r="V129" s="2202"/>
      <c r="W129" s="2202"/>
      <c r="X129" s="2202"/>
      <c r="Y129" s="2202"/>
      <c r="Z129" s="2202"/>
      <c r="AA129" s="2202"/>
      <c r="AB129" s="2202"/>
      <c r="AC129" s="2202"/>
      <c r="AD129" s="2202"/>
      <c r="AE129" s="2202"/>
      <c r="AF129" s="2202"/>
      <c r="AG129" s="2202"/>
      <c r="AH129" s="2202"/>
      <c r="AI129" s="2202"/>
      <c r="AJ129" s="2202"/>
      <c r="AK129" s="2202"/>
      <c r="AL129" s="2202"/>
      <c r="AM129" s="2202"/>
      <c r="AN129" s="2202"/>
      <c r="AO129" s="2202"/>
      <c r="AP129" s="2202"/>
      <c r="AQ129" s="2202"/>
      <c r="AR129" s="2202"/>
      <c r="AS129" s="2202"/>
      <c r="AT129" s="2202"/>
      <c r="AU129" s="2202"/>
      <c r="AV129" s="2202"/>
      <c r="AW129" s="2202"/>
      <c r="AX129" s="2202"/>
      <c r="AY129" s="2202"/>
      <c r="AZ129" s="2202"/>
      <c r="BA129" s="2202"/>
      <c r="BB129" s="2202"/>
      <c r="BC129" s="2202"/>
      <c r="BD129" s="2202"/>
      <c r="BE129" s="2202"/>
    </row>
    <row r="130" spans="1:57" x14ac:dyDescent="0.2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2202"/>
      <c r="S130" s="2202"/>
      <c r="T130" s="2202"/>
      <c r="U130" s="2202"/>
      <c r="V130" s="2202"/>
      <c r="W130" s="2202"/>
      <c r="X130" s="2202"/>
      <c r="Y130" s="2202"/>
      <c r="Z130" s="2202"/>
      <c r="AA130" s="2202"/>
      <c r="AB130" s="2205"/>
      <c r="AC130" s="2205"/>
      <c r="AD130" s="2205"/>
      <c r="AE130" s="2205"/>
      <c r="AF130" s="2205"/>
      <c r="AG130" s="2205"/>
      <c r="AH130" s="2205"/>
      <c r="AI130" s="2205"/>
      <c r="AJ130" s="2205"/>
      <c r="AK130" s="2205"/>
      <c r="AL130" s="2205"/>
      <c r="AM130" s="2205"/>
      <c r="AN130" s="2205"/>
      <c r="AO130" s="2205"/>
      <c r="AP130" s="2205"/>
      <c r="AQ130" s="2205"/>
      <c r="AR130" s="2205"/>
      <c r="AS130" s="2205"/>
      <c r="AT130" s="2205"/>
      <c r="AU130" s="2205"/>
      <c r="AV130" s="2205"/>
      <c r="AW130" s="2205"/>
      <c r="AX130" s="2205"/>
      <c r="AY130" s="2205"/>
      <c r="AZ130" s="2205"/>
      <c r="BA130" s="2202"/>
      <c r="BB130" s="2202"/>
      <c r="BC130" s="2202"/>
      <c r="BD130" s="2202"/>
      <c r="BE130" s="2205"/>
    </row>
    <row r="131" spans="1:57" ht="21" x14ac:dyDescent="0.25">
      <c r="A131" s="2807"/>
      <c r="B131" s="2808"/>
      <c r="C131" s="2809"/>
      <c r="D131" s="2831"/>
      <c r="E131" s="2251" t="s">
        <v>33</v>
      </c>
      <c r="F131" s="2217" t="s">
        <v>34</v>
      </c>
      <c r="G131" s="2217" t="s">
        <v>35</v>
      </c>
      <c r="H131" s="2217" t="s">
        <v>22</v>
      </c>
      <c r="I131" s="2217" t="s">
        <v>23</v>
      </c>
      <c r="J131" s="2217" t="s">
        <v>24</v>
      </c>
      <c r="K131" s="2217" t="s">
        <v>25</v>
      </c>
      <c r="L131" s="2217" t="s">
        <v>26</v>
      </c>
      <c r="M131" s="2236" t="s">
        <v>27</v>
      </c>
      <c r="N131" s="2214" t="s">
        <v>1</v>
      </c>
      <c r="O131" s="2236" t="s">
        <v>2</v>
      </c>
      <c r="P131" s="2800"/>
      <c r="Q131" s="2849"/>
      <c r="R131" s="2202"/>
      <c r="S131" s="2202"/>
      <c r="T131" s="2202"/>
      <c r="U131" s="2202"/>
      <c r="V131" s="2202"/>
      <c r="W131" s="2202"/>
      <c r="X131" s="2202"/>
      <c r="Y131" s="2202"/>
      <c r="Z131" s="2202"/>
      <c r="AA131" s="2202"/>
      <c r="AB131" s="2205"/>
      <c r="AC131" s="2205"/>
      <c r="AD131" s="2205"/>
      <c r="AE131" s="2205"/>
      <c r="AF131" s="2205"/>
      <c r="AG131" s="2205"/>
      <c r="AH131" s="2205"/>
      <c r="AI131" s="2205"/>
      <c r="AJ131" s="2205"/>
      <c r="AK131" s="2205"/>
      <c r="AL131" s="2205"/>
      <c r="AM131" s="2205"/>
      <c r="AN131" s="2205"/>
      <c r="AO131" s="2205"/>
      <c r="AP131" s="2205"/>
      <c r="AQ131" s="2205"/>
      <c r="AR131" s="2205"/>
      <c r="AS131" s="2205"/>
      <c r="AT131" s="2205"/>
      <c r="AU131" s="2205"/>
      <c r="AV131" s="2205"/>
      <c r="AW131" s="2205"/>
      <c r="AX131" s="2205"/>
      <c r="AY131" s="2205"/>
      <c r="AZ131" s="2205"/>
      <c r="BA131" s="2202"/>
      <c r="BB131" s="2202"/>
      <c r="BC131" s="2202"/>
      <c r="BD131" s="2202"/>
      <c r="BE131" s="2205"/>
    </row>
    <row r="132" spans="1:57" x14ac:dyDescent="0.25">
      <c r="A132" s="2799" t="s">
        <v>160</v>
      </c>
      <c r="B132" s="2799" t="s">
        <v>161</v>
      </c>
      <c r="C132" s="2294" t="s">
        <v>162</v>
      </c>
      <c r="D132" s="2341">
        <v>0</v>
      </c>
      <c r="E132" s="2362"/>
      <c r="F132" s="2349"/>
      <c r="G132" s="2349"/>
      <c r="H132" s="2349"/>
      <c r="I132" s="2349"/>
      <c r="J132" s="2348"/>
      <c r="K132" s="2348"/>
      <c r="L132" s="2348"/>
      <c r="M132" s="2350"/>
      <c r="N132" s="2347"/>
      <c r="O132" s="2376"/>
      <c r="P132" s="2327"/>
      <c r="Q132" s="2423"/>
      <c r="R132" s="2463" t="s">
        <v>6</v>
      </c>
      <c r="S132" s="2202"/>
      <c r="T132" s="2202"/>
      <c r="U132" s="2202"/>
      <c r="V132" s="2202"/>
      <c r="W132" s="2209"/>
      <c r="X132" s="2216"/>
      <c r="Y132" s="2216"/>
      <c r="Z132" s="2209"/>
      <c r="AA132" s="2209"/>
      <c r="AB132" s="2205"/>
      <c r="AC132" s="2205"/>
      <c r="AD132" s="2205"/>
      <c r="AE132" s="2205"/>
      <c r="AF132" s="2205"/>
      <c r="AG132" s="2205"/>
      <c r="AH132" s="2205"/>
      <c r="AI132" s="2205"/>
      <c r="AJ132" s="2205"/>
      <c r="AK132" s="2205"/>
      <c r="AL132" s="2205"/>
      <c r="AM132" s="2205"/>
      <c r="AN132" s="2205"/>
      <c r="AO132" s="2205"/>
      <c r="AP132" s="2205"/>
      <c r="AQ132" s="2205"/>
      <c r="AR132" s="2205"/>
      <c r="AS132" s="2205"/>
      <c r="AT132" s="2205"/>
      <c r="AU132" s="2205"/>
      <c r="AV132" s="2205"/>
      <c r="AW132" s="2205"/>
      <c r="AX132" s="2205"/>
      <c r="AY132" s="2205"/>
      <c r="AZ132" s="2205"/>
      <c r="BA132" s="2302" t="s">
        <v>3</v>
      </c>
      <c r="BB132" s="2302" t="s">
        <v>3</v>
      </c>
      <c r="BC132" s="2205"/>
      <c r="BD132" s="2466">
        <v>0</v>
      </c>
      <c r="BE132" s="2466">
        <v>0</v>
      </c>
    </row>
    <row r="133" spans="1:57" x14ac:dyDescent="0.25">
      <c r="A133" s="2816"/>
      <c r="B133" s="2800"/>
      <c r="C133" s="2231" t="s">
        <v>163</v>
      </c>
      <c r="D133" s="2343">
        <v>0</v>
      </c>
      <c r="E133" s="2365"/>
      <c r="F133" s="2366"/>
      <c r="G133" s="2366"/>
      <c r="H133" s="2366"/>
      <c r="I133" s="2366"/>
      <c r="J133" s="2338"/>
      <c r="K133" s="2338"/>
      <c r="L133" s="2338"/>
      <c r="M133" s="2367"/>
      <c r="N133" s="2493"/>
      <c r="O133" s="2492"/>
      <c r="P133" s="2328"/>
      <c r="Q133" s="2434"/>
      <c r="R133" s="2463" t="s">
        <v>3</v>
      </c>
      <c r="S133" s="2202"/>
      <c r="T133" s="2202"/>
      <c r="U133" s="2202"/>
      <c r="V133" s="2202"/>
      <c r="W133" s="2209"/>
      <c r="X133" s="2216"/>
      <c r="Y133" s="2216"/>
      <c r="Z133" s="2209"/>
      <c r="AA133" s="2209"/>
      <c r="AB133" s="2205"/>
      <c r="AC133" s="2205"/>
      <c r="AD133" s="2205"/>
      <c r="AE133" s="2205"/>
      <c r="AF133" s="2205"/>
      <c r="AG133" s="2205"/>
      <c r="AH133" s="2205"/>
      <c r="AI133" s="2205"/>
      <c r="AJ133" s="2205"/>
      <c r="AK133" s="2205"/>
      <c r="AL133" s="2205"/>
      <c r="AM133" s="2205"/>
      <c r="AN133" s="2205"/>
      <c r="AO133" s="2205"/>
      <c r="AP133" s="2205"/>
      <c r="AQ133" s="2205"/>
      <c r="AR133" s="2205"/>
      <c r="AS133" s="2205"/>
      <c r="AT133" s="2205"/>
      <c r="AU133" s="2205"/>
      <c r="AV133" s="2205"/>
      <c r="AW133" s="2205"/>
      <c r="AX133" s="2205"/>
      <c r="AY133" s="2205"/>
      <c r="AZ133" s="2205"/>
      <c r="BA133" s="2225"/>
      <c r="BB133" s="2302" t="s">
        <v>3</v>
      </c>
      <c r="BC133" s="2205"/>
      <c r="BD133" s="2479"/>
      <c r="BE133" s="2466">
        <v>0</v>
      </c>
    </row>
    <row r="134" spans="1:57" x14ac:dyDescent="0.25">
      <c r="A134" s="2816"/>
      <c r="B134" s="2799" t="s">
        <v>164</v>
      </c>
      <c r="C134" s="2294" t="s">
        <v>162</v>
      </c>
      <c r="D134" s="2341">
        <v>0</v>
      </c>
      <c r="E134" s="2362"/>
      <c r="F134" s="2349"/>
      <c r="G134" s="2349"/>
      <c r="H134" s="2349"/>
      <c r="I134" s="2349"/>
      <c r="J134" s="2348"/>
      <c r="K134" s="2348"/>
      <c r="L134" s="2348"/>
      <c r="M134" s="2350"/>
      <c r="N134" s="2347"/>
      <c r="O134" s="2376"/>
      <c r="P134" s="2376"/>
      <c r="Q134" s="2423"/>
      <c r="R134" s="2463" t="s">
        <v>6</v>
      </c>
      <c r="S134" s="2202"/>
      <c r="T134" s="2202"/>
      <c r="U134" s="2202"/>
      <c r="V134" s="2202"/>
      <c r="W134" s="2209"/>
      <c r="X134" s="2216"/>
      <c r="Y134" s="2216"/>
      <c r="Z134" s="2209"/>
      <c r="AA134" s="2209"/>
      <c r="AB134" s="2205"/>
      <c r="AC134" s="2205"/>
      <c r="AD134" s="2205"/>
      <c r="AE134" s="2205"/>
      <c r="AF134" s="2205"/>
      <c r="AG134" s="2205"/>
      <c r="AH134" s="2205"/>
      <c r="AI134" s="2205"/>
      <c r="AJ134" s="2205"/>
      <c r="AK134" s="2205"/>
      <c r="AL134" s="2205"/>
      <c r="AM134" s="2205"/>
      <c r="AN134" s="2205"/>
      <c r="AO134" s="2205"/>
      <c r="AP134" s="2205"/>
      <c r="AQ134" s="2205"/>
      <c r="AR134" s="2205"/>
      <c r="AS134" s="2205"/>
      <c r="AT134" s="2205"/>
      <c r="AU134" s="2205"/>
      <c r="AV134" s="2205"/>
      <c r="AW134" s="2205"/>
      <c r="AX134" s="2205"/>
      <c r="AY134" s="2205"/>
      <c r="AZ134" s="2205"/>
      <c r="BA134" s="2302" t="s">
        <v>3</v>
      </c>
      <c r="BB134" s="2302" t="s">
        <v>3</v>
      </c>
      <c r="BC134" s="2205"/>
      <c r="BD134" s="2466">
        <v>0</v>
      </c>
      <c r="BE134" s="2466">
        <v>0</v>
      </c>
    </row>
    <row r="135" spans="1:57" x14ac:dyDescent="0.25">
      <c r="A135" s="2800"/>
      <c r="B135" s="2800"/>
      <c r="C135" s="2232" t="s">
        <v>163</v>
      </c>
      <c r="D135" s="2343">
        <v>0</v>
      </c>
      <c r="E135" s="2365"/>
      <c r="F135" s="2366"/>
      <c r="G135" s="2366"/>
      <c r="H135" s="2366"/>
      <c r="I135" s="2366"/>
      <c r="J135" s="2338"/>
      <c r="K135" s="2338"/>
      <c r="L135" s="2338"/>
      <c r="M135" s="2367"/>
      <c r="N135" s="2493"/>
      <c r="O135" s="2492"/>
      <c r="P135" s="2340"/>
      <c r="Q135" s="2434"/>
      <c r="R135" s="2463" t="s">
        <v>3</v>
      </c>
      <c r="S135" s="2202"/>
      <c r="T135" s="2202"/>
      <c r="U135" s="2202"/>
      <c r="V135" s="2202"/>
      <c r="W135" s="2209"/>
      <c r="X135" s="2216"/>
      <c r="Y135" s="2216"/>
      <c r="Z135" s="2209"/>
      <c r="AA135" s="2209"/>
      <c r="AB135" s="2205"/>
      <c r="AC135" s="2205"/>
      <c r="AD135" s="2205"/>
      <c r="AE135" s="2205"/>
      <c r="AF135" s="2205"/>
      <c r="AG135" s="2205"/>
      <c r="AH135" s="2205"/>
      <c r="AI135" s="2205"/>
      <c r="AJ135" s="2205"/>
      <c r="AK135" s="2205"/>
      <c r="AL135" s="2205"/>
      <c r="AM135" s="2205"/>
      <c r="AN135" s="2205"/>
      <c r="AO135" s="2205"/>
      <c r="AP135" s="2205"/>
      <c r="AQ135" s="2205"/>
      <c r="AR135" s="2205"/>
      <c r="AS135" s="2205"/>
      <c r="AT135" s="2205"/>
      <c r="AU135" s="2205"/>
      <c r="AV135" s="2205"/>
      <c r="AW135" s="2205"/>
      <c r="AX135" s="2205"/>
      <c r="AY135" s="2205"/>
      <c r="AZ135" s="2205"/>
      <c r="BA135" s="2225"/>
      <c r="BB135" s="2302" t="s">
        <v>3</v>
      </c>
      <c r="BC135" s="2205"/>
      <c r="BD135" s="2479"/>
      <c r="BE135" s="2466">
        <v>0</v>
      </c>
    </row>
    <row r="136" spans="1:57" x14ac:dyDescent="0.25">
      <c r="A136" s="2799" t="s">
        <v>165</v>
      </c>
      <c r="B136" s="2810" t="s">
        <v>166</v>
      </c>
      <c r="C136" s="2835"/>
      <c r="D136" s="2351"/>
      <c r="E136" s="2362"/>
      <c r="F136" s="2349"/>
      <c r="G136" s="2349"/>
      <c r="H136" s="2349"/>
      <c r="I136" s="2349"/>
      <c r="J136" s="2349"/>
      <c r="K136" s="2349"/>
      <c r="L136" s="2349"/>
      <c r="M136" s="2350"/>
      <c r="N136" s="2362"/>
      <c r="O136" s="2350"/>
      <c r="P136" s="2351"/>
      <c r="Q136" s="2351"/>
      <c r="R136" s="2463" t="s">
        <v>6</v>
      </c>
      <c r="S136" s="2202"/>
      <c r="T136" s="2202"/>
      <c r="U136" s="2202"/>
      <c r="V136" s="2202"/>
      <c r="W136" s="2209"/>
      <c r="X136" s="2209"/>
      <c r="Y136" s="2216"/>
      <c r="Z136" s="2209"/>
      <c r="AA136" s="2209"/>
      <c r="AB136" s="2205"/>
      <c r="AC136" s="2205"/>
      <c r="AD136" s="2205"/>
      <c r="AE136" s="2205"/>
      <c r="AF136" s="2205"/>
      <c r="AG136" s="2205"/>
      <c r="AH136" s="2205"/>
      <c r="AI136" s="2205"/>
      <c r="AJ136" s="2205"/>
      <c r="AK136" s="2205"/>
      <c r="AL136" s="2205"/>
      <c r="AM136" s="2205"/>
      <c r="AN136" s="2205"/>
      <c r="AO136" s="2205"/>
      <c r="AP136" s="2205"/>
      <c r="AQ136" s="2205"/>
      <c r="AR136" s="2205"/>
      <c r="AS136" s="2205"/>
      <c r="AT136" s="2205"/>
      <c r="AU136" s="2205"/>
      <c r="AV136" s="2205"/>
      <c r="AW136" s="2205"/>
      <c r="AX136" s="2205"/>
      <c r="AY136" s="2205"/>
      <c r="AZ136" s="2205"/>
      <c r="BA136" s="2225"/>
      <c r="BB136" s="2225"/>
      <c r="BC136" s="2205"/>
      <c r="BD136" s="2479"/>
      <c r="BE136" s="2479"/>
    </row>
    <row r="137" spans="1:57" x14ac:dyDescent="0.25">
      <c r="A137" s="2816"/>
      <c r="B137" s="2813" t="s">
        <v>167</v>
      </c>
      <c r="C137" s="2836"/>
      <c r="D137" s="2342">
        <v>0</v>
      </c>
      <c r="E137" s="2344"/>
      <c r="F137" s="2345"/>
      <c r="G137" s="2345"/>
      <c r="H137" s="2345"/>
      <c r="I137" s="2345"/>
      <c r="J137" s="2335"/>
      <c r="K137" s="2335"/>
      <c r="L137" s="2345"/>
      <c r="M137" s="2346"/>
      <c r="N137" s="2334"/>
      <c r="O137" s="2331"/>
      <c r="P137" s="2328"/>
      <c r="Q137" s="2424"/>
      <c r="R137" s="2463" t="s">
        <v>3</v>
      </c>
      <c r="S137" s="2202"/>
      <c r="T137" s="2202"/>
      <c r="U137" s="2202"/>
      <c r="V137" s="2202"/>
      <c r="W137" s="2209"/>
      <c r="X137" s="2209"/>
      <c r="Y137" s="2216"/>
      <c r="Z137" s="2209"/>
      <c r="AA137" s="2209"/>
      <c r="AB137" s="2205"/>
      <c r="AC137" s="2205"/>
      <c r="AD137" s="2205"/>
      <c r="AE137" s="2205"/>
      <c r="AF137" s="2205"/>
      <c r="AG137" s="2205"/>
      <c r="AH137" s="2205"/>
      <c r="AI137" s="2205"/>
      <c r="AJ137" s="2205"/>
      <c r="AK137" s="2205"/>
      <c r="AL137" s="2205"/>
      <c r="AM137" s="2205"/>
      <c r="AN137" s="2205"/>
      <c r="AO137" s="2205"/>
      <c r="AP137" s="2205"/>
      <c r="AQ137" s="2205"/>
      <c r="AR137" s="2205"/>
      <c r="AS137" s="2205"/>
      <c r="AT137" s="2205"/>
      <c r="AU137" s="2205"/>
      <c r="AV137" s="2205"/>
      <c r="AW137" s="2205"/>
      <c r="AX137" s="2205"/>
      <c r="AY137" s="2205"/>
      <c r="AZ137" s="2205"/>
      <c r="BA137" s="2225"/>
      <c r="BB137" s="2302" t="s">
        <v>3</v>
      </c>
      <c r="BC137" s="2205"/>
      <c r="BD137" s="2479"/>
      <c r="BE137" s="2466">
        <v>0</v>
      </c>
    </row>
    <row r="138" spans="1:57" x14ac:dyDescent="0.25">
      <c r="A138" s="2816"/>
      <c r="B138" s="2824" t="s">
        <v>168</v>
      </c>
      <c r="C138" s="2837"/>
      <c r="D138" s="2357">
        <v>0</v>
      </c>
      <c r="E138" s="2354"/>
      <c r="F138" s="2402"/>
      <c r="G138" s="2402"/>
      <c r="H138" s="2402"/>
      <c r="I138" s="2402"/>
      <c r="J138" s="2359"/>
      <c r="K138" s="2359"/>
      <c r="L138" s="2402"/>
      <c r="M138" s="2355"/>
      <c r="N138" s="2358"/>
      <c r="O138" s="2332"/>
      <c r="P138" s="2329"/>
      <c r="Q138" s="2425"/>
      <c r="R138" s="2463" t="s">
        <v>6</v>
      </c>
      <c r="S138" s="2202"/>
      <c r="T138" s="2202"/>
      <c r="U138" s="2202"/>
      <c r="V138" s="2202"/>
      <c r="W138" s="2209"/>
      <c r="X138" s="2209"/>
      <c r="Y138" s="2216"/>
      <c r="Z138" s="2209"/>
      <c r="AA138" s="2209"/>
      <c r="AB138" s="2205"/>
      <c r="AC138" s="2205"/>
      <c r="AD138" s="2205"/>
      <c r="AE138" s="2205"/>
      <c r="AF138" s="2205"/>
      <c r="AG138" s="2205"/>
      <c r="AH138" s="2205"/>
      <c r="AI138" s="2205"/>
      <c r="AJ138" s="2205"/>
      <c r="AK138" s="2205"/>
      <c r="AL138" s="2205"/>
      <c r="AM138" s="2205"/>
      <c r="AN138" s="2205"/>
      <c r="AO138" s="2205"/>
      <c r="AP138" s="2205"/>
      <c r="AQ138" s="2205"/>
      <c r="AR138" s="2205"/>
      <c r="AS138" s="2205"/>
      <c r="AT138" s="2205"/>
      <c r="AU138" s="2205"/>
      <c r="AV138" s="2205"/>
      <c r="AW138" s="2205"/>
      <c r="AX138" s="2205"/>
      <c r="AY138" s="2205"/>
      <c r="AZ138" s="2205"/>
      <c r="BA138" s="2302" t="s">
        <v>3</v>
      </c>
      <c r="BB138" s="2302" t="s">
        <v>3</v>
      </c>
      <c r="BC138" s="2205"/>
      <c r="BD138" s="2466">
        <v>0</v>
      </c>
      <c r="BE138" s="2466">
        <v>0</v>
      </c>
    </row>
    <row r="139" spans="1:57" x14ac:dyDescent="0.25">
      <c r="A139" s="2816"/>
      <c r="B139" s="2799" t="s">
        <v>161</v>
      </c>
      <c r="C139" s="2308" t="s">
        <v>4</v>
      </c>
      <c r="D139" s="2369">
        <v>0</v>
      </c>
      <c r="E139" s="2395"/>
      <c r="F139" s="2396"/>
      <c r="G139" s="2396"/>
      <c r="H139" s="2396"/>
      <c r="I139" s="2435"/>
      <c r="J139" s="2371">
        <v>0</v>
      </c>
      <c r="K139" s="2371">
        <v>0</v>
      </c>
      <c r="L139" s="2436"/>
      <c r="M139" s="2394"/>
      <c r="N139" s="2370">
        <v>0</v>
      </c>
      <c r="O139" s="2373">
        <v>0</v>
      </c>
      <c r="P139" s="2369">
        <v>0</v>
      </c>
      <c r="Q139" s="2369">
        <v>0</v>
      </c>
      <c r="R139" s="2463" t="s">
        <v>6</v>
      </c>
      <c r="S139" s="2202"/>
      <c r="T139" s="2202"/>
      <c r="U139" s="2202"/>
      <c r="V139" s="2202"/>
      <c r="W139" s="2209"/>
      <c r="X139" s="2209"/>
      <c r="Y139" s="2216"/>
      <c r="Z139" s="2209"/>
      <c r="AA139" s="2209"/>
      <c r="AB139" s="2205"/>
      <c r="AC139" s="2205"/>
      <c r="AD139" s="2205"/>
      <c r="AE139" s="2205"/>
      <c r="AF139" s="2205"/>
      <c r="AG139" s="2205"/>
      <c r="AH139" s="2205"/>
      <c r="AI139" s="2205"/>
      <c r="AJ139" s="2205"/>
      <c r="AK139" s="2205"/>
      <c r="AL139" s="2205"/>
      <c r="AM139" s="2205"/>
      <c r="AN139" s="2205"/>
      <c r="AO139" s="2205"/>
      <c r="AP139" s="2205"/>
      <c r="AQ139" s="2205"/>
      <c r="AR139" s="2205"/>
      <c r="AS139" s="2205"/>
      <c r="AT139" s="2205"/>
      <c r="AU139" s="2205"/>
      <c r="AV139" s="2205"/>
      <c r="AW139" s="2205"/>
      <c r="AX139" s="2205"/>
      <c r="AY139" s="2205"/>
      <c r="AZ139" s="2205"/>
      <c r="BA139" s="2302" t="s">
        <v>3</v>
      </c>
      <c r="BB139" s="2302" t="s">
        <v>3</v>
      </c>
      <c r="BC139" s="2205"/>
      <c r="BD139" s="2466">
        <v>0</v>
      </c>
      <c r="BE139" s="2466">
        <v>0</v>
      </c>
    </row>
    <row r="140" spans="1:57" x14ac:dyDescent="0.25">
      <c r="A140" s="2816"/>
      <c r="B140" s="2816"/>
      <c r="C140" s="2295" t="s">
        <v>169</v>
      </c>
      <c r="D140" s="2409">
        <v>0</v>
      </c>
      <c r="E140" s="2437"/>
      <c r="F140" s="2438"/>
      <c r="G140" s="2438"/>
      <c r="H140" s="2438"/>
      <c r="I140" s="2438"/>
      <c r="J140" s="2379"/>
      <c r="K140" s="2379"/>
      <c r="L140" s="2438"/>
      <c r="M140" s="2439"/>
      <c r="N140" s="2378"/>
      <c r="O140" s="2380"/>
      <c r="P140" s="2333"/>
      <c r="Q140" s="2440"/>
      <c r="R140" s="2463" t="s">
        <v>6</v>
      </c>
      <c r="S140" s="2202"/>
      <c r="T140" s="2202"/>
      <c r="U140" s="2202"/>
      <c r="V140" s="2202"/>
      <c r="W140" s="2209"/>
      <c r="X140" s="2209"/>
      <c r="Y140" s="2216"/>
      <c r="Z140" s="2209"/>
      <c r="AA140" s="2209"/>
      <c r="AB140" s="2205"/>
      <c r="AC140" s="2205"/>
      <c r="AD140" s="2205"/>
      <c r="AE140" s="2205"/>
      <c r="AF140" s="2205"/>
      <c r="AG140" s="2205"/>
      <c r="AH140" s="2205"/>
      <c r="AI140" s="2205"/>
      <c r="AJ140" s="2205"/>
      <c r="AK140" s="2205"/>
      <c r="AL140" s="2205"/>
      <c r="AM140" s="2205"/>
      <c r="AN140" s="2205"/>
      <c r="AO140" s="2205"/>
      <c r="AP140" s="2205"/>
      <c r="AQ140" s="2205"/>
      <c r="AR140" s="2205"/>
      <c r="AS140" s="2205"/>
      <c r="AT140" s="2205"/>
      <c r="AU140" s="2205"/>
      <c r="AV140" s="2205"/>
      <c r="AW140" s="2205"/>
      <c r="AX140" s="2205"/>
      <c r="AY140" s="2205"/>
      <c r="AZ140" s="2205"/>
      <c r="BA140" s="2302" t="s">
        <v>3</v>
      </c>
      <c r="BB140" s="2302" t="s">
        <v>3</v>
      </c>
      <c r="BC140" s="2205"/>
      <c r="BD140" s="2466">
        <v>0</v>
      </c>
      <c r="BE140" s="2466">
        <v>0</v>
      </c>
    </row>
    <row r="141" spans="1:57" x14ac:dyDescent="0.25">
      <c r="A141" s="2816"/>
      <c r="B141" s="2816"/>
      <c r="C141" s="2240" t="s">
        <v>170</v>
      </c>
      <c r="D141" s="2342">
        <v>0</v>
      </c>
      <c r="E141" s="2344"/>
      <c r="F141" s="2345"/>
      <c r="G141" s="2345"/>
      <c r="H141" s="2345"/>
      <c r="I141" s="2345"/>
      <c r="J141" s="2335"/>
      <c r="K141" s="2335"/>
      <c r="L141" s="2345"/>
      <c r="M141" s="2346"/>
      <c r="N141" s="2334"/>
      <c r="O141" s="2331"/>
      <c r="P141" s="2328"/>
      <c r="Q141" s="2424"/>
      <c r="R141" s="2463" t="s">
        <v>6</v>
      </c>
      <c r="S141" s="2202"/>
      <c r="T141" s="2202"/>
      <c r="U141" s="2202"/>
      <c r="V141" s="2202"/>
      <c r="W141" s="2209"/>
      <c r="X141" s="2209"/>
      <c r="Y141" s="2216"/>
      <c r="Z141" s="2209"/>
      <c r="AA141" s="2209"/>
      <c r="AB141" s="2205"/>
      <c r="AC141" s="2205"/>
      <c r="AD141" s="2205"/>
      <c r="AE141" s="2205"/>
      <c r="AF141" s="2205"/>
      <c r="AG141" s="2205"/>
      <c r="AH141" s="2205"/>
      <c r="AI141" s="2205"/>
      <c r="AJ141" s="2205"/>
      <c r="AK141" s="2205"/>
      <c r="AL141" s="2205"/>
      <c r="AM141" s="2205"/>
      <c r="AN141" s="2205"/>
      <c r="AO141" s="2205"/>
      <c r="AP141" s="2205"/>
      <c r="AQ141" s="2205"/>
      <c r="AR141" s="2205"/>
      <c r="AS141" s="2205"/>
      <c r="AT141" s="2205"/>
      <c r="AU141" s="2205"/>
      <c r="AV141" s="2205"/>
      <c r="AW141" s="2205"/>
      <c r="AX141" s="2205"/>
      <c r="AY141" s="2205"/>
      <c r="AZ141" s="2205"/>
      <c r="BA141" s="2302" t="s">
        <v>3</v>
      </c>
      <c r="BB141" s="2302" t="s">
        <v>3</v>
      </c>
      <c r="BC141" s="2205"/>
      <c r="BD141" s="2466">
        <v>0</v>
      </c>
      <c r="BE141" s="2466">
        <v>0</v>
      </c>
    </row>
    <row r="142" spans="1:57" x14ac:dyDescent="0.25">
      <c r="A142" s="2816"/>
      <c r="B142" s="2816"/>
      <c r="C142" s="2254" t="s">
        <v>171</v>
      </c>
      <c r="D142" s="2357">
        <v>0</v>
      </c>
      <c r="E142" s="2354"/>
      <c r="F142" s="2402"/>
      <c r="G142" s="2402"/>
      <c r="H142" s="2402"/>
      <c r="I142" s="2402"/>
      <c r="J142" s="2359"/>
      <c r="K142" s="2359"/>
      <c r="L142" s="2402"/>
      <c r="M142" s="2355"/>
      <c r="N142" s="2358"/>
      <c r="O142" s="2332"/>
      <c r="P142" s="2361"/>
      <c r="Q142" s="2425"/>
      <c r="R142" s="2463" t="s">
        <v>6</v>
      </c>
      <c r="S142" s="2202"/>
      <c r="T142" s="2202"/>
      <c r="U142" s="2202"/>
      <c r="V142" s="2202"/>
      <c r="W142" s="2209"/>
      <c r="X142" s="2209"/>
      <c r="Y142" s="2216"/>
      <c r="Z142" s="2209"/>
      <c r="AA142" s="2209"/>
      <c r="AB142" s="2205"/>
      <c r="AC142" s="2205"/>
      <c r="AD142" s="2205"/>
      <c r="AE142" s="2205"/>
      <c r="AF142" s="2205"/>
      <c r="AG142" s="2205"/>
      <c r="AH142" s="2205"/>
      <c r="AI142" s="2205"/>
      <c r="AJ142" s="2205"/>
      <c r="AK142" s="2205"/>
      <c r="AL142" s="2205"/>
      <c r="AM142" s="2205"/>
      <c r="AN142" s="2205"/>
      <c r="AO142" s="2205"/>
      <c r="AP142" s="2205"/>
      <c r="AQ142" s="2205"/>
      <c r="AR142" s="2205"/>
      <c r="AS142" s="2205"/>
      <c r="AT142" s="2205"/>
      <c r="AU142" s="2205"/>
      <c r="AV142" s="2205"/>
      <c r="AW142" s="2205"/>
      <c r="AX142" s="2205"/>
      <c r="AY142" s="2205"/>
      <c r="AZ142" s="2205"/>
      <c r="BA142" s="2302" t="s">
        <v>3</v>
      </c>
      <c r="BB142" s="2302" t="s">
        <v>3</v>
      </c>
      <c r="BC142" s="2205"/>
      <c r="BD142" s="2466">
        <v>0</v>
      </c>
      <c r="BE142" s="2466">
        <v>0</v>
      </c>
    </row>
    <row r="143" spans="1:57" x14ac:dyDescent="0.25">
      <c r="A143" s="2800"/>
      <c r="B143" s="2800"/>
      <c r="C143" s="2255" t="s">
        <v>172</v>
      </c>
      <c r="D143" s="2343">
        <v>0</v>
      </c>
      <c r="E143" s="2365"/>
      <c r="F143" s="2366"/>
      <c r="G143" s="2366"/>
      <c r="H143" s="2366"/>
      <c r="I143" s="2366"/>
      <c r="J143" s="2338"/>
      <c r="K143" s="2338"/>
      <c r="L143" s="2366"/>
      <c r="M143" s="2367"/>
      <c r="N143" s="2337"/>
      <c r="O143" s="2340"/>
      <c r="P143" s="2383"/>
      <c r="Q143" s="2434"/>
      <c r="R143" s="2463" t="s">
        <v>6</v>
      </c>
      <c r="S143" s="2202"/>
      <c r="T143" s="2202"/>
      <c r="U143" s="2202"/>
      <c r="V143" s="2202"/>
      <c r="W143" s="2209"/>
      <c r="X143" s="2209"/>
      <c r="Y143" s="2216"/>
      <c r="Z143" s="2209"/>
      <c r="AA143" s="2209"/>
      <c r="AB143" s="2205"/>
      <c r="AC143" s="2205"/>
      <c r="AD143" s="2205"/>
      <c r="AE143" s="2205"/>
      <c r="AF143" s="2205"/>
      <c r="AG143" s="2205"/>
      <c r="AH143" s="2205"/>
      <c r="AI143" s="2205"/>
      <c r="AJ143" s="2205"/>
      <c r="AK143" s="2205"/>
      <c r="AL143" s="2205"/>
      <c r="AM143" s="2205"/>
      <c r="AN143" s="2205"/>
      <c r="AO143" s="2205"/>
      <c r="AP143" s="2205"/>
      <c r="AQ143" s="2205"/>
      <c r="AR143" s="2205"/>
      <c r="AS143" s="2205"/>
      <c r="AT143" s="2205"/>
      <c r="AU143" s="2205"/>
      <c r="AV143" s="2205"/>
      <c r="AW143" s="2205"/>
      <c r="AX143" s="2205"/>
      <c r="AY143" s="2205"/>
      <c r="AZ143" s="2205"/>
      <c r="BA143" s="2302" t="s">
        <v>3</v>
      </c>
      <c r="BB143" s="2302" t="s">
        <v>3</v>
      </c>
      <c r="BC143" s="2205"/>
      <c r="BD143" s="2466">
        <v>0</v>
      </c>
      <c r="BE143" s="2466">
        <v>0</v>
      </c>
    </row>
    <row r="144" spans="1:57" x14ac:dyDescent="0.25">
      <c r="A144" s="2799" t="s">
        <v>173</v>
      </c>
      <c r="B144" s="2799" t="s">
        <v>166</v>
      </c>
      <c r="C144" s="2229" t="s">
        <v>162</v>
      </c>
      <c r="D144" s="2409">
        <v>0</v>
      </c>
      <c r="E144" s="2437"/>
      <c r="F144" s="2438"/>
      <c r="G144" s="2438"/>
      <c r="H144" s="2438"/>
      <c r="I144" s="2438"/>
      <c r="J144" s="2379"/>
      <c r="K144" s="2379"/>
      <c r="L144" s="2438"/>
      <c r="M144" s="2439"/>
      <c r="N144" s="2378"/>
      <c r="O144" s="2380"/>
      <c r="P144" s="2480"/>
      <c r="Q144" s="2440"/>
      <c r="R144" s="2463" t="s">
        <v>6</v>
      </c>
      <c r="S144" s="2202"/>
      <c r="T144" s="2202"/>
      <c r="U144" s="2202"/>
      <c r="V144" s="2202"/>
      <c r="W144" s="2209"/>
      <c r="X144" s="2209"/>
      <c r="Y144" s="2216"/>
      <c r="Z144" s="2209"/>
      <c r="AA144" s="2209"/>
      <c r="AB144" s="2205"/>
      <c r="AC144" s="2205"/>
      <c r="AD144" s="2205"/>
      <c r="AE144" s="2205"/>
      <c r="AF144" s="2205"/>
      <c r="AG144" s="2205"/>
      <c r="AH144" s="2205"/>
      <c r="AI144" s="2205"/>
      <c r="AJ144" s="2205"/>
      <c r="AK144" s="2205"/>
      <c r="AL144" s="2205"/>
      <c r="AM144" s="2205"/>
      <c r="AN144" s="2205"/>
      <c r="AO144" s="2205"/>
      <c r="AP144" s="2205"/>
      <c r="AQ144" s="2205"/>
      <c r="AR144" s="2205"/>
      <c r="AS144" s="2205"/>
      <c r="AT144" s="2205"/>
      <c r="AU144" s="2205"/>
      <c r="AV144" s="2205"/>
      <c r="AW144" s="2205"/>
      <c r="AX144" s="2205"/>
      <c r="AY144" s="2205"/>
      <c r="AZ144" s="2205"/>
      <c r="BA144" s="2302" t="s">
        <v>3</v>
      </c>
      <c r="BB144" s="2302" t="s">
        <v>3</v>
      </c>
      <c r="BC144" s="2205"/>
      <c r="BD144" s="2466">
        <v>0</v>
      </c>
      <c r="BE144" s="2466">
        <v>0</v>
      </c>
    </row>
    <row r="145" spans="1:57" x14ac:dyDescent="0.25">
      <c r="A145" s="2839"/>
      <c r="B145" s="2800"/>
      <c r="C145" s="2231" t="s">
        <v>174</v>
      </c>
      <c r="D145" s="2357">
        <v>0</v>
      </c>
      <c r="E145" s="2354"/>
      <c r="F145" s="2402"/>
      <c r="G145" s="2402"/>
      <c r="H145" s="2402"/>
      <c r="I145" s="2402"/>
      <c r="J145" s="2359"/>
      <c r="K145" s="2338"/>
      <c r="L145" s="2402"/>
      <c r="M145" s="2355"/>
      <c r="N145" s="2488"/>
      <c r="O145" s="2489"/>
      <c r="P145" s="2442"/>
      <c r="Q145" s="2425"/>
      <c r="R145" s="2463" t="s">
        <v>3</v>
      </c>
      <c r="S145" s="2202"/>
      <c r="T145" s="2202"/>
      <c r="U145" s="2202"/>
      <c r="V145" s="2202"/>
      <c r="W145" s="2209"/>
      <c r="X145" s="2209"/>
      <c r="Y145" s="2216"/>
      <c r="Z145" s="2209"/>
      <c r="AA145" s="2209"/>
      <c r="AB145" s="2205"/>
      <c r="AC145" s="2205"/>
      <c r="AD145" s="2205"/>
      <c r="AE145" s="2205"/>
      <c r="AF145" s="2205"/>
      <c r="AG145" s="2205"/>
      <c r="AH145" s="2205"/>
      <c r="AI145" s="2205"/>
      <c r="AJ145" s="2205"/>
      <c r="AK145" s="2205"/>
      <c r="AL145" s="2205"/>
      <c r="AM145" s="2205"/>
      <c r="AN145" s="2205"/>
      <c r="AO145" s="2205"/>
      <c r="AP145" s="2205"/>
      <c r="AQ145" s="2205"/>
      <c r="AR145" s="2205"/>
      <c r="AS145" s="2205"/>
      <c r="AT145" s="2205"/>
      <c r="AU145" s="2205"/>
      <c r="AV145" s="2205"/>
      <c r="AW145" s="2205"/>
      <c r="AX145" s="2205"/>
      <c r="AY145" s="2205"/>
      <c r="AZ145" s="2205"/>
      <c r="BA145" s="2225"/>
      <c r="BB145" s="2302" t="s">
        <v>3</v>
      </c>
      <c r="BC145" s="2205"/>
      <c r="BD145" s="2479"/>
      <c r="BE145" s="2466">
        <v>0</v>
      </c>
    </row>
    <row r="146" spans="1:57" x14ac:dyDescent="0.25">
      <c r="A146" s="2839"/>
      <c r="B146" s="2799" t="s">
        <v>167</v>
      </c>
      <c r="C146" s="2294" t="s">
        <v>162</v>
      </c>
      <c r="D146" s="2341">
        <v>0</v>
      </c>
      <c r="E146" s="2362"/>
      <c r="F146" s="2349"/>
      <c r="G146" s="2349"/>
      <c r="H146" s="2349"/>
      <c r="I146" s="2349"/>
      <c r="J146" s="2348"/>
      <c r="K146" s="2379"/>
      <c r="L146" s="2349"/>
      <c r="M146" s="2350"/>
      <c r="N146" s="2347"/>
      <c r="O146" s="2376"/>
      <c r="P146" s="2480"/>
      <c r="Q146" s="2423"/>
      <c r="R146" s="2463" t="s">
        <v>6</v>
      </c>
      <c r="S146" s="2202"/>
      <c r="T146" s="2202"/>
      <c r="U146" s="2202"/>
      <c r="V146" s="2202"/>
      <c r="W146" s="2209"/>
      <c r="X146" s="2209"/>
      <c r="Y146" s="2216"/>
      <c r="Z146" s="2209"/>
      <c r="AA146" s="2209"/>
      <c r="AB146" s="2205"/>
      <c r="AC146" s="2205"/>
      <c r="AD146" s="2205"/>
      <c r="AE146" s="2205"/>
      <c r="AF146" s="2205"/>
      <c r="AG146" s="2205"/>
      <c r="AH146" s="2205"/>
      <c r="AI146" s="2205"/>
      <c r="AJ146" s="2205"/>
      <c r="AK146" s="2205"/>
      <c r="AL146" s="2205"/>
      <c r="AM146" s="2205"/>
      <c r="AN146" s="2205"/>
      <c r="AO146" s="2205"/>
      <c r="AP146" s="2205"/>
      <c r="AQ146" s="2205"/>
      <c r="AR146" s="2205"/>
      <c r="AS146" s="2205"/>
      <c r="AT146" s="2205"/>
      <c r="AU146" s="2205"/>
      <c r="AV146" s="2205"/>
      <c r="AW146" s="2205"/>
      <c r="AX146" s="2205"/>
      <c r="AY146" s="2205"/>
      <c r="AZ146" s="2205"/>
      <c r="BA146" s="2302" t="s">
        <v>3</v>
      </c>
      <c r="BB146" s="2302" t="s">
        <v>3</v>
      </c>
      <c r="BC146" s="2205"/>
      <c r="BD146" s="2466">
        <v>0</v>
      </c>
      <c r="BE146" s="2466">
        <v>0</v>
      </c>
    </row>
    <row r="147" spans="1:57" x14ac:dyDescent="0.25">
      <c r="A147" s="2831"/>
      <c r="B147" s="2800"/>
      <c r="C147" s="2232" t="s">
        <v>163</v>
      </c>
      <c r="D147" s="2343">
        <v>0</v>
      </c>
      <c r="E147" s="2365"/>
      <c r="F147" s="2366"/>
      <c r="G147" s="2366"/>
      <c r="H147" s="2366"/>
      <c r="I147" s="2366"/>
      <c r="J147" s="2338"/>
      <c r="K147" s="2338"/>
      <c r="L147" s="2366"/>
      <c r="M147" s="2367"/>
      <c r="N147" s="2488"/>
      <c r="O147" s="2489"/>
      <c r="P147" s="2442"/>
      <c r="Q147" s="2434"/>
      <c r="R147" s="2463" t="s">
        <v>3</v>
      </c>
      <c r="S147" s="2202"/>
      <c r="T147" s="2202"/>
      <c r="U147" s="2202"/>
      <c r="V147" s="2202"/>
      <c r="W147" s="2209"/>
      <c r="X147" s="2209"/>
      <c r="Y147" s="2216"/>
      <c r="Z147" s="2209"/>
      <c r="AA147" s="2209"/>
      <c r="AB147" s="2205"/>
      <c r="AC147" s="2205"/>
      <c r="AD147" s="2205"/>
      <c r="AE147" s="2205"/>
      <c r="AF147" s="2205"/>
      <c r="AG147" s="2205"/>
      <c r="AH147" s="2205"/>
      <c r="AI147" s="2205"/>
      <c r="AJ147" s="2205"/>
      <c r="AK147" s="2205"/>
      <c r="AL147" s="2205"/>
      <c r="AM147" s="2205"/>
      <c r="AN147" s="2205"/>
      <c r="AO147" s="2205"/>
      <c r="AP147" s="2205"/>
      <c r="AQ147" s="2205"/>
      <c r="AR147" s="2205"/>
      <c r="AS147" s="2205"/>
      <c r="AT147" s="2205"/>
      <c r="AU147" s="2205"/>
      <c r="AV147" s="2205"/>
      <c r="AW147" s="2205"/>
      <c r="AX147" s="2205"/>
      <c r="AY147" s="2205"/>
      <c r="AZ147" s="2205"/>
      <c r="BA147" s="2225"/>
      <c r="BB147" s="2302" t="s">
        <v>3</v>
      </c>
      <c r="BC147" s="2205"/>
      <c r="BD147" s="2479"/>
      <c r="BE147" s="2466">
        <v>0</v>
      </c>
    </row>
    <row r="148" spans="1:57" x14ac:dyDescent="0.25">
      <c r="A148" s="2838" t="s">
        <v>175</v>
      </c>
      <c r="B148" s="2840" t="s">
        <v>161</v>
      </c>
      <c r="C148" s="2841"/>
      <c r="D148" s="2375">
        <v>0</v>
      </c>
      <c r="E148" s="2408"/>
      <c r="F148" s="2413"/>
      <c r="G148" s="2413"/>
      <c r="H148" s="2413"/>
      <c r="I148" s="2413"/>
      <c r="J148" s="2419"/>
      <c r="K148" s="2371">
        <v>0</v>
      </c>
      <c r="L148" s="2487"/>
      <c r="M148" s="2413"/>
      <c r="N148" s="2404"/>
      <c r="O148" s="2389"/>
      <c r="P148" s="2444"/>
      <c r="Q148" s="2441"/>
      <c r="R148" s="2463" t="s">
        <v>6</v>
      </c>
      <c r="S148" s="2202"/>
      <c r="T148" s="2202"/>
      <c r="U148" s="2202"/>
      <c r="V148" s="2202"/>
      <c r="W148" s="2209"/>
      <c r="X148" s="2209"/>
      <c r="Y148" s="2216"/>
      <c r="Z148" s="2209"/>
      <c r="AA148" s="2209"/>
      <c r="AB148" s="2205"/>
      <c r="AC148" s="2205"/>
      <c r="AD148" s="2205"/>
      <c r="AE148" s="2205"/>
      <c r="AF148" s="2205"/>
      <c r="AG148" s="2205"/>
      <c r="AH148" s="2205"/>
      <c r="AI148" s="2205"/>
      <c r="AJ148" s="2205"/>
      <c r="AK148" s="2205"/>
      <c r="AL148" s="2205"/>
      <c r="AM148" s="2205"/>
      <c r="AN148" s="2205"/>
      <c r="AO148" s="2205"/>
      <c r="AP148" s="2205"/>
      <c r="AQ148" s="2205"/>
      <c r="AR148" s="2205"/>
      <c r="AS148" s="2205"/>
      <c r="AT148" s="2205"/>
      <c r="AU148" s="2205"/>
      <c r="AV148" s="2205"/>
      <c r="AW148" s="2205"/>
      <c r="AX148" s="2205"/>
      <c r="AY148" s="2205"/>
      <c r="AZ148" s="2205"/>
      <c r="BA148" s="2302" t="s">
        <v>3</v>
      </c>
      <c r="BB148" s="2302" t="s">
        <v>3</v>
      </c>
      <c r="BC148" s="2205"/>
      <c r="BD148" s="2466">
        <v>0</v>
      </c>
      <c r="BE148" s="2466">
        <v>0</v>
      </c>
    </row>
    <row r="149" spans="1:57" x14ac:dyDescent="0.25">
      <c r="A149" s="2839"/>
      <c r="B149" s="2842" t="s">
        <v>166</v>
      </c>
      <c r="C149" s="2294" t="s">
        <v>162</v>
      </c>
      <c r="D149" s="2341">
        <v>0</v>
      </c>
      <c r="E149" s="2362"/>
      <c r="F149" s="2349"/>
      <c r="G149" s="2349"/>
      <c r="H149" s="2349"/>
      <c r="I149" s="2349"/>
      <c r="J149" s="2349"/>
      <c r="K149" s="2393">
        <v>0</v>
      </c>
      <c r="L149" s="2349"/>
      <c r="M149" s="2350"/>
      <c r="N149" s="2384"/>
      <c r="O149" s="2376"/>
      <c r="P149" s="2382"/>
      <c r="Q149" s="2423"/>
      <c r="R149" s="2463" t="s">
        <v>6</v>
      </c>
      <c r="S149" s="2202"/>
      <c r="T149" s="2202"/>
      <c r="U149" s="2202"/>
      <c r="V149" s="2202"/>
      <c r="W149" s="2209"/>
      <c r="X149" s="2209"/>
      <c r="Y149" s="2216"/>
      <c r="Z149" s="2209"/>
      <c r="AA149" s="2209"/>
      <c r="AB149" s="2205"/>
      <c r="AC149" s="2205"/>
      <c r="AD149" s="2205"/>
      <c r="AE149" s="2205"/>
      <c r="AF149" s="2205"/>
      <c r="AG149" s="2205"/>
      <c r="AH149" s="2205"/>
      <c r="AI149" s="2205"/>
      <c r="AJ149" s="2205"/>
      <c r="AK149" s="2205"/>
      <c r="AL149" s="2205"/>
      <c r="AM149" s="2205"/>
      <c r="AN149" s="2205"/>
      <c r="AO149" s="2205"/>
      <c r="AP149" s="2205"/>
      <c r="AQ149" s="2205"/>
      <c r="AR149" s="2205"/>
      <c r="AS149" s="2205"/>
      <c r="AT149" s="2205"/>
      <c r="AU149" s="2205"/>
      <c r="AV149" s="2205"/>
      <c r="AW149" s="2205"/>
      <c r="AX149" s="2205"/>
      <c r="AY149" s="2205"/>
      <c r="AZ149" s="2205"/>
      <c r="BA149" s="2302" t="s">
        <v>3</v>
      </c>
      <c r="BB149" s="2302" t="s">
        <v>3</v>
      </c>
      <c r="BC149" s="2205"/>
      <c r="BD149" s="2466">
        <v>0</v>
      </c>
      <c r="BE149" s="2466">
        <v>0</v>
      </c>
    </row>
    <row r="150" spans="1:57" x14ac:dyDescent="0.25">
      <c r="A150" s="2839"/>
      <c r="B150" s="2843"/>
      <c r="C150" s="2232" t="s">
        <v>174</v>
      </c>
      <c r="D150" s="2343">
        <v>0</v>
      </c>
      <c r="E150" s="2365"/>
      <c r="F150" s="2366"/>
      <c r="G150" s="2366"/>
      <c r="H150" s="2366"/>
      <c r="I150" s="2366"/>
      <c r="J150" s="2366"/>
      <c r="K150" s="2415">
        <v>0</v>
      </c>
      <c r="L150" s="2366"/>
      <c r="M150" s="2367"/>
      <c r="N150" s="2490"/>
      <c r="O150" s="2489"/>
      <c r="P150" s="2383"/>
      <c r="Q150" s="2434"/>
      <c r="R150" s="2463" t="s">
        <v>3</v>
      </c>
      <c r="S150" s="2202"/>
      <c r="T150" s="2202"/>
      <c r="U150" s="2202"/>
      <c r="V150" s="2202"/>
      <c r="W150" s="2209"/>
      <c r="X150" s="2209"/>
      <c r="Y150" s="2216"/>
      <c r="Z150" s="2209"/>
      <c r="AA150" s="2209"/>
      <c r="AB150" s="2205"/>
      <c r="AC150" s="2205"/>
      <c r="AD150" s="2205"/>
      <c r="AE150" s="2205"/>
      <c r="AF150" s="2205"/>
      <c r="AG150" s="2205"/>
      <c r="AH150" s="2205"/>
      <c r="AI150" s="2205"/>
      <c r="AJ150" s="2205"/>
      <c r="AK150" s="2205"/>
      <c r="AL150" s="2205"/>
      <c r="AM150" s="2205"/>
      <c r="AN150" s="2205"/>
      <c r="AO150" s="2205"/>
      <c r="AP150" s="2205"/>
      <c r="AQ150" s="2205"/>
      <c r="AR150" s="2205"/>
      <c r="AS150" s="2205"/>
      <c r="AT150" s="2205"/>
      <c r="AU150" s="2205"/>
      <c r="AV150" s="2205"/>
      <c r="AW150" s="2205"/>
      <c r="AX150" s="2205"/>
      <c r="AY150" s="2205"/>
      <c r="AZ150" s="2205"/>
      <c r="BA150" s="2225"/>
      <c r="BB150" s="2302" t="s">
        <v>3</v>
      </c>
      <c r="BC150" s="2205"/>
      <c r="BD150" s="2479"/>
      <c r="BE150" s="2466">
        <v>0</v>
      </c>
    </row>
    <row r="151" spans="1:57" x14ac:dyDescent="0.25">
      <c r="A151" s="2839"/>
      <c r="B151" s="2842" t="s">
        <v>167</v>
      </c>
      <c r="C151" s="2294" t="s">
        <v>162</v>
      </c>
      <c r="D151" s="2341">
        <v>0</v>
      </c>
      <c r="E151" s="2362"/>
      <c r="F151" s="2349"/>
      <c r="G151" s="2349"/>
      <c r="H151" s="2349"/>
      <c r="I151" s="2349"/>
      <c r="J151" s="2349"/>
      <c r="K151" s="2412">
        <v>0</v>
      </c>
      <c r="L151" s="2349"/>
      <c r="M151" s="2350"/>
      <c r="N151" s="2384"/>
      <c r="O151" s="2376"/>
      <c r="P151" s="2382"/>
      <c r="Q151" s="2423"/>
      <c r="R151" s="2463" t="s">
        <v>6</v>
      </c>
      <c r="S151" s="2202"/>
      <c r="T151" s="2202"/>
      <c r="U151" s="2202"/>
      <c r="V151" s="2202"/>
      <c r="W151" s="2209"/>
      <c r="X151" s="2209"/>
      <c r="Y151" s="2216"/>
      <c r="Z151" s="2209"/>
      <c r="AA151" s="2209"/>
      <c r="AB151" s="2205"/>
      <c r="AC151" s="2205"/>
      <c r="AD151" s="2205"/>
      <c r="AE151" s="2205"/>
      <c r="AF151" s="2205"/>
      <c r="AG151" s="2205"/>
      <c r="AH151" s="2205"/>
      <c r="AI151" s="2205"/>
      <c r="AJ151" s="2205"/>
      <c r="AK151" s="2205"/>
      <c r="AL151" s="2205"/>
      <c r="AM151" s="2205"/>
      <c r="AN151" s="2205"/>
      <c r="AO151" s="2205"/>
      <c r="AP151" s="2205"/>
      <c r="AQ151" s="2205"/>
      <c r="AR151" s="2205"/>
      <c r="AS151" s="2205"/>
      <c r="AT151" s="2205"/>
      <c r="AU151" s="2205"/>
      <c r="AV151" s="2205"/>
      <c r="AW151" s="2205"/>
      <c r="AX151" s="2205"/>
      <c r="AY151" s="2205"/>
      <c r="AZ151" s="2205"/>
      <c r="BA151" s="2302" t="s">
        <v>3</v>
      </c>
      <c r="BB151" s="2302" t="s">
        <v>3</v>
      </c>
      <c r="BC151" s="2205"/>
      <c r="BD151" s="2466">
        <v>0</v>
      </c>
      <c r="BE151" s="2466">
        <v>0</v>
      </c>
    </row>
    <row r="152" spans="1:57" x14ac:dyDescent="0.25">
      <c r="A152" s="2831"/>
      <c r="B152" s="2843"/>
      <c r="C152" s="2232" t="s">
        <v>163</v>
      </c>
      <c r="D152" s="2343">
        <v>0</v>
      </c>
      <c r="E152" s="2365"/>
      <c r="F152" s="2366"/>
      <c r="G152" s="2366"/>
      <c r="H152" s="2366"/>
      <c r="I152" s="2366"/>
      <c r="J152" s="2366"/>
      <c r="K152" s="2417">
        <v>0</v>
      </c>
      <c r="L152" s="2366"/>
      <c r="M152" s="2367"/>
      <c r="N152" s="2491"/>
      <c r="O152" s="2492"/>
      <c r="P152" s="2383"/>
      <c r="Q152" s="2434"/>
      <c r="R152" s="2463" t="s">
        <v>3</v>
      </c>
      <c r="S152" s="2202"/>
      <c r="T152" s="2202"/>
      <c r="U152" s="2202"/>
      <c r="V152" s="2202"/>
      <c r="W152" s="2209"/>
      <c r="X152" s="2209"/>
      <c r="Y152" s="2216"/>
      <c r="Z152" s="2209"/>
      <c r="AA152" s="2209"/>
      <c r="AB152" s="2205"/>
      <c r="AC152" s="2205"/>
      <c r="AD152" s="2205"/>
      <c r="AE152" s="2205"/>
      <c r="AF152" s="2205"/>
      <c r="AG152" s="2205"/>
      <c r="AH152" s="2205"/>
      <c r="AI152" s="2205"/>
      <c r="AJ152" s="2205"/>
      <c r="AK152" s="2205"/>
      <c r="AL152" s="2205"/>
      <c r="AM152" s="2205"/>
      <c r="AN152" s="2205"/>
      <c r="AO152" s="2205"/>
      <c r="AP152" s="2205"/>
      <c r="AQ152" s="2205"/>
      <c r="AR152" s="2205"/>
      <c r="AS152" s="2205"/>
      <c r="AT152" s="2205"/>
      <c r="AU152" s="2205"/>
      <c r="AV152" s="2205"/>
      <c r="AW152" s="2205"/>
      <c r="AX152" s="2205"/>
      <c r="AY152" s="2205"/>
      <c r="AZ152" s="2205"/>
      <c r="BA152" s="2225"/>
      <c r="BB152" s="2302" t="s">
        <v>3</v>
      </c>
      <c r="BC152" s="2205"/>
      <c r="BD152" s="2479"/>
      <c r="BE152" s="2466">
        <v>0</v>
      </c>
    </row>
    <row r="153" spans="1:57" ht="15.75" x14ac:dyDescent="0.25">
      <c r="A153" s="2258" t="s">
        <v>176</v>
      </c>
      <c r="B153" s="2250"/>
      <c r="C153" s="2271"/>
      <c r="D153" s="2233"/>
      <c r="E153" s="2233"/>
      <c r="F153" s="2296"/>
      <c r="G153" s="2296"/>
      <c r="H153" s="2296"/>
      <c r="I153" s="2296"/>
      <c r="J153" s="2296"/>
      <c r="K153" s="2296"/>
      <c r="L153" s="2296"/>
      <c r="M153" s="2296"/>
      <c r="N153" s="2296"/>
      <c r="O153" s="2296"/>
      <c r="P153" s="2296"/>
      <c r="Q153" s="2297"/>
      <c r="R153" s="2297"/>
      <c r="S153" s="2245"/>
      <c r="T153" s="2202"/>
      <c r="U153" s="2202"/>
      <c r="V153" s="2202"/>
      <c r="W153" s="2202"/>
      <c r="X153" s="2202"/>
      <c r="Y153" s="2202"/>
      <c r="Z153" s="2202"/>
      <c r="AA153" s="2202"/>
      <c r="AB153" s="2202"/>
      <c r="AC153" s="2202"/>
      <c r="AD153" s="2202"/>
      <c r="AE153" s="2202"/>
      <c r="AF153" s="2202"/>
      <c r="AG153" s="2202"/>
      <c r="AH153" s="2202"/>
      <c r="AI153" s="2202"/>
      <c r="AJ153" s="2202"/>
      <c r="AK153" s="2202"/>
      <c r="AL153" s="2202"/>
      <c r="AM153" s="2202"/>
      <c r="AN153" s="2202"/>
      <c r="AO153" s="2202"/>
      <c r="AP153" s="2202"/>
      <c r="AQ153" s="2202"/>
      <c r="AR153" s="2202"/>
      <c r="AS153" s="2202"/>
      <c r="AT153" s="2202"/>
      <c r="AU153" s="2202"/>
      <c r="AV153" s="2202"/>
      <c r="AW153" s="2202"/>
      <c r="AX153" s="2202"/>
      <c r="AY153" s="2202"/>
      <c r="AZ153" s="2202"/>
      <c r="BA153" s="2202"/>
      <c r="BB153" s="2202"/>
      <c r="BC153" s="2202"/>
      <c r="BD153" s="2202"/>
      <c r="BE153" s="2202"/>
    </row>
    <row r="154" spans="1:57" ht="15.75" x14ac:dyDescent="0.25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2245"/>
      <c r="J154" s="2215"/>
      <c r="K154" s="2215"/>
      <c r="L154" s="2228"/>
      <c r="M154" s="2228"/>
      <c r="N154" s="2228"/>
      <c r="O154" s="2228"/>
      <c r="P154" s="2228"/>
      <c r="Q154" s="2228"/>
      <c r="R154" s="2228"/>
      <c r="S154" s="2202"/>
      <c r="T154" s="2202"/>
      <c r="U154" s="2202"/>
      <c r="V154" s="2202"/>
      <c r="W154" s="2202"/>
      <c r="X154" s="2202"/>
      <c r="Y154" s="2202"/>
      <c r="Z154" s="2202"/>
      <c r="AA154" s="2202"/>
      <c r="AB154" s="2205"/>
      <c r="AC154" s="2205"/>
      <c r="AD154" s="2205"/>
      <c r="AE154" s="2205"/>
      <c r="AF154" s="2205"/>
      <c r="AG154" s="2205"/>
      <c r="AH154" s="2205"/>
      <c r="AI154" s="2205"/>
      <c r="AJ154" s="2205"/>
      <c r="AK154" s="2205"/>
      <c r="AL154" s="2205"/>
      <c r="AM154" s="2205"/>
      <c r="AN154" s="2205"/>
      <c r="AO154" s="2205"/>
      <c r="AP154" s="2205"/>
      <c r="AQ154" s="2205"/>
      <c r="AR154" s="2205"/>
      <c r="AS154" s="2205"/>
      <c r="AT154" s="2205"/>
      <c r="AU154" s="2205"/>
      <c r="AV154" s="2205"/>
      <c r="AW154" s="2205"/>
      <c r="AX154" s="2205"/>
      <c r="AY154" s="2205"/>
      <c r="AZ154" s="2205"/>
      <c r="BA154" s="2202"/>
      <c r="BB154" s="2202"/>
      <c r="BC154" s="2202"/>
      <c r="BD154" s="2202"/>
      <c r="BE154" s="2205"/>
    </row>
    <row r="155" spans="1:57" ht="15.75" x14ac:dyDescent="0.25">
      <c r="A155" s="2807"/>
      <c r="B155" s="2808"/>
      <c r="C155" s="2809"/>
      <c r="D155" s="2831"/>
      <c r="E155" s="2251" t="s">
        <v>178</v>
      </c>
      <c r="F155" s="2217" t="s">
        <v>179</v>
      </c>
      <c r="G155" s="2217" t="s">
        <v>92</v>
      </c>
      <c r="H155" s="2236" t="s">
        <v>180</v>
      </c>
      <c r="I155" s="2245"/>
      <c r="J155" s="2215"/>
      <c r="K155" s="2215"/>
      <c r="L155" s="2228"/>
      <c r="M155" s="2228"/>
      <c r="N155" s="2228"/>
      <c r="O155" s="2228"/>
      <c r="P155" s="2228"/>
      <c r="Q155" s="2228"/>
      <c r="R155" s="2228"/>
      <c r="S155" s="2202"/>
      <c r="T155" s="2202"/>
      <c r="U155" s="2202"/>
      <c r="V155" s="2202"/>
      <c r="W155" s="2202"/>
      <c r="X155" s="2202"/>
      <c r="Y155" s="2202"/>
      <c r="Z155" s="2202"/>
      <c r="AA155" s="2202"/>
      <c r="AB155" s="2205"/>
      <c r="AC155" s="2205"/>
      <c r="AD155" s="2205"/>
      <c r="AE155" s="2205"/>
      <c r="AF155" s="2205"/>
      <c r="AG155" s="2205"/>
      <c r="AH155" s="2205"/>
      <c r="AI155" s="2205"/>
      <c r="AJ155" s="2205"/>
      <c r="AK155" s="2205"/>
      <c r="AL155" s="2205"/>
      <c r="AM155" s="2205"/>
      <c r="AN155" s="2205"/>
      <c r="AO155" s="2205"/>
      <c r="AP155" s="2205"/>
      <c r="AQ155" s="2205"/>
      <c r="AR155" s="2205"/>
      <c r="AS155" s="2205"/>
      <c r="AT155" s="2205"/>
      <c r="AU155" s="2205"/>
      <c r="AV155" s="2205"/>
      <c r="AW155" s="2205"/>
      <c r="AX155" s="2205"/>
      <c r="AY155" s="2205"/>
      <c r="AZ155" s="2205"/>
      <c r="BA155" s="2202"/>
      <c r="BB155" s="2202"/>
      <c r="BC155" s="2202"/>
      <c r="BD155" s="2202"/>
      <c r="BE155" s="2205"/>
    </row>
    <row r="156" spans="1:57" ht="15.75" x14ac:dyDescent="0.25">
      <c r="A156" s="2832" t="s">
        <v>181</v>
      </c>
      <c r="B156" s="2833"/>
      <c r="C156" s="2834"/>
      <c r="D156" s="2341">
        <v>0</v>
      </c>
      <c r="E156" s="2347"/>
      <c r="F156" s="2348"/>
      <c r="G156" s="2348"/>
      <c r="H156" s="2376"/>
      <c r="I156" s="2481" t="s">
        <v>3</v>
      </c>
      <c r="J156" s="2215"/>
      <c r="K156" s="2215"/>
      <c r="L156" s="2228"/>
      <c r="M156" s="2228"/>
      <c r="N156" s="2228"/>
      <c r="O156" s="2228"/>
      <c r="P156" s="2228"/>
      <c r="Q156" s="2228"/>
      <c r="R156" s="2228"/>
      <c r="S156" s="2202"/>
      <c r="T156" s="2202"/>
      <c r="U156" s="2202"/>
      <c r="V156" s="2202"/>
      <c r="W156" s="2202"/>
      <c r="X156" s="2202"/>
      <c r="Y156" s="2202"/>
      <c r="Z156" s="2202"/>
      <c r="AA156" s="2202"/>
      <c r="AB156" s="2205"/>
      <c r="AC156" s="2205"/>
      <c r="AD156" s="2205"/>
      <c r="AE156" s="2205"/>
      <c r="AF156" s="2205"/>
      <c r="AG156" s="2205"/>
      <c r="AH156" s="2205"/>
      <c r="AI156" s="2205"/>
      <c r="AJ156" s="2205"/>
      <c r="AK156" s="2205"/>
      <c r="AL156" s="2205"/>
      <c r="AM156" s="2205"/>
      <c r="AN156" s="2205"/>
      <c r="AO156" s="2205"/>
      <c r="AP156" s="2205"/>
      <c r="AQ156" s="2205"/>
      <c r="AR156" s="2205"/>
      <c r="AS156" s="2205"/>
      <c r="AT156" s="2205"/>
      <c r="AU156" s="2205"/>
      <c r="AV156" s="2205"/>
      <c r="AW156" s="2205"/>
      <c r="AX156" s="2205"/>
      <c r="AY156" s="2205"/>
      <c r="AZ156" s="2205"/>
      <c r="BA156" s="2302" t="s">
        <v>3</v>
      </c>
      <c r="BB156" s="2202"/>
      <c r="BC156" s="2202"/>
      <c r="BD156" s="2466">
        <v>0</v>
      </c>
      <c r="BE156" s="2205"/>
    </row>
    <row r="157" spans="1:57" ht="15.75" x14ac:dyDescent="0.25">
      <c r="A157" s="2827" t="s">
        <v>182</v>
      </c>
      <c r="B157" s="2828"/>
      <c r="C157" s="2829"/>
      <c r="D157" s="2343">
        <v>0</v>
      </c>
      <c r="E157" s="2337"/>
      <c r="F157" s="2338"/>
      <c r="G157" s="2338"/>
      <c r="H157" s="2340"/>
      <c r="I157" s="2481" t="s">
        <v>3</v>
      </c>
      <c r="J157" s="2215"/>
      <c r="K157" s="2215"/>
      <c r="L157" s="2228"/>
      <c r="M157" s="2228"/>
      <c r="N157" s="2228"/>
      <c r="O157" s="2228"/>
      <c r="P157" s="2228"/>
      <c r="Q157" s="2228"/>
      <c r="R157" s="2228"/>
      <c r="S157" s="2202"/>
      <c r="T157" s="2202"/>
      <c r="U157" s="2202"/>
      <c r="V157" s="2202"/>
      <c r="W157" s="2202"/>
      <c r="X157" s="2202"/>
      <c r="Y157" s="2202"/>
      <c r="Z157" s="2202"/>
      <c r="AA157" s="2202"/>
      <c r="AB157" s="2205"/>
      <c r="AC157" s="2205"/>
      <c r="AD157" s="2205"/>
      <c r="AE157" s="2205"/>
      <c r="AF157" s="2205"/>
      <c r="AG157" s="2205"/>
      <c r="AH157" s="2205"/>
      <c r="AI157" s="2205"/>
      <c r="AJ157" s="2205"/>
      <c r="AK157" s="2205"/>
      <c r="AL157" s="2205"/>
      <c r="AM157" s="2205"/>
      <c r="AN157" s="2205"/>
      <c r="AO157" s="2205"/>
      <c r="AP157" s="2205"/>
      <c r="AQ157" s="2205"/>
      <c r="AR157" s="2205"/>
      <c r="AS157" s="2205"/>
      <c r="AT157" s="2205"/>
      <c r="AU157" s="2205"/>
      <c r="AV157" s="2205"/>
      <c r="AW157" s="2205"/>
      <c r="AX157" s="2205"/>
      <c r="AY157" s="2205"/>
      <c r="AZ157" s="2205"/>
      <c r="BA157" s="2302" t="s">
        <v>3</v>
      </c>
      <c r="BB157" s="2202"/>
      <c r="BC157" s="2202"/>
      <c r="BD157" s="2466">
        <v>0</v>
      </c>
      <c r="BE157" s="2205"/>
    </row>
    <row r="158" spans="1:57" ht="15.75" x14ac:dyDescent="0.25">
      <c r="A158" s="2259" t="s">
        <v>183</v>
      </c>
      <c r="B158" s="2271"/>
      <c r="C158" s="2271"/>
      <c r="D158" s="2219"/>
      <c r="E158" s="2219"/>
      <c r="F158" s="2219"/>
      <c r="G158" s="2219"/>
      <c r="H158" s="2219"/>
      <c r="I158" s="2219"/>
      <c r="J158" s="2219"/>
      <c r="K158" s="2219"/>
      <c r="L158" s="2219"/>
      <c r="M158" s="2219"/>
      <c r="N158" s="2219"/>
      <c r="O158" s="2219"/>
      <c r="P158" s="2219"/>
      <c r="Q158" s="2219"/>
      <c r="R158" s="2249"/>
      <c r="S158" s="2202"/>
      <c r="T158" s="2202"/>
      <c r="U158" s="2202"/>
      <c r="V158" s="2202"/>
      <c r="W158" s="2202"/>
      <c r="X158" s="2202"/>
      <c r="Y158" s="2202"/>
      <c r="Z158" s="2202"/>
      <c r="AA158" s="2202"/>
      <c r="AB158" s="2202"/>
      <c r="AC158" s="2202"/>
      <c r="AD158" s="2202"/>
      <c r="AE158" s="2202"/>
      <c r="AF158" s="2202"/>
      <c r="AG158" s="2202"/>
      <c r="AH158" s="2202"/>
      <c r="AI158" s="2202"/>
      <c r="AJ158" s="2202"/>
      <c r="AK158" s="2202"/>
      <c r="AL158" s="2202"/>
      <c r="AM158" s="2202"/>
      <c r="AN158" s="2202"/>
      <c r="AO158" s="2202"/>
      <c r="AP158" s="2202"/>
      <c r="AQ158" s="2202"/>
      <c r="AR158" s="2202"/>
      <c r="AS158" s="2202"/>
      <c r="AT158" s="2202"/>
      <c r="AU158" s="2202"/>
      <c r="AV158" s="2202"/>
      <c r="AW158" s="2202"/>
      <c r="AX158" s="2202"/>
      <c r="AY158" s="2202"/>
      <c r="AZ158" s="2202"/>
      <c r="BA158" s="2202"/>
      <c r="BB158" s="2202"/>
      <c r="BC158" s="2202"/>
      <c r="BD158" s="2202"/>
      <c r="BE158" s="2202"/>
    </row>
    <row r="159" spans="1:57" x14ac:dyDescent="0.2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2218"/>
      <c r="R159" s="2218"/>
      <c r="S159" s="2202"/>
      <c r="T159" s="2202"/>
      <c r="U159" s="2202"/>
      <c r="V159" s="2202"/>
      <c r="W159" s="2202"/>
      <c r="X159" s="2202"/>
      <c r="Y159" s="2202"/>
      <c r="Z159" s="2202"/>
      <c r="AA159" s="2202"/>
      <c r="AB159" s="2205"/>
      <c r="AC159" s="2205"/>
      <c r="AD159" s="2205"/>
      <c r="AE159" s="2205"/>
      <c r="AF159" s="2205"/>
      <c r="AG159" s="2205"/>
      <c r="AH159" s="2205"/>
      <c r="AI159" s="2205"/>
      <c r="AJ159" s="2205"/>
      <c r="AK159" s="2205"/>
      <c r="AL159" s="2205"/>
      <c r="AM159" s="2205"/>
      <c r="AN159" s="2205"/>
      <c r="AO159" s="2205"/>
      <c r="AP159" s="2205"/>
      <c r="AQ159" s="2205"/>
      <c r="AR159" s="2205"/>
      <c r="AS159" s="2205"/>
      <c r="AT159" s="2205"/>
      <c r="AU159" s="2205"/>
      <c r="AV159" s="2205"/>
      <c r="AW159" s="2205"/>
      <c r="AX159" s="2205"/>
      <c r="AY159" s="2205"/>
      <c r="AZ159" s="2205"/>
      <c r="BA159" s="2202"/>
      <c r="BB159" s="2202"/>
      <c r="BC159" s="2202"/>
      <c r="BD159" s="2202"/>
      <c r="BE159" s="2205"/>
    </row>
    <row r="160" spans="1:57" ht="21" x14ac:dyDescent="0.25">
      <c r="A160" s="2807"/>
      <c r="B160" s="2808"/>
      <c r="C160" s="2809"/>
      <c r="D160" s="2802"/>
      <c r="E160" s="2251" t="s">
        <v>178</v>
      </c>
      <c r="F160" s="2217" t="s">
        <v>21</v>
      </c>
      <c r="G160" s="2217" t="s">
        <v>185</v>
      </c>
      <c r="H160" s="2217" t="s">
        <v>91</v>
      </c>
      <c r="I160" s="2217" t="s">
        <v>186</v>
      </c>
      <c r="J160" s="2217" t="s">
        <v>92</v>
      </c>
      <c r="K160" s="2217" t="s">
        <v>25</v>
      </c>
      <c r="L160" s="2217" t="s">
        <v>26</v>
      </c>
      <c r="M160" s="2236" t="s">
        <v>27</v>
      </c>
      <c r="N160" s="2251" t="s">
        <v>1</v>
      </c>
      <c r="O160" s="2224" t="s">
        <v>2</v>
      </c>
      <c r="P160" s="2830"/>
      <c r="Q160" s="2218"/>
      <c r="R160" s="2218"/>
      <c r="S160" s="2202"/>
      <c r="T160" s="2202"/>
      <c r="U160" s="2202"/>
      <c r="V160" s="2202"/>
      <c r="W160" s="2202"/>
      <c r="X160" s="2202"/>
      <c r="Y160" s="2202"/>
      <c r="Z160" s="2202"/>
      <c r="AA160" s="2202"/>
      <c r="AB160" s="2205"/>
      <c r="AC160" s="2205"/>
      <c r="AD160" s="2205"/>
      <c r="AE160" s="2205"/>
      <c r="AF160" s="2205"/>
      <c r="AG160" s="2205"/>
      <c r="AH160" s="2205"/>
      <c r="AI160" s="2205"/>
      <c r="AJ160" s="2205"/>
      <c r="AK160" s="2205"/>
      <c r="AL160" s="2205"/>
      <c r="AM160" s="2205"/>
      <c r="AN160" s="2205"/>
      <c r="AO160" s="2205"/>
      <c r="AP160" s="2205"/>
      <c r="AQ160" s="2205"/>
      <c r="AR160" s="2205"/>
      <c r="AS160" s="2205"/>
      <c r="AT160" s="2205"/>
      <c r="AU160" s="2205"/>
      <c r="AV160" s="2205"/>
      <c r="AW160" s="2205"/>
      <c r="AX160" s="2205"/>
      <c r="AY160" s="2205"/>
      <c r="AZ160" s="2205"/>
      <c r="BA160" s="2202"/>
      <c r="BB160" s="2202"/>
      <c r="BC160" s="2202"/>
      <c r="BD160" s="2202"/>
      <c r="BE160" s="2205"/>
    </row>
    <row r="161" spans="1:57" ht="15.75" x14ac:dyDescent="0.25">
      <c r="A161" s="2799" t="s">
        <v>187</v>
      </c>
      <c r="B161" s="2810" t="s">
        <v>188</v>
      </c>
      <c r="C161" s="2812"/>
      <c r="D161" s="2341">
        <v>0</v>
      </c>
      <c r="E161" s="2347"/>
      <c r="F161" s="2348"/>
      <c r="G161" s="2348"/>
      <c r="H161" s="2348"/>
      <c r="I161" s="2348"/>
      <c r="J161" s="2348"/>
      <c r="K161" s="2348"/>
      <c r="L161" s="2348"/>
      <c r="M161" s="2376"/>
      <c r="N161" s="2399"/>
      <c r="O161" s="2327"/>
      <c r="P161" s="2382"/>
      <c r="Q161" s="2463" t="s">
        <v>6</v>
      </c>
      <c r="R161" s="2228"/>
      <c r="S161" s="2202"/>
      <c r="T161" s="2202"/>
      <c r="U161" s="2202"/>
      <c r="V161" s="2209"/>
      <c r="W161" s="2209"/>
      <c r="X161" s="2209"/>
      <c r="Y161" s="2209"/>
      <c r="Z161" s="2209"/>
      <c r="AA161" s="2209"/>
      <c r="AB161" s="2205"/>
      <c r="AC161" s="2205"/>
      <c r="AD161" s="2205"/>
      <c r="AE161" s="2205"/>
      <c r="AF161" s="2205"/>
      <c r="AG161" s="2205"/>
      <c r="AH161" s="2205"/>
      <c r="AI161" s="2205"/>
      <c r="AJ161" s="2205"/>
      <c r="AK161" s="2205"/>
      <c r="AL161" s="2205"/>
      <c r="AM161" s="2205"/>
      <c r="AN161" s="2205"/>
      <c r="AO161" s="2205"/>
      <c r="AP161" s="2205"/>
      <c r="AQ161" s="2205"/>
      <c r="AR161" s="2205"/>
      <c r="AS161" s="2205"/>
      <c r="AT161" s="2205"/>
      <c r="AU161" s="2205"/>
      <c r="AV161" s="2205"/>
      <c r="AW161" s="2205"/>
      <c r="AX161" s="2205"/>
      <c r="AY161" s="2205"/>
      <c r="AZ161" s="2205"/>
      <c r="BA161" s="2302" t="s">
        <v>3</v>
      </c>
      <c r="BB161" s="2302" t="s">
        <v>3</v>
      </c>
      <c r="BC161" s="2205"/>
      <c r="BD161" s="2466">
        <v>0</v>
      </c>
      <c r="BE161" s="2466">
        <v>0</v>
      </c>
    </row>
    <row r="162" spans="1:57" ht="15.75" x14ac:dyDescent="0.25">
      <c r="A162" s="2800"/>
      <c r="B162" s="2820" t="s">
        <v>189</v>
      </c>
      <c r="C162" s="2821"/>
      <c r="D162" s="2343">
        <v>0</v>
      </c>
      <c r="E162" s="2337"/>
      <c r="F162" s="2338"/>
      <c r="G162" s="2338"/>
      <c r="H162" s="2338"/>
      <c r="I162" s="2338"/>
      <c r="J162" s="2338"/>
      <c r="K162" s="2338"/>
      <c r="L162" s="2338"/>
      <c r="M162" s="2340"/>
      <c r="N162" s="2442"/>
      <c r="O162" s="2330"/>
      <c r="P162" s="2383"/>
      <c r="Q162" s="2463" t="s">
        <v>6</v>
      </c>
      <c r="R162" s="2228"/>
      <c r="S162" s="2202"/>
      <c r="T162" s="2202"/>
      <c r="U162" s="2202"/>
      <c r="V162" s="2209"/>
      <c r="W162" s="2209"/>
      <c r="X162" s="2209"/>
      <c r="Y162" s="2209"/>
      <c r="Z162" s="2209"/>
      <c r="AA162" s="2209"/>
      <c r="AB162" s="2205"/>
      <c r="AC162" s="2205"/>
      <c r="AD162" s="2205"/>
      <c r="AE162" s="2205"/>
      <c r="AF162" s="2205"/>
      <c r="AG162" s="2205"/>
      <c r="AH162" s="2205"/>
      <c r="AI162" s="2205"/>
      <c r="AJ162" s="2205"/>
      <c r="AK162" s="2205"/>
      <c r="AL162" s="2205"/>
      <c r="AM162" s="2205"/>
      <c r="AN162" s="2205"/>
      <c r="AO162" s="2205"/>
      <c r="AP162" s="2205"/>
      <c r="AQ162" s="2205"/>
      <c r="AR162" s="2205"/>
      <c r="AS162" s="2205"/>
      <c r="AT162" s="2205"/>
      <c r="AU162" s="2205"/>
      <c r="AV162" s="2205"/>
      <c r="AW162" s="2205"/>
      <c r="AX162" s="2205"/>
      <c r="AY162" s="2205"/>
      <c r="AZ162" s="2205"/>
      <c r="BA162" s="2302" t="s">
        <v>3</v>
      </c>
      <c r="BB162" s="2302" t="s">
        <v>3</v>
      </c>
      <c r="BC162" s="2205"/>
      <c r="BD162" s="2466">
        <v>0</v>
      </c>
      <c r="BE162" s="2466">
        <v>0</v>
      </c>
    </row>
    <row r="163" spans="1:57" ht="15.75" x14ac:dyDescent="0.25">
      <c r="A163" s="2799" t="s">
        <v>190</v>
      </c>
      <c r="B163" s="2822" t="s">
        <v>188</v>
      </c>
      <c r="C163" s="2823"/>
      <c r="D163" s="2409">
        <v>0</v>
      </c>
      <c r="E163" s="2406"/>
      <c r="F163" s="2407"/>
      <c r="G163" s="2407"/>
      <c r="H163" s="2407"/>
      <c r="I163" s="2407"/>
      <c r="J163" s="2407"/>
      <c r="K163" s="2407"/>
      <c r="L163" s="2407"/>
      <c r="M163" s="2390"/>
      <c r="N163" s="2443"/>
      <c r="O163" s="2333"/>
      <c r="P163" s="2392"/>
      <c r="Q163" s="2463" t="s">
        <v>6</v>
      </c>
      <c r="R163" s="2228"/>
      <c r="S163" s="2202"/>
      <c r="T163" s="2202"/>
      <c r="U163" s="2202"/>
      <c r="V163" s="2209"/>
      <c r="W163" s="2209"/>
      <c r="X163" s="2209"/>
      <c r="Y163" s="2209"/>
      <c r="Z163" s="2209"/>
      <c r="AA163" s="2209"/>
      <c r="AB163" s="2205"/>
      <c r="AC163" s="2205"/>
      <c r="AD163" s="2205"/>
      <c r="AE163" s="2205"/>
      <c r="AF163" s="2205"/>
      <c r="AG163" s="2205"/>
      <c r="AH163" s="2205"/>
      <c r="AI163" s="2205"/>
      <c r="AJ163" s="2205"/>
      <c r="AK163" s="2205"/>
      <c r="AL163" s="2205"/>
      <c r="AM163" s="2205"/>
      <c r="AN163" s="2205"/>
      <c r="AO163" s="2205"/>
      <c r="AP163" s="2205"/>
      <c r="AQ163" s="2205"/>
      <c r="AR163" s="2205"/>
      <c r="AS163" s="2205"/>
      <c r="AT163" s="2205"/>
      <c r="AU163" s="2205"/>
      <c r="AV163" s="2205"/>
      <c r="AW163" s="2205"/>
      <c r="AX163" s="2205"/>
      <c r="AY163" s="2205"/>
      <c r="AZ163" s="2205"/>
      <c r="BA163" s="2302" t="s">
        <v>3</v>
      </c>
      <c r="BB163" s="2302" t="s">
        <v>3</v>
      </c>
      <c r="BC163" s="2205"/>
      <c r="BD163" s="2466">
        <v>0</v>
      </c>
      <c r="BE163" s="2466">
        <v>0</v>
      </c>
    </row>
    <row r="164" spans="1:57" ht="15.75" x14ac:dyDescent="0.25">
      <c r="A164" s="2800"/>
      <c r="B164" s="2824" t="s">
        <v>189</v>
      </c>
      <c r="C164" s="2826"/>
      <c r="D164" s="2357">
        <v>0</v>
      </c>
      <c r="E164" s="2358"/>
      <c r="F164" s="2359"/>
      <c r="G164" s="2359"/>
      <c r="H164" s="2359"/>
      <c r="I164" s="2359"/>
      <c r="J164" s="2359"/>
      <c r="K164" s="2359"/>
      <c r="L164" s="2359"/>
      <c r="M164" s="2332"/>
      <c r="N164" s="2401"/>
      <c r="O164" s="2329"/>
      <c r="P164" s="2361"/>
      <c r="Q164" s="2463" t="s">
        <v>6</v>
      </c>
      <c r="R164" s="2228"/>
      <c r="S164" s="2202"/>
      <c r="T164" s="2202"/>
      <c r="U164" s="2202"/>
      <c r="V164" s="2209"/>
      <c r="W164" s="2209"/>
      <c r="X164" s="2209"/>
      <c r="Y164" s="2209"/>
      <c r="Z164" s="2209"/>
      <c r="AA164" s="2209"/>
      <c r="AB164" s="2205"/>
      <c r="AC164" s="2205"/>
      <c r="AD164" s="2205"/>
      <c r="AE164" s="2205"/>
      <c r="AF164" s="2205"/>
      <c r="AG164" s="2205"/>
      <c r="AH164" s="2205"/>
      <c r="AI164" s="2205"/>
      <c r="AJ164" s="2205"/>
      <c r="AK164" s="2205"/>
      <c r="AL164" s="2205"/>
      <c r="AM164" s="2205"/>
      <c r="AN164" s="2205"/>
      <c r="AO164" s="2205"/>
      <c r="AP164" s="2205"/>
      <c r="AQ164" s="2205"/>
      <c r="AR164" s="2205"/>
      <c r="AS164" s="2205"/>
      <c r="AT164" s="2205"/>
      <c r="AU164" s="2205"/>
      <c r="AV164" s="2205"/>
      <c r="AW164" s="2205"/>
      <c r="AX164" s="2205"/>
      <c r="AY164" s="2205"/>
      <c r="AZ164" s="2205"/>
      <c r="BA164" s="2302" t="s">
        <v>3</v>
      </c>
      <c r="BB164" s="2302" t="s">
        <v>3</v>
      </c>
      <c r="BC164" s="2205"/>
      <c r="BD164" s="2466">
        <v>0</v>
      </c>
      <c r="BE164" s="2466">
        <v>0</v>
      </c>
    </row>
    <row r="165" spans="1:57" ht="15.75" x14ac:dyDescent="0.25">
      <c r="A165" s="2799" t="s">
        <v>112</v>
      </c>
      <c r="B165" s="2810" t="s">
        <v>188</v>
      </c>
      <c r="C165" s="2812"/>
      <c r="D165" s="2341">
        <v>0</v>
      </c>
      <c r="E165" s="2404"/>
      <c r="F165" s="2405"/>
      <c r="G165" s="2405"/>
      <c r="H165" s="2405"/>
      <c r="I165" s="2405"/>
      <c r="J165" s="2405"/>
      <c r="K165" s="2405"/>
      <c r="L165" s="2405"/>
      <c r="M165" s="2389"/>
      <c r="N165" s="2444"/>
      <c r="O165" s="2327"/>
      <c r="P165" s="2382"/>
      <c r="Q165" s="2463" t="s">
        <v>6</v>
      </c>
      <c r="R165" s="2228"/>
      <c r="S165" s="2202"/>
      <c r="T165" s="2202"/>
      <c r="U165" s="2202"/>
      <c r="V165" s="2209"/>
      <c r="W165" s="2209"/>
      <c r="X165" s="2209"/>
      <c r="Y165" s="2209"/>
      <c r="Z165" s="2209"/>
      <c r="AA165" s="2209"/>
      <c r="AB165" s="2205"/>
      <c r="AC165" s="2205"/>
      <c r="AD165" s="2205"/>
      <c r="AE165" s="2205"/>
      <c r="AF165" s="2205"/>
      <c r="AG165" s="2205"/>
      <c r="AH165" s="2205"/>
      <c r="AI165" s="2205"/>
      <c r="AJ165" s="2205"/>
      <c r="AK165" s="2205"/>
      <c r="AL165" s="2205"/>
      <c r="AM165" s="2205"/>
      <c r="AN165" s="2205"/>
      <c r="AO165" s="2205"/>
      <c r="AP165" s="2205"/>
      <c r="AQ165" s="2205"/>
      <c r="AR165" s="2205"/>
      <c r="AS165" s="2205"/>
      <c r="AT165" s="2205"/>
      <c r="AU165" s="2205"/>
      <c r="AV165" s="2205"/>
      <c r="AW165" s="2205"/>
      <c r="AX165" s="2205"/>
      <c r="AY165" s="2205"/>
      <c r="AZ165" s="2205"/>
      <c r="BA165" s="2302" t="s">
        <v>3</v>
      </c>
      <c r="BB165" s="2302" t="s">
        <v>3</v>
      </c>
      <c r="BC165" s="2205"/>
      <c r="BD165" s="2466">
        <v>0</v>
      </c>
      <c r="BE165" s="2466">
        <v>0</v>
      </c>
    </row>
    <row r="166" spans="1:57" ht="15.75" x14ac:dyDescent="0.25">
      <c r="A166" s="2800"/>
      <c r="B166" s="2820" t="s">
        <v>189</v>
      </c>
      <c r="C166" s="2821"/>
      <c r="D166" s="2343">
        <v>0</v>
      </c>
      <c r="E166" s="2337"/>
      <c r="F166" s="2338"/>
      <c r="G166" s="2338"/>
      <c r="H166" s="2338"/>
      <c r="I166" s="2338"/>
      <c r="J166" s="2338"/>
      <c r="K166" s="2338"/>
      <c r="L166" s="2338"/>
      <c r="M166" s="2340"/>
      <c r="N166" s="2442"/>
      <c r="O166" s="2330"/>
      <c r="P166" s="2383"/>
      <c r="Q166" s="2463" t="s">
        <v>6</v>
      </c>
      <c r="R166" s="2228"/>
      <c r="S166" s="2202"/>
      <c r="T166" s="2202"/>
      <c r="U166" s="2202"/>
      <c r="V166" s="2209"/>
      <c r="W166" s="2209"/>
      <c r="X166" s="2209"/>
      <c r="Y166" s="2209"/>
      <c r="Z166" s="2209"/>
      <c r="AA166" s="2209"/>
      <c r="AB166" s="2205"/>
      <c r="AC166" s="2205"/>
      <c r="AD166" s="2205"/>
      <c r="AE166" s="2205"/>
      <c r="AF166" s="2205"/>
      <c r="AG166" s="2205"/>
      <c r="AH166" s="2205"/>
      <c r="AI166" s="2205"/>
      <c r="AJ166" s="2205"/>
      <c r="AK166" s="2205"/>
      <c r="AL166" s="2205"/>
      <c r="AM166" s="2205"/>
      <c r="AN166" s="2205"/>
      <c r="AO166" s="2205"/>
      <c r="AP166" s="2205"/>
      <c r="AQ166" s="2205"/>
      <c r="AR166" s="2205"/>
      <c r="AS166" s="2205"/>
      <c r="AT166" s="2205"/>
      <c r="AU166" s="2205"/>
      <c r="AV166" s="2205"/>
      <c r="AW166" s="2205"/>
      <c r="AX166" s="2205"/>
      <c r="AY166" s="2205"/>
      <c r="AZ166" s="2205"/>
      <c r="BA166" s="2302" t="s">
        <v>3</v>
      </c>
      <c r="BB166" s="2302" t="s">
        <v>3</v>
      </c>
      <c r="BC166" s="2205"/>
      <c r="BD166" s="2466">
        <v>0</v>
      </c>
      <c r="BE166" s="2466">
        <v>0</v>
      </c>
    </row>
    <row r="167" spans="1:57" ht="15.75" x14ac:dyDescent="0.25">
      <c r="A167" s="2799" t="s">
        <v>117</v>
      </c>
      <c r="B167" s="2822" t="s">
        <v>188</v>
      </c>
      <c r="C167" s="2823"/>
      <c r="D167" s="2409">
        <v>0</v>
      </c>
      <c r="E167" s="2406"/>
      <c r="F167" s="2407"/>
      <c r="G167" s="2407"/>
      <c r="H167" s="2407"/>
      <c r="I167" s="2407"/>
      <c r="J167" s="2445"/>
      <c r="K167" s="2445"/>
      <c r="L167" s="2445"/>
      <c r="M167" s="2446"/>
      <c r="N167" s="2444"/>
      <c r="O167" s="2333"/>
      <c r="P167" s="2447"/>
      <c r="Q167" s="2463" t="s">
        <v>3</v>
      </c>
      <c r="R167" s="2228"/>
      <c r="S167" s="2202"/>
      <c r="T167" s="2202"/>
      <c r="U167" s="2202"/>
      <c r="V167" s="2209"/>
      <c r="W167" s="2209"/>
      <c r="X167" s="2209"/>
      <c r="Y167" s="2209"/>
      <c r="Z167" s="2209"/>
      <c r="AA167" s="2209"/>
      <c r="AB167" s="2205"/>
      <c r="AC167" s="2205"/>
      <c r="AD167" s="2205"/>
      <c r="AE167" s="2205"/>
      <c r="AF167" s="2205"/>
      <c r="AG167" s="2205"/>
      <c r="AH167" s="2205"/>
      <c r="AI167" s="2205"/>
      <c r="AJ167" s="2205"/>
      <c r="AK167" s="2205"/>
      <c r="AL167" s="2205"/>
      <c r="AM167" s="2205"/>
      <c r="AN167" s="2205"/>
      <c r="AO167" s="2205"/>
      <c r="AP167" s="2205"/>
      <c r="AQ167" s="2205"/>
      <c r="AR167" s="2205"/>
      <c r="AS167" s="2205"/>
      <c r="AT167" s="2205"/>
      <c r="AU167" s="2205"/>
      <c r="AV167" s="2205"/>
      <c r="AW167" s="2205"/>
      <c r="AX167" s="2205"/>
      <c r="AY167" s="2205"/>
      <c r="AZ167" s="2205"/>
      <c r="BA167" s="2302" t="s">
        <v>3</v>
      </c>
      <c r="BB167" s="2225"/>
      <c r="BC167" s="2205"/>
      <c r="BD167" s="2466">
        <v>0</v>
      </c>
      <c r="BE167" s="2479"/>
    </row>
    <row r="168" spans="1:57" ht="15.75" x14ac:dyDescent="0.25">
      <c r="A168" s="2800"/>
      <c r="B168" s="2824" t="s">
        <v>189</v>
      </c>
      <c r="C168" s="2826"/>
      <c r="D168" s="2357">
        <v>0</v>
      </c>
      <c r="E168" s="2358"/>
      <c r="F168" s="2359"/>
      <c r="G168" s="2359"/>
      <c r="H168" s="2359"/>
      <c r="I168" s="2359"/>
      <c r="J168" s="2402"/>
      <c r="K168" s="2402"/>
      <c r="L168" s="2402"/>
      <c r="M168" s="2355"/>
      <c r="N168" s="2442"/>
      <c r="O168" s="2329"/>
      <c r="P168" s="2448"/>
      <c r="Q168" s="2463" t="s">
        <v>3</v>
      </c>
      <c r="R168" s="2228"/>
      <c r="S168" s="2202"/>
      <c r="T168" s="2202"/>
      <c r="U168" s="2202"/>
      <c r="V168" s="2209"/>
      <c r="W168" s="2209"/>
      <c r="X168" s="2209"/>
      <c r="Y168" s="2209"/>
      <c r="Z168" s="2209"/>
      <c r="AA168" s="2209"/>
      <c r="AB168" s="2205"/>
      <c r="AC168" s="2205"/>
      <c r="AD168" s="2205"/>
      <c r="AE168" s="2205"/>
      <c r="AF168" s="2205"/>
      <c r="AG168" s="2205"/>
      <c r="AH168" s="2205"/>
      <c r="AI168" s="2205"/>
      <c r="AJ168" s="2205"/>
      <c r="AK168" s="2205"/>
      <c r="AL168" s="2205"/>
      <c r="AM168" s="2205"/>
      <c r="AN168" s="2205"/>
      <c r="AO168" s="2205"/>
      <c r="AP168" s="2205"/>
      <c r="AQ168" s="2205"/>
      <c r="AR168" s="2205"/>
      <c r="AS168" s="2205"/>
      <c r="AT168" s="2205"/>
      <c r="AU168" s="2205"/>
      <c r="AV168" s="2205"/>
      <c r="AW168" s="2205"/>
      <c r="AX168" s="2205"/>
      <c r="AY168" s="2205"/>
      <c r="AZ168" s="2205"/>
      <c r="BA168" s="2302" t="s">
        <v>3</v>
      </c>
      <c r="BB168" s="2225"/>
      <c r="BC168" s="2205"/>
      <c r="BD168" s="2466">
        <v>0</v>
      </c>
      <c r="BE168" s="2479"/>
    </row>
    <row r="169" spans="1:57" ht="15.75" x14ac:dyDescent="0.25">
      <c r="A169" s="2799" t="s">
        <v>191</v>
      </c>
      <c r="B169" s="2810" t="s">
        <v>188</v>
      </c>
      <c r="C169" s="2812"/>
      <c r="D169" s="2341">
        <v>0</v>
      </c>
      <c r="E169" s="2347"/>
      <c r="F169" s="2348"/>
      <c r="G169" s="2348"/>
      <c r="H169" s="2348"/>
      <c r="I169" s="2348"/>
      <c r="J169" s="2348"/>
      <c r="K169" s="2348"/>
      <c r="L169" s="2348"/>
      <c r="M169" s="2376"/>
      <c r="N169" s="2399"/>
      <c r="O169" s="2327"/>
      <c r="P169" s="2382"/>
      <c r="Q169" s="2463" t="s">
        <v>6</v>
      </c>
      <c r="R169" s="2228"/>
      <c r="S169" s="2202"/>
      <c r="T169" s="2202"/>
      <c r="U169" s="2202"/>
      <c r="V169" s="2209"/>
      <c r="W169" s="2209"/>
      <c r="X169" s="2209"/>
      <c r="Y169" s="2209"/>
      <c r="Z169" s="2209"/>
      <c r="AA169" s="2209"/>
      <c r="AB169" s="2205"/>
      <c r="AC169" s="2205"/>
      <c r="AD169" s="2205"/>
      <c r="AE169" s="2205"/>
      <c r="AF169" s="2205"/>
      <c r="AG169" s="2205"/>
      <c r="AH169" s="2205"/>
      <c r="AI169" s="2205"/>
      <c r="AJ169" s="2205"/>
      <c r="AK169" s="2205"/>
      <c r="AL169" s="2205"/>
      <c r="AM169" s="2205"/>
      <c r="AN169" s="2205"/>
      <c r="AO169" s="2205"/>
      <c r="AP169" s="2205"/>
      <c r="AQ169" s="2205"/>
      <c r="AR169" s="2205"/>
      <c r="AS169" s="2205"/>
      <c r="AT169" s="2205"/>
      <c r="AU169" s="2205"/>
      <c r="AV169" s="2205"/>
      <c r="AW169" s="2205"/>
      <c r="AX169" s="2205"/>
      <c r="AY169" s="2205"/>
      <c r="AZ169" s="2205"/>
      <c r="BA169" s="2302" t="s">
        <v>3</v>
      </c>
      <c r="BB169" s="2302" t="s">
        <v>3</v>
      </c>
      <c r="BC169" s="2205"/>
      <c r="BD169" s="2466">
        <v>0</v>
      </c>
      <c r="BE169" s="2466">
        <v>0</v>
      </c>
    </row>
    <row r="170" spans="1:57" ht="15.75" x14ac:dyDescent="0.25">
      <c r="A170" s="2800"/>
      <c r="B170" s="2820" t="s">
        <v>189</v>
      </c>
      <c r="C170" s="2821"/>
      <c r="D170" s="2343">
        <v>0</v>
      </c>
      <c r="E170" s="2337"/>
      <c r="F170" s="2338"/>
      <c r="G170" s="2338"/>
      <c r="H170" s="2338"/>
      <c r="I170" s="2338"/>
      <c r="J170" s="2338"/>
      <c r="K170" s="2338"/>
      <c r="L170" s="2338"/>
      <c r="M170" s="2340"/>
      <c r="N170" s="2442"/>
      <c r="O170" s="2330"/>
      <c r="P170" s="2383"/>
      <c r="Q170" s="2463" t="s">
        <v>6</v>
      </c>
      <c r="R170" s="2228"/>
      <c r="S170" s="2202"/>
      <c r="T170" s="2202"/>
      <c r="U170" s="2202"/>
      <c r="V170" s="2209"/>
      <c r="W170" s="2209"/>
      <c r="X170" s="2209"/>
      <c r="Y170" s="2209"/>
      <c r="Z170" s="2209"/>
      <c r="AA170" s="2209"/>
      <c r="AB170" s="2205"/>
      <c r="AC170" s="2205"/>
      <c r="AD170" s="2205"/>
      <c r="AE170" s="2205"/>
      <c r="AF170" s="2205"/>
      <c r="AG170" s="2205"/>
      <c r="AH170" s="2205"/>
      <c r="AI170" s="2205"/>
      <c r="AJ170" s="2205"/>
      <c r="AK170" s="2205"/>
      <c r="AL170" s="2205"/>
      <c r="AM170" s="2205"/>
      <c r="AN170" s="2205"/>
      <c r="AO170" s="2205"/>
      <c r="AP170" s="2205"/>
      <c r="AQ170" s="2205"/>
      <c r="AR170" s="2205"/>
      <c r="AS170" s="2205"/>
      <c r="AT170" s="2205"/>
      <c r="AU170" s="2205"/>
      <c r="AV170" s="2205"/>
      <c r="AW170" s="2205"/>
      <c r="AX170" s="2205"/>
      <c r="AY170" s="2205"/>
      <c r="AZ170" s="2205"/>
      <c r="BA170" s="2302" t="s">
        <v>3</v>
      </c>
      <c r="BB170" s="2302" t="s">
        <v>3</v>
      </c>
      <c r="BC170" s="2205"/>
      <c r="BD170" s="2466">
        <v>0</v>
      </c>
      <c r="BE170" s="2466">
        <v>0</v>
      </c>
    </row>
    <row r="171" spans="1:57" ht="15.75" x14ac:dyDescent="0.25">
      <c r="A171" s="2799" t="s">
        <v>118</v>
      </c>
      <c r="B171" s="2822" t="s">
        <v>188</v>
      </c>
      <c r="C171" s="2823"/>
      <c r="D171" s="2409">
        <v>0</v>
      </c>
      <c r="E171" s="2406"/>
      <c r="F171" s="2407"/>
      <c r="G171" s="2407"/>
      <c r="H171" s="2407"/>
      <c r="I171" s="2407"/>
      <c r="J171" s="2407"/>
      <c r="K171" s="2407"/>
      <c r="L171" s="2445"/>
      <c r="M171" s="2446"/>
      <c r="N171" s="2399"/>
      <c r="O171" s="2333"/>
      <c r="P171" s="2447"/>
      <c r="Q171" s="2463" t="s">
        <v>3</v>
      </c>
      <c r="R171" s="2228"/>
      <c r="S171" s="2202"/>
      <c r="T171" s="2202"/>
      <c r="U171" s="2202"/>
      <c r="V171" s="2209"/>
      <c r="W171" s="2209"/>
      <c r="X171" s="2209"/>
      <c r="Y171" s="2209"/>
      <c r="Z171" s="2209"/>
      <c r="AA171" s="2209"/>
      <c r="AB171" s="2205"/>
      <c r="AC171" s="2205"/>
      <c r="AD171" s="2205"/>
      <c r="AE171" s="2205"/>
      <c r="AF171" s="2205"/>
      <c r="AG171" s="2205"/>
      <c r="AH171" s="2205"/>
      <c r="AI171" s="2205"/>
      <c r="AJ171" s="2205"/>
      <c r="AK171" s="2205"/>
      <c r="AL171" s="2205"/>
      <c r="AM171" s="2205"/>
      <c r="AN171" s="2205"/>
      <c r="AO171" s="2205"/>
      <c r="AP171" s="2205"/>
      <c r="AQ171" s="2205"/>
      <c r="AR171" s="2205"/>
      <c r="AS171" s="2205"/>
      <c r="AT171" s="2205"/>
      <c r="AU171" s="2205"/>
      <c r="AV171" s="2205"/>
      <c r="AW171" s="2205"/>
      <c r="AX171" s="2205"/>
      <c r="AY171" s="2205"/>
      <c r="AZ171" s="2205"/>
      <c r="BA171" s="2302" t="s">
        <v>3</v>
      </c>
      <c r="BB171" s="2225"/>
      <c r="BC171" s="2205"/>
      <c r="BD171" s="2466">
        <v>0</v>
      </c>
      <c r="BE171" s="2479"/>
    </row>
    <row r="172" spans="1:57" ht="15.75" x14ac:dyDescent="0.25">
      <c r="A172" s="2800"/>
      <c r="B172" s="2824" t="s">
        <v>189</v>
      </c>
      <c r="C172" s="2826"/>
      <c r="D172" s="2357">
        <v>0</v>
      </c>
      <c r="E172" s="2358"/>
      <c r="F172" s="2359"/>
      <c r="G172" s="2359"/>
      <c r="H172" s="2359"/>
      <c r="I172" s="2359"/>
      <c r="J172" s="2359"/>
      <c r="K172" s="2359"/>
      <c r="L172" s="2402"/>
      <c r="M172" s="2355"/>
      <c r="N172" s="2442"/>
      <c r="O172" s="2329"/>
      <c r="P172" s="2448"/>
      <c r="Q172" s="2463" t="s">
        <v>3</v>
      </c>
      <c r="R172" s="2228"/>
      <c r="S172" s="2202"/>
      <c r="T172" s="2202"/>
      <c r="U172" s="2202"/>
      <c r="V172" s="2209"/>
      <c r="W172" s="2209"/>
      <c r="X172" s="2209"/>
      <c r="Y172" s="2209"/>
      <c r="Z172" s="2209"/>
      <c r="AA172" s="2209"/>
      <c r="AB172" s="2205"/>
      <c r="AC172" s="2205"/>
      <c r="AD172" s="2205"/>
      <c r="AE172" s="2205"/>
      <c r="AF172" s="2205"/>
      <c r="AG172" s="2205"/>
      <c r="AH172" s="2205"/>
      <c r="AI172" s="2205"/>
      <c r="AJ172" s="2205"/>
      <c r="AK172" s="2205"/>
      <c r="AL172" s="2205"/>
      <c r="AM172" s="2205"/>
      <c r="AN172" s="2205"/>
      <c r="AO172" s="2205"/>
      <c r="AP172" s="2205"/>
      <c r="AQ172" s="2205"/>
      <c r="AR172" s="2205"/>
      <c r="AS172" s="2205"/>
      <c r="AT172" s="2205"/>
      <c r="AU172" s="2205"/>
      <c r="AV172" s="2205"/>
      <c r="AW172" s="2205"/>
      <c r="AX172" s="2205"/>
      <c r="AY172" s="2205"/>
      <c r="AZ172" s="2205"/>
      <c r="BA172" s="2302" t="s">
        <v>3</v>
      </c>
      <c r="BB172" s="2225"/>
      <c r="BC172" s="2205"/>
      <c r="BD172" s="2466">
        <v>0</v>
      </c>
      <c r="BE172" s="2479"/>
    </row>
    <row r="173" spans="1:57" ht="15.75" x14ac:dyDescent="0.25">
      <c r="A173" s="2799" t="s">
        <v>119</v>
      </c>
      <c r="B173" s="2810" t="s">
        <v>188</v>
      </c>
      <c r="C173" s="2812"/>
      <c r="D173" s="2341">
        <v>0</v>
      </c>
      <c r="E173" s="2404"/>
      <c r="F173" s="2405"/>
      <c r="G173" s="2405"/>
      <c r="H173" s="2405"/>
      <c r="I173" s="2405"/>
      <c r="J173" s="2405"/>
      <c r="K173" s="2405"/>
      <c r="L173" s="2405"/>
      <c r="M173" s="2389"/>
      <c r="N173" s="2444"/>
      <c r="O173" s="2327"/>
      <c r="P173" s="2382"/>
      <c r="Q173" s="2463" t="s">
        <v>6</v>
      </c>
      <c r="R173" s="2228"/>
      <c r="S173" s="2202"/>
      <c r="T173" s="2202"/>
      <c r="U173" s="2202"/>
      <c r="V173" s="2209"/>
      <c r="W173" s="2209"/>
      <c r="X173" s="2209"/>
      <c r="Y173" s="2209"/>
      <c r="Z173" s="2209"/>
      <c r="AA173" s="2209"/>
      <c r="AB173" s="2205"/>
      <c r="AC173" s="2205"/>
      <c r="AD173" s="2205"/>
      <c r="AE173" s="2205"/>
      <c r="AF173" s="2205"/>
      <c r="AG173" s="2205"/>
      <c r="AH173" s="2205"/>
      <c r="AI173" s="2205"/>
      <c r="AJ173" s="2205"/>
      <c r="AK173" s="2205"/>
      <c r="AL173" s="2205"/>
      <c r="AM173" s="2205"/>
      <c r="AN173" s="2205"/>
      <c r="AO173" s="2205"/>
      <c r="AP173" s="2205"/>
      <c r="AQ173" s="2205"/>
      <c r="AR173" s="2205"/>
      <c r="AS173" s="2205"/>
      <c r="AT173" s="2205"/>
      <c r="AU173" s="2205"/>
      <c r="AV173" s="2205"/>
      <c r="AW173" s="2205"/>
      <c r="AX173" s="2205"/>
      <c r="AY173" s="2205"/>
      <c r="AZ173" s="2205"/>
      <c r="BA173" s="2302" t="s">
        <v>3</v>
      </c>
      <c r="BB173" s="2302" t="s">
        <v>3</v>
      </c>
      <c r="BC173" s="2205"/>
      <c r="BD173" s="2466">
        <v>0</v>
      </c>
      <c r="BE173" s="2466">
        <v>0</v>
      </c>
    </row>
    <row r="174" spans="1:57" ht="15.75" x14ac:dyDescent="0.25">
      <c r="A174" s="2800"/>
      <c r="B174" s="2820" t="s">
        <v>189</v>
      </c>
      <c r="C174" s="2821"/>
      <c r="D174" s="2343">
        <v>0</v>
      </c>
      <c r="E174" s="2337"/>
      <c r="F174" s="2338"/>
      <c r="G174" s="2338"/>
      <c r="H174" s="2338"/>
      <c r="I174" s="2338"/>
      <c r="J174" s="2338"/>
      <c r="K174" s="2338"/>
      <c r="L174" s="2338"/>
      <c r="M174" s="2340"/>
      <c r="N174" s="2442"/>
      <c r="O174" s="2330"/>
      <c r="P174" s="2383"/>
      <c r="Q174" s="2463" t="s">
        <v>6</v>
      </c>
      <c r="R174" s="2228"/>
      <c r="S174" s="2202"/>
      <c r="T174" s="2202"/>
      <c r="U174" s="2202"/>
      <c r="V174" s="2209"/>
      <c r="W174" s="2209"/>
      <c r="X174" s="2209"/>
      <c r="Y174" s="2209"/>
      <c r="Z174" s="2209"/>
      <c r="AA174" s="2209"/>
      <c r="AB174" s="2205"/>
      <c r="AC174" s="2205"/>
      <c r="AD174" s="2205"/>
      <c r="AE174" s="2205"/>
      <c r="AF174" s="2205"/>
      <c r="AG174" s="2205"/>
      <c r="AH174" s="2205"/>
      <c r="AI174" s="2205"/>
      <c r="AJ174" s="2205"/>
      <c r="AK174" s="2205"/>
      <c r="AL174" s="2205"/>
      <c r="AM174" s="2205"/>
      <c r="AN174" s="2205"/>
      <c r="AO174" s="2205"/>
      <c r="AP174" s="2205"/>
      <c r="AQ174" s="2205"/>
      <c r="AR174" s="2205"/>
      <c r="AS174" s="2205"/>
      <c r="AT174" s="2205"/>
      <c r="AU174" s="2205"/>
      <c r="AV174" s="2205"/>
      <c r="AW174" s="2205"/>
      <c r="AX174" s="2205"/>
      <c r="AY174" s="2205"/>
      <c r="AZ174" s="2205"/>
      <c r="BA174" s="2302" t="s">
        <v>3</v>
      </c>
      <c r="BB174" s="2302" t="s">
        <v>3</v>
      </c>
      <c r="BC174" s="2205"/>
      <c r="BD174" s="2466">
        <v>0</v>
      </c>
      <c r="BE174" s="2466">
        <v>0</v>
      </c>
    </row>
    <row r="175" spans="1:57" ht="15.75" x14ac:dyDescent="0.25">
      <c r="A175" s="2799" t="s">
        <v>192</v>
      </c>
      <c r="B175" s="2822" t="s">
        <v>188</v>
      </c>
      <c r="C175" s="2823"/>
      <c r="D175" s="2356">
        <v>0</v>
      </c>
      <c r="E175" s="2437"/>
      <c r="F175" s="2438"/>
      <c r="G175" s="2438"/>
      <c r="H175" s="2407"/>
      <c r="I175" s="2407"/>
      <c r="J175" s="2407"/>
      <c r="K175" s="2407"/>
      <c r="L175" s="2407"/>
      <c r="M175" s="2390"/>
      <c r="N175" s="2443"/>
      <c r="O175" s="2333"/>
      <c r="P175" s="2392"/>
      <c r="Q175" s="2463" t="s">
        <v>6</v>
      </c>
      <c r="R175" s="2228"/>
      <c r="S175" s="2202"/>
      <c r="T175" s="2202"/>
      <c r="U175" s="2202"/>
      <c r="V175" s="2209"/>
      <c r="W175" s="2209"/>
      <c r="X175" s="2209"/>
      <c r="Y175" s="2209"/>
      <c r="Z175" s="2209"/>
      <c r="AA175" s="2209"/>
      <c r="AB175" s="2205"/>
      <c r="AC175" s="2205"/>
      <c r="AD175" s="2205"/>
      <c r="AE175" s="2205"/>
      <c r="AF175" s="2205"/>
      <c r="AG175" s="2205"/>
      <c r="AH175" s="2205"/>
      <c r="AI175" s="2205"/>
      <c r="AJ175" s="2205"/>
      <c r="AK175" s="2205"/>
      <c r="AL175" s="2205"/>
      <c r="AM175" s="2205"/>
      <c r="AN175" s="2205"/>
      <c r="AO175" s="2205"/>
      <c r="AP175" s="2205"/>
      <c r="AQ175" s="2205"/>
      <c r="AR175" s="2205"/>
      <c r="AS175" s="2205"/>
      <c r="AT175" s="2205"/>
      <c r="AU175" s="2205"/>
      <c r="AV175" s="2205"/>
      <c r="AW175" s="2205"/>
      <c r="AX175" s="2205"/>
      <c r="AY175" s="2205"/>
      <c r="AZ175" s="2205"/>
      <c r="BA175" s="2302" t="s">
        <v>3</v>
      </c>
      <c r="BB175" s="2302" t="s">
        <v>3</v>
      </c>
      <c r="BC175" s="2205"/>
      <c r="BD175" s="2466">
        <v>0</v>
      </c>
      <c r="BE175" s="2466">
        <v>0</v>
      </c>
    </row>
    <row r="176" spans="1:57" ht="15.75" x14ac:dyDescent="0.25">
      <c r="A176" s="2800"/>
      <c r="B176" s="2824" t="s">
        <v>189</v>
      </c>
      <c r="C176" s="2826"/>
      <c r="D176" s="2357">
        <v>0</v>
      </c>
      <c r="E176" s="2354"/>
      <c r="F176" s="2402"/>
      <c r="G176" s="2402"/>
      <c r="H176" s="2359"/>
      <c r="I176" s="2359"/>
      <c r="J176" s="2359"/>
      <c r="K176" s="2359"/>
      <c r="L176" s="2359"/>
      <c r="M176" s="2332"/>
      <c r="N176" s="2401"/>
      <c r="O176" s="2329"/>
      <c r="P176" s="2361"/>
      <c r="Q176" s="2463" t="s">
        <v>6</v>
      </c>
      <c r="R176" s="2228"/>
      <c r="S176" s="2202"/>
      <c r="T176" s="2202"/>
      <c r="U176" s="2202"/>
      <c r="V176" s="2209"/>
      <c r="W176" s="2209"/>
      <c r="X176" s="2209"/>
      <c r="Y176" s="2209"/>
      <c r="Z176" s="2209"/>
      <c r="AA176" s="2209"/>
      <c r="AB176" s="2205"/>
      <c r="AC176" s="2205"/>
      <c r="AD176" s="2205"/>
      <c r="AE176" s="2205"/>
      <c r="AF176" s="2205"/>
      <c r="AG176" s="2205"/>
      <c r="AH176" s="2205"/>
      <c r="AI176" s="2205"/>
      <c r="AJ176" s="2205"/>
      <c r="AK176" s="2205"/>
      <c r="AL176" s="2205"/>
      <c r="AM176" s="2205"/>
      <c r="AN176" s="2205"/>
      <c r="AO176" s="2205"/>
      <c r="AP176" s="2205"/>
      <c r="AQ176" s="2205"/>
      <c r="AR176" s="2205"/>
      <c r="AS176" s="2205"/>
      <c r="AT176" s="2205"/>
      <c r="AU176" s="2205"/>
      <c r="AV176" s="2205"/>
      <c r="AW176" s="2205"/>
      <c r="AX176" s="2205"/>
      <c r="AY176" s="2205"/>
      <c r="AZ176" s="2205"/>
      <c r="BA176" s="2302" t="s">
        <v>3</v>
      </c>
      <c r="BB176" s="2302" t="s">
        <v>3</v>
      </c>
      <c r="BC176" s="2205"/>
      <c r="BD176" s="2466">
        <v>0</v>
      </c>
      <c r="BE176" s="2466">
        <v>0</v>
      </c>
    </row>
    <row r="177" spans="1:57" ht="15.75" x14ac:dyDescent="0.25">
      <c r="A177" s="2799" t="s">
        <v>193</v>
      </c>
      <c r="B177" s="2810" t="s">
        <v>188</v>
      </c>
      <c r="C177" s="2812"/>
      <c r="D177" s="2341">
        <v>0</v>
      </c>
      <c r="E177" s="2408"/>
      <c r="F177" s="2413"/>
      <c r="G177" s="2413"/>
      <c r="H177" s="2405"/>
      <c r="I177" s="2405"/>
      <c r="J177" s="2405"/>
      <c r="K177" s="2405"/>
      <c r="L177" s="2405"/>
      <c r="M177" s="2389"/>
      <c r="N177" s="2444"/>
      <c r="O177" s="2327"/>
      <c r="P177" s="2382"/>
      <c r="Q177" s="2463" t="s">
        <v>6</v>
      </c>
      <c r="R177" s="2228"/>
      <c r="S177" s="2202"/>
      <c r="T177" s="2202"/>
      <c r="U177" s="2202"/>
      <c r="V177" s="2209"/>
      <c r="W177" s="2209"/>
      <c r="X177" s="2209"/>
      <c r="Y177" s="2209"/>
      <c r="Z177" s="2209"/>
      <c r="AA177" s="2209"/>
      <c r="AB177" s="2205"/>
      <c r="AC177" s="2205"/>
      <c r="AD177" s="2205"/>
      <c r="AE177" s="2205"/>
      <c r="AF177" s="2205"/>
      <c r="AG177" s="2205"/>
      <c r="AH177" s="2205"/>
      <c r="AI177" s="2205"/>
      <c r="AJ177" s="2205"/>
      <c r="AK177" s="2205"/>
      <c r="AL177" s="2205"/>
      <c r="AM177" s="2205"/>
      <c r="AN177" s="2205"/>
      <c r="AO177" s="2205"/>
      <c r="AP177" s="2205"/>
      <c r="AQ177" s="2205"/>
      <c r="AR177" s="2205"/>
      <c r="AS177" s="2205"/>
      <c r="AT177" s="2205"/>
      <c r="AU177" s="2205"/>
      <c r="AV177" s="2205"/>
      <c r="AW177" s="2205"/>
      <c r="AX177" s="2205"/>
      <c r="AY177" s="2205"/>
      <c r="AZ177" s="2205"/>
      <c r="BA177" s="2302" t="s">
        <v>3</v>
      </c>
      <c r="BB177" s="2302" t="s">
        <v>3</v>
      </c>
      <c r="BC177" s="2205"/>
      <c r="BD177" s="2466">
        <v>0</v>
      </c>
      <c r="BE177" s="2466">
        <v>0</v>
      </c>
    </row>
    <row r="178" spans="1:57" ht="15.75" x14ac:dyDescent="0.25">
      <c r="A178" s="2800"/>
      <c r="B178" s="2820" t="s">
        <v>189</v>
      </c>
      <c r="C178" s="2821"/>
      <c r="D178" s="2343">
        <v>0</v>
      </c>
      <c r="E178" s="2365"/>
      <c r="F178" s="2366"/>
      <c r="G178" s="2366"/>
      <c r="H178" s="2338"/>
      <c r="I178" s="2338"/>
      <c r="J178" s="2338"/>
      <c r="K178" s="2338"/>
      <c r="L178" s="2338"/>
      <c r="M178" s="2340"/>
      <c r="N178" s="2442"/>
      <c r="O178" s="2330"/>
      <c r="P178" s="2383"/>
      <c r="Q178" s="2463" t="s">
        <v>6</v>
      </c>
      <c r="R178" s="2228"/>
      <c r="S178" s="2202"/>
      <c r="T178" s="2202"/>
      <c r="U178" s="2202"/>
      <c r="V178" s="2209"/>
      <c r="W178" s="2209"/>
      <c r="X178" s="2209"/>
      <c r="Y178" s="2209"/>
      <c r="Z178" s="2209"/>
      <c r="AA178" s="2209"/>
      <c r="AB178" s="2205"/>
      <c r="AC178" s="2205"/>
      <c r="AD178" s="2205"/>
      <c r="AE178" s="2205"/>
      <c r="AF178" s="2205"/>
      <c r="AG178" s="2205"/>
      <c r="AH178" s="2205"/>
      <c r="AI178" s="2205"/>
      <c r="AJ178" s="2205"/>
      <c r="AK178" s="2205"/>
      <c r="AL178" s="2205"/>
      <c r="AM178" s="2205"/>
      <c r="AN178" s="2205"/>
      <c r="AO178" s="2205"/>
      <c r="AP178" s="2205"/>
      <c r="AQ178" s="2205"/>
      <c r="AR178" s="2205"/>
      <c r="AS178" s="2205"/>
      <c r="AT178" s="2205"/>
      <c r="AU178" s="2205"/>
      <c r="AV178" s="2205"/>
      <c r="AW178" s="2205"/>
      <c r="AX178" s="2205"/>
      <c r="AY178" s="2205"/>
      <c r="AZ178" s="2205"/>
      <c r="BA178" s="2302" t="s">
        <v>3</v>
      </c>
      <c r="BB178" s="2302" t="s">
        <v>3</v>
      </c>
      <c r="BC178" s="2205"/>
      <c r="BD178" s="2466">
        <v>0</v>
      </c>
      <c r="BE178" s="2466">
        <v>0</v>
      </c>
    </row>
    <row r="179" spans="1:57" ht="15.75" x14ac:dyDescent="0.25">
      <c r="A179" s="2799" t="s">
        <v>194</v>
      </c>
      <c r="B179" s="2822" t="s">
        <v>188</v>
      </c>
      <c r="C179" s="2823"/>
      <c r="D179" s="2409">
        <v>0</v>
      </c>
      <c r="E179" s="2406"/>
      <c r="F179" s="2407"/>
      <c r="G179" s="2407"/>
      <c r="H179" s="2407"/>
      <c r="I179" s="2407"/>
      <c r="J179" s="2407"/>
      <c r="K179" s="2407"/>
      <c r="L179" s="2407"/>
      <c r="M179" s="2390"/>
      <c r="N179" s="2443"/>
      <c r="O179" s="2333"/>
      <c r="P179" s="2392"/>
      <c r="Q179" s="2463" t="s">
        <v>6</v>
      </c>
      <c r="R179" s="2228"/>
      <c r="S179" s="2202"/>
      <c r="T179" s="2202"/>
      <c r="U179" s="2202"/>
      <c r="V179" s="2209"/>
      <c r="W179" s="2209"/>
      <c r="X179" s="2209"/>
      <c r="Y179" s="2209"/>
      <c r="Z179" s="2209"/>
      <c r="AA179" s="2209"/>
      <c r="AB179" s="2205"/>
      <c r="AC179" s="2205"/>
      <c r="AD179" s="2205"/>
      <c r="AE179" s="2205"/>
      <c r="AF179" s="2205"/>
      <c r="AG179" s="2205"/>
      <c r="AH179" s="2205"/>
      <c r="AI179" s="2205"/>
      <c r="AJ179" s="2205"/>
      <c r="AK179" s="2205"/>
      <c r="AL179" s="2205"/>
      <c r="AM179" s="2205"/>
      <c r="AN179" s="2205"/>
      <c r="AO179" s="2205"/>
      <c r="AP179" s="2205"/>
      <c r="AQ179" s="2205"/>
      <c r="AR179" s="2205"/>
      <c r="AS179" s="2205"/>
      <c r="AT179" s="2205"/>
      <c r="AU179" s="2205"/>
      <c r="AV179" s="2205"/>
      <c r="AW179" s="2205"/>
      <c r="AX179" s="2205"/>
      <c r="AY179" s="2205"/>
      <c r="AZ179" s="2205"/>
      <c r="BA179" s="2302" t="s">
        <v>3</v>
      </c>
      <c r="BB179" s="2302" t="s">
        <v>3</v>
      </c>
      <c r="BC179" s="2205"/>
      <c r="BD179" s="2466">
        <v>0</v>
      </c>
      <c r="BE179" s="2466">
        <v>0</v>
      </c>
    </row>
    <row r="180" spans="1:57" ht="15.75" x14ac:dyDescent="0.25">
      <c r="A180" s="2800"/>
      <c r="B180" s="2820" t="s">
        <v>189</v>
      </c>
      <c r="C180" s="2821"/>
      <c r="D180" s="2343">
        <v>0</v>
      </c>
      <c r="E180" s="2337"/>
      <c r="F180" s="2338"/>
      <c r="G180" s="2338"/>
      <c r="H180" s="2338"/>
      <c r="I180" s="2338"/>
      <c r="J180" s="2338"/>
      <c r="K180" s="2338"/>
      <c r="L180" s="2338"/>
      <c r="M180" s="2340"/>
      <c r="N180" s="2442"/>
      <c r="O180" s="2330"/>
      <c r="P180" s="2383"/>
      <c r="Q180" s="2463" t="s">
        <v>6</v>
      </c>
      <c r="R180" s="2228"/>
      <c r="S180" s="2202"/>
      <c r="T180" s="2202"/>
      <c r="U180" s="2202"/>
      <c r="V180" s="2209"/>
      <c r="W180" s="2209"/>
      <c r="X180" s="2209"/>
      <c r="Y180" s="2209"/>
      <c r="Z180" s="2209"/>
      <c r="AA180" s="2209"/>
      <c r="AB180" s="2205"/>
      <c r="AC180" s="2205"/>
      <c r="AD180" s="2205"/>
      <c r="AE180" s="2205"/>
      <c r="AF180" s="2205"/>
      <c r="AG180" s="2205"/>
      <c r="AH180" s="2205"/>
      <c r="AI180" s="2205"/>
      <c r="AJ180" s="2205"/>
      <c r="AK180" s="2205"/>
      <c r="AL180" s="2205"/>
      <c r="AM180" s="2205"/>
      <c r="AN180" s="2205"/>
      <c r="AO180" s="2205"/>
      <c r="AP180" s="2205"/>
      <c r="AQ180" s="2205"/>
      <c r="AR180" s="2205"/>
      <c r="AS180" s="2205"/>
      <c r="AT180" s="2205"/>
      <c r="AU180" s="2205"/>
      <c r="AV180" s="2205"/>
      <c r="AW180" s="2205"/>
      <c r="AX180" s="2205"/>
      <c r="AY180" s="2205"/>
      <c r="AZ180" s="2205"/>
      <c r="BA180" s="2302" t="s">
        <v>3</v>
      </c>
      <c r="BB180" s="2302" t="s">
        <v>3</v>
      </c>
      <c r="BC180" s="2205"/>
      <c r="BD180" s="2466">
        <v>0</v>
      </c>
      <c r="BE180" s="2466">
        <v>0</v>
      </c>
    </row>
    <row r="181" spans="1:57" ht="15.75" x14ac:dyDescent="0.25">
      <c r="A181" s="2258" t="s">
        <v>195</v>
      </c>
      <c r="B181" s="2256"/>
      <c r="C181" s="2256"/>
      <c r="D181" s="2228"/>
      <c r="E181" s="2228"/>
      <c r="F181" s="2228"/>
      <c r="G181" s="2228"/>
      <c r="H181" s="2228"/>
      <c r="I181" s="2228"/>
      <c r="J181" s="2228"/>
      <c r="K181" s="2228"/>
      <c r="L181" s="2228"/>
      <c r="M181" s="2228"/>
      <c r="N181" s="2228"/>
      <c r="O181" s="2228"/>
      <c r="P181" s="2228"/>
      <c r="Q181" s="2228"/>
      <c r="R181" s="2230"/>
      <c r="S181" s="2202"/>
      <c r="T181" s="2202"/>
      <c r="U181" s="2202"/>
      <c r="V181" s="2202"/>
      <c r="W181" s="2202"/>
      <c r="X181" s="2209"/>
      <c r="Y181" s="2216"/>
      <c r="Z181" s="2216"/>
      <c r="AA181" s="2209"/>
      <c r="AB181" s="2202"/>
      <c r="AC181" s="2202"/>
      <c r="AD181" s="2202"/>
      <c r="AE181" s="2202"/>
      <c r="AF181" s="2202"/>
      <c r="AG181" s="2202"/>
      <c r="AH181" s="2202"/>
      <c r="AI181" s="2202"/>
      <c r="AJ181" s="2202"/>
      <c r="AK181" s="2202"/>
      <c r="AL181" s="2202"/>
      <c r="AM181" s="2202"/>
      <c r="AN181" s="2202"/>
      <c r="AO181" s="2202"/>
      <c r="AP181" s="2202"/>
      <c r="AQ181" s="2202"/>
      <c r="AR181" s="2202"/>
      <c r="AS181" s="2202"/>
      <c r="AT181" s="2202"/>
      <c r="AU181" s="2202"/>
      <c r="AV181" s="2202"/>
      <c r="AW181" s="2202"/>
      <c r="AX181" s="2202"/>
      <c r="AY181" s="2202"/>
      <c r="AZ181" s="2202"/>
      <c r="BA181" s="2209"/>
      <c r="BB181" s="2202"/>
      <c r="BC181" s="2202"/>
      <c r="BD181" s="2202"/>
      <c r="BE181" s="2202"/>
    </row>
    <row r="182" spans="1:57" x14ac:dyDescent="0.2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2202"/>
      <c r="P182" s="2237"/>
      <c r="Q182" s="2230"/>
      <c r="R182" s="2253"/>
      <c r="S182" s="2202"/>
      <c r="T182" s="2202"/>
      <c r="U182" s="2202"/>
      <c r="V182" s="2202"/>
      <c r="W182" s="2209"/>
      <c r="X182" s="2216"/>
      <c r="Y182" s="2216"/>
      <c r="Z182" s="2209"/>
      <c r="AA182" s="2209"/>
      <c r="AB182" s="2205"/>
      <c r="AC182" s="2205"/>
      <c r="AD182" s="2205"/>
      <c r="AE182" s="2205"/>
      <c r="AF182" s="2205"/>
      <c r="AG182" s="2205"/>
      <c r="AH182" s="2205"/>
      <c r="AI182" s="2205"/>
      <c r="AJ182" s="2205"/>
      <c r="AK182" s="2205"/>
      <c r="AL182" s="2205"/>
      <c r="AM182" s="2205"/>
      <c r="AN182" s="2205"/>
      <c r="AO182" s="2205"/>
      <c r="AP182" s="2205"/>
      <c r="AQ182" s="2205"/>
      <c r="AR182" s="2205"/>
      <c r="AS182" s="2205"/>
      <c r="AT182" s="2205"/>
      <c r="AU182" s="2205"/>
      <c r="AV182" s="2205"/>
      <c r="AW182" s="2205"/>
      <c r="AX182" s="2205"/>
      <c r="AY182" s="2205"/>
      <c r="AZ182" s="2205"/>
      <c r="BA182" s="2202"/>
      <c r="BB182" s="2202"/>
      <c r="BC182" s="2202"/>
      <c r="BD182" s="2202"/>
      <c r="BE182" s="2205"/>
    </row>
    <row r="183" spans="1:57" ht="21" x14ac:dyDescent="0.25">
      <c r="A183" s="2807"/>
      <c r="B183" s="2808"/>
      <c r="C183" s="2809"/>
      <c r="D183" s="2802"/>
      <c r="E183" s="2251" t="s">
        <v>178</v>
      </c>
      <c r="F183" s="2217" t="s">
        <v>21</v>
      </c>
      <c r="G183" s="2217" t="s">
        <v>185</v>
      </c>
      <c r="H183" s="2217" t="s">
        <v>91</v>
      </c>
      <c r="I183" s="2217" t="s">
        <v>186</v>
      </c>
      <c r="J183" s="2217" t="s">
        <v>196</v>
      </c>
      <c r="K183" s="2217" t="s">
        <v>25</v>
      </c>
      <c r="L183" s="2217" t="s">
        <v>26</v>
      </c>
      <c r="M183" s="2236" t="s">
        <v>27</v>
      </c>
      <c r="N183" s="2800"/>
      <c r="O183" s="2237"/>
      <c r="P183" s="2237"/>
      <c r="Q183" s="2230"/>
      <c r="R183" s="2253"/>
      <c r="S183" s="2202"/>
      <c r="T183" s="2202"/>
      <c r="U183" s="2202"/>
      <c r="V183" s="2202"/>
      <c r="W183" s="2209"/>
      <c r="X183" s="2216"/>
      <c r="Y183" s="2216"/>
      <c r="Z183" s="2209"/>
      <c r="AA183" s="2209"/>
      <c r="AB183" s="2205"/>
      <c r="AC183" s="2205"/>
      <c r="AD183" s="2205"/>
      <c r="AE183" s="2205"/>
      <c r="AF183" s="2205"/>
      <c r="AG183" s="2205"/>
      <c r="AH183" s="2205"/>
      <c r="AI183" s="2205"/>
      <c r="AJ183" s="2205"/>
      <c r="AK183" s="2205"/>
      <c r="AL183" s="2205"/>
      <c r="AM183" s="2205"/>
      <c r="AN183" s="2205"/>
      <c r="AO183" s="2205"/>
      <c r="AP183" s="2205"/>
      <c r="AQ183" s="2205"/>
      <c r="AR183" s="2205"/>
      <c r="AS183" s="2205"/>
      <c r="AT183" s="2205"/>
      <c r="AU183" s="2205"/>
      <c r="AV183" s="2205"/>
      <c r="AW183" s="2205"/>
      <c r="AX183" s="2205"/>
      <c r="AY183" s="2205"/>
      <c r="AZ183" s="2205"/>
      <c r="BA183" s="2202"/>
      <c r="BB183" s="2202"/>
      <c r="BC183" s="2202"/>
      <c r="BD183" s="2202"/>
      <c r="BE183" s="2205"/>
    </row>
    <row r="184" spans="1:57" x14ac:dyDescent="0.25">
      <c r="A184" s="2810" t="s">
        <v>197</v>
      </c>
      <c r="B184" s="2811"/>
      <c r="C184" s="2812"/>
      <c r="D184" s="2341">
        <v>0</v>
      </c>
      <c r="E184" s="2406"/>
      <c r="F184" s="2407"/>
      <c r="G184" s="2407"/>
      <c r="H184" s="2407"/>
      <c r="I184" s="2407"/>
      <c r="J184" s="2407"/>
      <c r="K184" s="2349"/>
      <c r="L184" s="2349"/>
      <c r="M184" s="2390"/>
      <c r="N184" s="2351"/>
      <c r="O184" s="2463" t="s">
        <v>3</v>
      </c>
      <c r="P184" s="2235"/>
      <c r="Q184" s="2230"/>
      <c r="R184" s="2253"/>
      <c r="S184" s="2202"/>
      <c r="T184" s="2202"/>
      <c r="U184" s="2202"/>
      <c r="V184" s="2202"/>
      <c r="W184" s="2209"/>
      <c r="X184" s="2216"/>
      <c r="Y184" s="2216"/>
      <c r="Z184" s="2209"/>
      <c r="AA184" s="2209"/>
      <c r="AB184" s="2205"/>
      <c r="AC184" s="2205"/>
      <c r="AD184" s="2205"/>
      <c r="AE184" s="2205"/>
      <c r="AF184" s="2205"/>
      <c r="AG184" s="2205"/>
      <c r="AH184" s="2205"/>
      <c r="AI184" s="2205"/>
      <c r="AJ184" s="2205"/>
      <c r="AK184" s="2205"/>
      <c r="AL184" s="2205"/>
      <c r="AM184" s="2205"/>
      <c r="AN184" s="2205"/>
      <c r="AO184" s="2205"/>
      <c r="AP184" s="2205"/>
      <c r="AQ184" s="2205"/>
      <c r="AR184" s="2205"/>
      <c r="AS184" s="2205"/>
      <c r="AT184" s="2205"/>
      <c r="AU184" s="2205"/>
      <c r="AV184" s="2205"/>
      <c r="AW184" s="2205"/>
      <c r="AX184" s="2205"/>
      <c r="AY184" s="2205"/>
      <c r="AZ184" s="2205"/>
      <c r="BA184" s="2225"/>
      <c r="BB184" s="2302" t="s">
        <v>3</v>
      </c>
      <c r="BC184" s="2202"/>
      <c r="BD184" s="2479"/>
      <c r="BE184" s="2466">
        <v>0</v>
      </c>
    </row>
    <row r="185" spans="1:57" x14ac:dyDescent="0.25">
      <c r="A185" s="2813" t="s">
        <v>198</v>
      </c>
      <c r="B185" s="2814"/>
      <c r="C185" s="2815"/>
      <c r="D185" s="2342">
        <v>0</v>
      </c>
      <c r="E185" s="2334"/>
      <c r="F185" s="2335"/>
      <c r="G185" s="2335"/>
      <c r="H185" s="2335"/>
      <c r="I185" s="2335"/>
      <c r="J185" s="2335"/>
      <c r="K185" s="2335"/>
      <c r="L185" s="2335"/>
      <c r="M185" s="2331"/>
      <c r="N185" s="2328"/>
      <c r="O185" s="2463" t="s">
        <v>3</v>
      </c>
      <c r="P185" s="2235"/>
      <c r="Q185" s="2230"/>
      <c r="R185" s="2253"/>
      <c r="S185" s="2202"/>
      <c r="T185" s="2202"/>
      <c r="U185" s="2202"/>
      <c r="V185" s="2202"/>
      <c r="W185" s="2209"/>
      <c r="X185" s="2216"/>
      <c r="Y185" s="2216"/>
      <c r="Z185" s="2209"/>
      <c r="AA185" s="2209"/>
      <c r="AB185" s="2205"/>
      <c r="AC185" s="2205"/>
      <c r="AD185" s="2205"/>
      <c r="AE185" s="2205"/>
      <c r="AF185" s="2205"/>
      <c r="AG185" s="2205"/>
      <c r="AH185" s="2205"/>
      <c r="AI185" s="2205"/>
      <c r="AJ185" s="2205"/>
      <c r="AK185" s="2205"/>
      <c r="AL185" s="2205"/>
      <c r="AM185" s="2205"/>
      <c r="AN185" s="2205"/>
      <c r="AO185" s="2205"/>
      <c r="AP185" s="2205"/>
      <c r="AQ185" s="2205"/>
      <c r="AR185" s="2205"/>
      <c r="AS185" s="2205"/>
      <c r="AT185" s="2205"/>
      <c r="AU185" s="2205"/>
      <c r="AV185" s="2205"/>
      <c r="AW185" s="2205"/>
      <c r="AX185" s="2205"/>
      <c r="AY185" s="2205"/>
      <c r="AZ185" s="2205"/>
      <c r="BA185" s="2302" t="s">
        <v>3</v>
      </c>
      <c r="BB185" s="2302" t="s">
        <v>3</v>
      </c>
      <c r="BC185" s="2202"/>
      <c r="BD185" s="2466">
        <v>0</v>
      </c>
      <c r="BE185" s="2466">
        <v>0</v>
      </c>
    </row>
    <row r="186" spans="1:57" x14ac:dyDescent="0.25">
      <c r="A186" s="2813" t="s">
        <v>199</v>
      </c>
      <c r="B186" s="2814"/>
      <c r="C186" s="2815"/>
      <c r="D186" s="2342">
        <v>0</v>
      </c>
      <c r="E186" s="2334"/>
      <c r="F186" s="2335"/>
      <c r="G186" s="2335"/>
      <c r="H186" s="2335"/>
      <c r="I186" s="2335"/>
      <c r="J186" s="2335"/>
      <c r="K186" s="2335"/>
      <c r="L186" s="2335"/>
      <c r="M186" s="2331"/>
      <c r="N186" s="2328"/>
      <c r="O186" s="2463" t="s">
        <v>3</v>
      </c>
      <c r="P186" s="2235"/>
      <c r="Q186" s="2230"/>
      <c r="R186" s="2253"/>
      <c r="S186" s="2202"/>
      <c r="T186" s="2202"/>
      <c r="U186" s="2202"/>
      <c r="V186" s="2202"/>
      <c r="W186" s="2209"/>
      <c r="X186" s="2216"/>
      <c r="Y186" s="2216"/>
      <c r="Z186" s="2209"/>
      <c r="AA186" s="2209"/>
      <c r="AB186" s="2205"/>
      <c r="AC186" s="2205"/>
      <c r="AD186" s="2205"/>
      <c r="AE186" s="2205"/>
      <c r="AF186" s="2205"/>
      <c r="AG186" s="2205"/>
      <c r="AH186" s="2205"/>
      <c r="AI186" s="2205"/>
      <c r="AJ186" s="2205"/>
      <c r="AK186" s="2205"/>
      <c r="AL186" s="2205"/>
      <c r="AM186" s="2205"/>
      <c r="AN186" s="2205"/>
      <c r="AO186" s="2205"/>
      <c r="AP186" s="2205"/>
      <c r="AQ186" s="2205"/>
      <c r="AR186" s="2205"/>
      <c r="AS186" s="2205"/>
      <c r="AT186" s="2205"/>
      <c r="AU186" s="2205"/>
      <c r="AV186" s="2205"/>
      <c r="AW186" s="2205"/>
      <c r="AX186" s="2205"/>
      <c r="AY186" s="2205"/>
      <c r="AZ186" s="2205"/>
      <c r="BA186" s="2302" t="s">
        <v>3</v>
      </c>
      <c r="BB186" s="2302" t="s">
        <v>3</v>
      </c>
      <c r="BC186" s="2202"/>
      <c r="BD186" s="2466">
        <v>0</v>
      </c>
      <c r="BE186" s="2466">
        <v>0</v>
      </c>
    </row>
    <row r="187" spans="1:57" x14ac:dyDescent="0.25">
      <c r="A187" s="2813" t="s">
        <v>200</v>
      </c>
      <c r="B187" s="2814"/>
      <c r="C187" s="2815"/>
      <c r="D187" s="2342">
        <v>0</v>
      </c>
      <c r="E187" s="2334"/>
      <c r="F187" s="2335"/>
      <c r="G187" s="2335"/>
      <c r="H187" s="2335"/>
      <c r="I187" s="2335"/>
      <c r="J187" s="2335"/>
      <c r="K187" s="2335"/>
      <c r="L187" s="2335"/>
      <c r="M187" s="2331"/>
      <c r="N187" s="2328"/>
      <c r="O187" s="2463" t="s">
        <v>3</v>
      </c>
      <c r="P187" s="2235"/>
      <c r="Q187" s="2230"/>
      <c r="R187" s="2253"/>
      <c r="S187" s="2202"/>
      <c r="T187" s="2202"/>
      <c r="U187" s="2202"/>
      <c r="V187" s="2202"/>
      <c r="W187" s="2209"/>
      <c r="X187" s="2216"/>
      <c r="Y187" s="2216"/>
      <c r="Z187" s="2209"/>
      <c r="AA187" s="2209"/>
      <c r="AB187" s="2205"/>
      <c r="AC187" s="2205"/>
      <c r="AD187" s="2205"/>
      <c r="AE187" s="2205"/>
      <c r="AF187" s="2205"/>
      <c r="AG187" s="2205"/>
      <c r="AH187" s="2205"/>
      <c r="AI187" s="2205"/>
      <c r="AJ187" s="2205"/>
      <c r="AK187" s="2205"/>
      <c r="AL187" s="2205"/>
      <c r="AM187" s="2205"/>
      <c r="AN187" s="2205"/>
      <c r="AO187" s="2205"/>
      <c r="AP187" s="2205"/>
      <c r="AQ187" s="2205"/>
      <c r="AR187" s="2205"/>
      <c r="AS187" s="2205"/>
      <c r="AT187" s="2205"/>
      <c r="AU187" s="2205"/>
      <c r="AV187" s="2205"/>
      <c r="AW187" s="2205"/>
      <c r="AX187" s="2205"/>
      <c r="AY187" s="2205"/>
      <c r="AZ187" s="2205"/>
      <c r="BA187" s="2302" t="s">
        <v>3</v>
      </c>
      <c r="BB187" s="2302" t="s">
        <v>3</v>
      </c>
      <c r="BC187" s="2202"/>
      <c r="BD187" s="2466">
        <v>0</v>
      </c>
      <c r="BE187" s="2466">
        <v>0</v>
      </c>
    </row>
    <row r="188" spans="1:57" x14ac:dyDescent="0.25">
      <c r="A188" s="2824" t="s">
        <v>201</v>
      </c>
      <c r="B188" s="2825"/>
      <c r="C188" s="2826"/>
      <c r="D188" s="2357">
        <v>0</v>
      </c>
      <c r="E188" s="2358"/>
      <c r="F188" s="2359"/>
      <c r="G188" s="2359"/>
      <c r="H188" s="2359"/>
      <c r="I188" s="2359"/>
      <c r="J188" s="2359"/>
      <c r="K188" s="2359"/>
      <c r="L188" s="2359"/>
      <c r="M188" s="2332"/>
      <c r="N188" s="2329"/>
      <c r="O188" s="2463" t="s">
        <v>3</v>
      </c>
      <c r="P188" s="2235"/>
      <c r="Q188" s="2230"/>
      <c r="R188" s="2253"/>
      <c r="S188" s="2202"/>
      <c r="T188" s="2202"/>
      <c r="U188" s="2202"/>
      <c r="V188" s="2202"/>
      <c r="W188" s="2209"/>
      <c r="X188" s="2216"/>
      <c r="Y188" s="2216"/>
      <c r="Z188" s="2209"/>
      <c r="AA188" s="2209"/>
      <c r="AB188" s="2205"/>
      <c r="AC188" s="2205"/>
      <c r="AD188" s="2205"/>
      <c r="AE188" s="2205"/>
      <c r="AF188" s="2205"/>
      <c r="AG188" s="2205"/>
      <c r="AH188" s="2205"/>
      <c r="AI188" s="2205"/>
      <c r="AJ188" s="2205"/>
      <c r="AK188" s="2205"/>
      <c r="AL188" s="2205"/>
      <c r="AM188" s="2205"/>
      <c r="AN188" s="2205"/>
      <c r="AO188" s="2205"/>
      <c r="AP188" s="2205"/>
      <c r="AQ188" s="2205"/>
      <c r="AR188" s="2205"/>
      <c r="AS188" s="2205"/>
      <c r="AT188" s="2205"/>
      <c r="AU188" s="2205"/>
      <c r="AV188" s="2205"/>
      <c r="AW188" s="2205"/>
      <c r="AX188" s="2205"/>
      <c r="AY188" s="2205"/>
      <c r="AZ188" s="2205"/>
      <c r="BA188" s="2302" t="s">
        <v>3</v>
      </c>
      <c r="BB188" s="2302" t="s">
        <v>3</v>
      </c>
      <c r="BC188" s="2202"/>
      <c r="BD188" s="2466">
        <v>0</v>
      </c>
      <c r="BE188" s="2466">
        <v>0</v>
      </c>
    </row>
    <row r="189" spans="1:57" ht="15.75" x14ac:dyDescent="0.25">
      <c r="A189" s="2817" t="s">
        <v>202</v>
      </c>
      <c r="B189" s="2818"/>
      <c r="C189" s="2819"/>
      <c r="D189" s="2386">
        <v>0</v>
      </c>
      <c r="E189" s="2337"/>
      <c r="F189" s="2338"/>
      <c r="G189" s="2338"/>
      <c r="H189" s="2338"/>
      <c r="I189" s="2338"/>
      <c r="J189" s="2338"/>
      <c r="K189" s="2338"/>
      <c r="L189" s="2338"/>
      <c r="M189" s="2340"/>
      <c r="N189" s="2330"/>
      <c r="O189" s="2463" t="s">
        <v>3</v>
      </c>
      <c r="P189" s="2298"/>
      <c r="Q189" s="2299"/>
      <c r="R189" s="2300"/>
      <c r="S189" s="2476"/>
      <c r="T189" s="2476"/>
      <c r="U189" s="2476"/>
      <c r="V189" s="2476"/>
      <c r="W189" s="2476"/>
      <c r="X189" s="2476"/>
      <c r="Y189" s="2476"/>
      <c r="Z189" s="2476"/>
      <c r="AA189" s="2476"/>
      <c r="AB189" s="2477"/>
      <c r="AC189" s="2477"/>
      <c r="AD189" s="2477"/>
      <c r="AE189" s="2477"/>
      <c r="AF189" s="2477"/>
      <c r="AG189" s="2477"/>
      <c r="AH189" s="2477"/>
      <c r="AI189" s="2477"/>
      <c r="AJ189" s="2477"/>
      <c r="AK189" s="2477"/>
      <c r="AL189" s="2477"/>
      <c r="AM189" s="2477"/>
      <c r="AN189" s="2477"/>
      <c r="AO189" s="2477"/>
      <c r="AP189" s="2477"/>
      <c r="AQ189" s="2477"/>
      <c r="AR189" s="2477"/>
      <c r="AS189" s="2477"/>
      <c r="AT189" s="2477"/>
      <c r="AU189" s="2477"/>
      <c r="AV189" s="2477"/>
      <c r="AW189" s="2477"/>
      <c r="AX189" s="2477"/>
      <c r="AY189" s="2477"/>
      <c r="AZ189" s="2477"/>
      <c r="BA189" s="2302" t="s">
        <v>3</v>
      </c>
      <c r="BB189" s="2302" t="s">
        <v>3</v>
      </c>
      <c r="BC189" s="2477"/>
      <c r="BD189" s="2466">
        <v>0</v>
      </c>
      <c r="BE189" s="2466">
        <v>0</v>
      </c>
    </row>
    <row r="190" spans="1:57" x14ac:dyDescent="0.25">
      <c r="A190" s="2309" t="s">
        <v>203</v>
      </c>
      <c r="B190" s="2310"/>
      <c r="C190" s="2310"/>
      <c r="D190" s="2310"/>
      <c r="E190" s="2203"/>
      <c r="F190" s="2203"/>
      <c r="G190" s="2209"/>
      <c r="H190" s="2209"/>
      <c r="I190" s="2209"/>
      <c r="J190" s="2209"/>
      <c r="K190" s="2209"/>
      <c r="L190" s="2209"/>
      <c r="M190" s="2209"/>
      <c r="N190" s="2209"/>
      <c r="O190" s="2209"/>
      <c r="P190" s="2209"/>
      <c r="Q190" s="2209"/>
      <c r="R190" s="2202"/>
      <c r="S190" s="2202"/>
      <c r="T190" s="2202"/>
      <c r="U190" s="2202"/>
      <c r="V190" s="2202"/>
      <c r="W190" s="2202"/>
      <c r="X190" s="2202"/>
      <c r="Y190" s="2202"/>
      <c r="Z190" s="2202"/>
      <c r="AA190" s="2202"/>
      <c r="AB190" s="2202"/>
      <c r="AC190" s="2202"/>
      <c r="AD190" s="2202"/>
      <c r="AE190" s="2202"/>
      <c r="AF190" s="2202"/>
      <c r="AG190" s="2202"/>
      <c r="AH190" s="2202"/>
      <c r="AI190" s="2202"/>
      <c r="AJ190" s="2202"/>
      <c r="AK190" s="2202"/>
      <c r="AL190" s="2202"/>
      <c r="AM190" s="2202"/>
      <c r="AN190" s="2202"/>
      <c r="AO190" s="2202"/>
      <c r="AP190" s="2202"/>
      <c r="AQ190" s="2202"/>
      <c r="AR190" s="2202"/>
      <c r="AS190" s="2202"/>
      <c r="AT190" s="2202"/>
      <c r="AU190" s="2202"/>
      <c r="AV190" s="2202"/>
      <c r="AW190" s="2202"/>
      <c r="AX190" s="2202"/>
      <c r="AY190" s="2202"/>
      <c r="AZ190" s="2202"/>
      <c r="BA190" s="2202"/>
      <c r="BB190" s="2202"/>
      <c r="BC190" s="2202"/>
      <c r="BD190" s="2202"/>
      <c r="BE190" s="2202"/>
    </row>
    <row r="191" spans="1:57" x14ac:dyDescent="0.2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2209"/>
      <c r="J191" s="2209"/>
      <c r="K191" s="2209"/>
      <c r="L191" s="2209"/>
      <c r="M191" s="2209"/>
      <c r="N191" s="2209"/>
      <c r="O191" s="2209"/>
      <c r="P191" s="2209"/>
      <c r="Q191" s="2209"/>
      <c r="R191" s="2202"/>
      <c r="S191" s="2202"/>
      <c r="T191" s="2202"/>
      <c r="U191" s="2202"/>
      <c r="V191" s="2202"/>
      <c r="W191" s="2202"/>
      <c r="X191" s="2202"/>
      <c r="Y191" s="2202"/>
      <c r="Z191" s="2202"/>
      <c r="AA191" s="2202"/>
      <c r="AB191" s="2202"/>
      <c r="AC191" s="2202"/>
      <c r="AD191" s="2202"/>
      <c r="AE191" s="2202"/>
      <c r="AF191" s="2202"/>
      <c r="AG191" s="2202"/>
      <c r="AH191" s="2202"/>
      <c r="AI191" s="2202"/>
      <c r="AJ191" s="2202"/>
      <c r="AK191" s="2202"/>
      <c r="AL191" s="2202"/>
      <c r="AM191" s="2202"/>
      <c r="AN191" s="2202"/>
      <c r="AO191" s="2202"/>
      <c r="AP191" s="2202"/>
      <c r="AQ191" s="2202"/>
      <c r="AR191" s="2202"/>
      <c r="AS191" s="2202"/>
      <c r="AT191" s="2202"/>
      <c r="AU191" s="2202"/>
      <c r="AV191" s="2202"/>
      <c r="AW191" s="2202"/>
      <c r="AX191" s="2202"/>
      <c r="AY191" s="2202"/>
      <c r="AZ191" s="2202"/>
      <c r="BA191" s="2202"/>
      <c r="BB191" s="2202"/>
      <c r="BC191" s="2202"/>
      <c r="BD191" s="2202"/>
      <c r="BE191" s="2202"/>
    </row>
    <row r="192" spans="1:57" x14ac:dyDescent="0.2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2209"/>
      <c r="J192" s="2209"/>
      <c r="K192" s="2209"/>
      <c r="L192" s="2209"/>
      <c r="M192" s="2209"/>
      <c r="N192" s="2209"/>
      <c r="O192" s="2209"/>
      <c r="P192" s="2209"/>
      <c r="Q192" s="2209"/>
      <c r="R192" s="2202"/>
      <c r="S192" s="2202"/>
      <c r="T192" s="2202"/>
      <c r="U192" s="2202"/>
      <c r="V192" s="2202"/>
      <c r="W192" s="2202"/>
      <c r="X192" s="2202"/>
      <c r="Y192" s="2202"/>
      <c r="Z192" s="2202"/>
      <c r="AA192" s="2202"/>
      <c r="AB192" s="2202"/>
      <c r="AC192" s="2202"/>
      <c r="AD192" s="2202"/>
      <c r="AE192" s="2202"/>
      <c r="AF192" s="2202"/>
      <c r="AG192" s="2202"/>
      <c r="AH192" s="2202"/>
      <c r="AI192" s="2202"/>
      <c r="AJ192" s="2202"/>
      <c r="AK192" s="2202"/>
      <c r="AL192" s="2202"/>
      <c r="AM192" s="2202"/>
      <c r="AN192" s="2202"/>
      <c r="AO192" s="2202"/>
      <c r="AP192" s="2202"/>
      <c r="AQ192" s="2202"/>
      <c r="AR192" s="2202"/>
      <c r="AS192" s="2202"/>
      <c r="AT192" s="2202"/>
      <c r="AU192" s="2202"/>
      <c r="AV192" s="2202"/>
      <c r="AW192" s="2202"/>
      <c r="AX192" s="2202"/>
      <c r="AY192" s="2202"/>
      <c r="AZ192" s="2202"/>
      <c r="BA192" s="2202"/>
      <c r="BB192" s="2202"/>
      <c r="BC192" s="2202"/>
      <c r="BD192" s="2202"/>
      <c r="BE192" s="2202"/>
    </row>
    <row r="193" spans="1:56" x14ac:dyDescent="0.2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I193" s="2202"/>
      <c r="J193" s="2202"/>
      <c r="K193" s="2202"/>
      <c r="L193" s="2202"/>
      <c r="M193" s="2202"/>
      <c r="N193" s="2202"/>
      <c r="O193" s="2202"/>
      <c r="P193" s="2202"/>
      <c r="Q193" s="2202"/>
      <c r="R193" s="2209"/>
      <c r="S193" s="2209"/>
      <c r="T193" s="2202"/>
      <c r="U193" s="2202"/>
      <c r="V193" s="2202"/>
      <c r="W193" s="2202"/>
      <c r="X193" s="2202"/>
      <c r="Y193" s="2202"/>
      <c r="Z193" s="2202"/>
      <c r="AA193" s="2202"/>
      <c r="AB193" s="2202"/>
      <c r="AC193" s="2202"/>
      <c r="AD193" s="2202"/>
      <c r="AE193" s="2202"/>
      <c r="AF193" s="2202"/>
      <c r="AG193" s="2202"/>
      <c r="AH193" s="2202"/>
      <c r="AI193" s="2202"/>
      <c r="AJ193" s="2202"/>
      <c r="AK193" s="2202"/>
      <c r="AL193" s="2202"/>
      <c r="AM193" s="2202"/>
      <c r="AN193" s="2202"/>
      <c r="AO193" s="2202"/>
      <c r="AP193" s="2202"/>
      <c r="AQ193" s="2202"/>
      <c r="AR193" s="2202"/>
      <c r="AS193" s="2202"/>
      <c r="AT193" s="2202"/>
      <c r="AU193" s="2202"/>
      <c r="AV193" s="2202"/>
      <c r="AW193" s="2202"/>
      <c r="AX193" s="2202"/>
      <c r="AY193" s="2202"/>
      <c r="AZ193" s="2202"/>
      <c r="BA193" s="2202"/>
      <c r="BB193" s="2202"/>
      <c r="BC193" s="2202"/>
      <c r="BD193" s="2202"/>
    </row>
    <row r="194" spans="1:56" ht="21" x14ac:dyDescent="0.25">
      <c r="A194" s="2800"/>
      <c r="B194" s="2800"/>
      <c r="C194" s="2214" t="s">
        <v>210</v>
      </c>
      <c r="D194" s="2482" t="s">
        <v>211</v>
      </c>
      <c r="E194" s="2796"/>
      <c r="F194" s="2214" t="s">
        <v>210</v>
      </c>
      <c r="G194" s="2236" t="s">
        <v>211</v>
      </c>
      <c r="H194" s="2800"/>
      <c r="I194" s="2202"/>
      <c r="J194" s="2202"/>
      <c r="K194" s="2202"/>
      <c r="L194" s="2202"/>
      <c r="M194" s="2202"/>
      <c r="N194" s="2202"/>
      <c r="O194" s="2202"/>
      <c r="P194" s="2202"/>
      <c r="Q194" s="2202"/>
      <c r="R194" s="2209"/>
      <c r="S194" s="2209"/>
      <c r="T194" s="2202"/>
      <c r="U194" s="2202"/>
      <c r="V194" s="2202"/>
      <c r="W194" s="2202"/>
      <c r="X194" s="2202"/>
      <c r="Y194" s="2202"/>
      <c r="Z194" s="2202"/>
      <c r="AA194" s="2202"/>
      <c r="AB194" s="2202"/>
      <c r="AC194" s="2202"/>
      <c r="AD194" s="2202"/>
      <c r="AE194" s="2202"/>
      <c r="AF194" s="2202"/>
      <c r="AG194" s="2202"/>
      <c r="AH194" s="2202"/>
      <c r="AI194" s="2202"/>
      <c r="AJ194" s="2202"/>
      <c r="AK194" s="2202"/>
      <c r="AL194" s="2202"/>
      <c r="AM194" s="2202"/>
      <c r="AN194" s="2202"/>
      <c r="AO194" s="2202"/>
      <c r="AP194" s="2202"/>
      <c r="AQ194" s="2202"/>
      <c r="AR194" s="2202"/>
      <c r="AS194" s="2202"/>
      <c r="AT194" s="2202"/>
      <c r="AU194" s="2202"/>
      <c r="AV194" s="2202"/>
      <c r="AW194" s="2202"/>
      <c r="AX194" s="2202"/>
      <c r="AY194" s="2202"/>
      <c r="AZ194" s="2202"/>
      <c r="BA194" s="2202"/>
      <c r="BB194" s="2202"/>
      <c r="BC194" s="2202"/>
      <c r="BD194" s="2202"/>
    </row>
    <row r="195" spans="1:56" x14ac:dyDescent="0.25">
      <c r="A195" s="2321" t="s">
        <v>212</v>
      </c>
      <c r="B195" s="2322">
        <v>0</v>
      </c>
      <c r="C195" s="2323">
        <v>0</v>
      </c>
      <c r="D195" s="2483">
        <v>0</v>
      </c>
      <c r="E195" s="2324">
        <v>0</v>
      </c>
      <c r="F195" s="2323">
        <v>0</v>
      </c>
      <c r="G195" s="2324">
        <v>0</v>
      </c>
      <c r="H195" s="2322">
        <v>0</v>
      </c>
      <c r="I195" s="2202"/>
      <c r="J195" s="2202"/>
      <c r="K195" s="2202"/>
      <c r="L195" s="2202"/>
      <c r="M195" s="2202"/>
      <c r="N195" s="2202"/>
      <c r="O195" s="2202"/>
      <c r="P195" s="2202"/>
      <c r="Q195" s="2202"/>
      <c r="R195" s="2209"/>
      <c r="S195" s="2209"/>
      <c r="T195" s="2202"/>
      <c r="U195" s="2202"/>
      <c r="V195" s="2202"/>
      <c r="W195" s="2202"/>
      <c r="X195" s="2202"/>
      <c r="Y195" s="2202"/>
      <c r="Z195" s="2202"/>
      <c r="AA195" s="2202"/>
      <c r="AB195" s="2202"/>
      <c r="AC195" s="2202"/>
      <c r="AD195" s="2202"/>
      <c r="AE195" s="2202"/>
      <c r="AF195" s="2202"/>
      <c r="AG195" s="2202"/>
      <c r="AH195" s="2202"/>
      <c r="AI195" s="2202"/>
      <c r="AJ195" s="2202"/>
      <c r="AK195" s="2202"/>
      <c r="AL195" s="2202"/>
      <c r="AM195" s="2202"/>
      <c r="AN195" s="2202"/>
      <c r="AO195" s="2202"/>
      <c r="AP195" s="2202"/>
      <c r="AQ195" s="2202"/>
      <c r="AR195" s="2202"/>
      <c r="AS195" s="2202"/>
      <c r="AT195" s="2202"/>
      <c r="AU195" s="2202"/>
      <c r="AV195" s="2202"/>
      <c r="AW195" s="2202"/>
      <c r="AX195" s="2202"/>
      <c r="AY195" s="2202"/>
      <c r="AZ195" s="2202"/>
      <c r="BA195" s="2202"/>
      <c r="BB195" s="2202"/>
      <c r="BC195" s="2202"/>
      <c r="BD195" s="2202"/>
    </row>
    <row r="196" spans="1:56" x14ac:dyDescent="0.25">
      <c r="A196" s="2311" t="s">
        <v>213</v>
      </c>
      <c r="B196" s="2315"/>
      <c r="C196" s="2315"/>
      <c r="D196" s="2484"/>
      <c r="E196" s="2316"/>
      <c r="F196" s="2315"/>
      <c r="G196" s="2316"/>
      <c r="H196" s="2468"/>
      <c r="I196" s="2202"/>
      <c r="J196" s="2202"/>
      <c r="K196" s="2202"/>
      <c r="L196" s="2202"/>
      <c r="M196" s="2202"/>
      <c r="N196" s="2202"/>
      <c r="O196" s="2202"/>
      <c r="P196" s="2202"/>
      <c r="Q196" s="2202"/>
      <c r="R196" s="2209"/>
      <c r="S196" s="2209"/>
      <c r="T196" s="2202"/>
      <c r="U196" s="2202"/>
      <c r="V196" s="2202"/>
      <c r="W196" s="2202"/>
      <c r="X196" s="2202"/>
      <c r="Y196" s="2202"/>
      <c r="Z196" s="2202"/>
      <c r="AA196" s="2202"/>
      <c r="AB196" s="2202"/>
      <c r="AC196" s="2202"/>
      <c r="AD196" s="2202"/>
      <c r="AE196" s="2202"/>
      <c r="AF196" s="2202"/>
      <c r="AG196" s="2202"/>
      <c r="AH196" s="2202"/>
      <c r="AI196" s="2202"/>
      <c r="AJ196" s="2202"/>
      <c r="AK196" s="2202"/>
      <c r="AL196" s="2202"/>
      <c r="AM196" s="2202"/>
      <c r="AN196" s="2202"/>
      <c r="AO196" s="2202"/>
      <c r="AP196" s="2202"/>
      <c r="AQ196" s="2202"/>
      <c r="AR196" s="2202"/>
      <c r="AS196" s="2202"/>
      <c r="AT196" s="2202"/>
      <c r="AU196" s="2202"/>
      <c r="AV196" s="2202"/>
      <c r="AW196" s="2202"/>
      <c r="AX196" s="2202"/>
      <c r="AY196" s="2202"/>
      <c r="AZ196" s="2202"/>
      <c r="BA196" s="2202"/>
      <c r="BB196" s="2202"/>
      <c r="BC196" s="2202"/>
      <c r="BD196" s="2202"/>
    </row>
    <row r="197" spans="1:56" x14ac:dyDescent="0.25">
      <c r="A197" s="2321" t="s">
        <v>214</v>
      </c>
      <c r="B197" s="2322">
        <v>0</v>
      </c>
      <c r="C197" s="2323">
        <v>0</v>
      </c>
      <c r="D197" s="2483">
        <v>0</v>
      </c>
      <c r="E197" s="2324">
        <v>0</v>
      </c>
      <c r="F197" s="2323">
        <v>0</v>
      </c>
      <c r="G197" s="2324">
        <v>0</v>
      </c>
      <c r="H197" s="2322">
        <v>0</v>
      </c>
      <c r="I197" s="2202"/>
      <c r="J197" s="2202"/>
      <c r="K197" s="2202"/>
      <c r="L197" s="2202"/>
      <c r="M197" s="2202"/>
      <c r="N197" s="2202"/>
      <c r="O197" s="2202"/>
      <c r="P197" s="2202"/>
      <c r="Q197" s="2202"/>
      <c r="R197" s="2209"/>
      <c r="S197" s="2209"/>
      <c r="T197" s="2202"/>
      <c r="U197" s="2202"/>
      <c r="V197" s="2202"/>
      <c r="W197" s="2202"/>
      <c r="X197" s="2202"/>
      <c r="Y197" s="2202"/>
      <c r="Z197" s="2202"/>
      <c r="AA197" s="2202"/>
      <c r="AB197" s="2202"/>
      <c r="AC197" s="2202"/>
      <c r="AD197" s="2202"/>
      <c r="AE197" s="2202"/>
      <c r="AF197" s="2202"/>
      <c r="AG197" s="2202"/>
      <c r="AH197" s="2202"/>
      <c r="AI197" s="2202"/>
      <c r="AJ197" s="2202"/>
      <c r="AK197" s="2202"/>
      <c r="AL197" s="2202"/>
      <c r="AM197" s="2202"/>
      <c r="AN197" s="2202"/>
      <c r="AO197" s="2202"/>
      <c r="AP197" s="2202"/>
      <c r="AQ197" s="2202"/>
      <c r="AR197" s="2202"/>
      <c r="AS197" s="2202"/>
      <c r="AT197" s="2202"/>
      <c r="AU197" s="2202"/>
      <c r="AV197" s="2202"/>
      <c r="AW197" s="2202"/>
      <c r="AX197" s="2202"/>
      <c r="AY197" s="2202"/>
      <c r="AZ197" s="2202"/>
      <c r="BA197" s="2202"/>
      <c r="BB197" s="2202"/>
      <c r="BC197" s="2202"/>
      <c r="BD197" s="2202"/>
    </row>
    <row r="198" spans="1:56" ht="22.5" x14ac:dyDescent="0.25">
      <c r="A198" s="2312" t="s">
        <v>187</v>
      </c>
      <c r="B198" s="2315"/>
      <c r="C198" s="2315"/>
      <c r="D198" s="2484"/>
      <c r="E198" s="2316"/>
      <c r="F198" s="2315"/>
      <c r="G198" s="2316"/>
      <c r="H198" s="2468"/>
      <c r="I198" s="2202"/>
      <c r="J198" s="2202"/>
      <c r="K198" s="2202"/>
      <c r="L198" s="2202"/>
      <c r="M198" s="2202"/>
      <c r="N198" s="2202"/>
      <c r="O198" s="2202"/>
      <c r="P198" s="2202"/>
      <c r="Q198" s="2202"/>
      <c r="R198" s="2209"/>
      <c r="S198" s="2209"/>
      <c r="T198" s="2202"/>
      <c r="U198" s="2202"/>
      <c r="V198" s="2202"/>
      <c r="W198" s="2202"/>
      <c r="X198" s="2202"/>
      <c r="Y198" s="2202"/>
      <c r="Z198" s="2202"/>
      <c r="AA198" s="2202"/>
      <c r="AB198" s="2202"/>
      <c r="AC198" s="2202"/>
      <c r="AD198" s="2202"/>
      <c r="AE198" s="2202"/>
      <c r="AF198" s="2202"/>
      <c r="AG198" s="2202"/>
      <c r="AH198" s="2202"/>
      <c r="AI198" s="2202"/>
      <c r="AJ198" s="2202"/>
      <c r="AK198" s="2202"/>
      <c r="AL198" s="2202"/>
      <c r="AM198" s="2202"/>
      <c r="AN198" s="2202"/>
      <c r="AO198" s="2202"/>
      <c r="AP198" s="2202"/>
      <c r="AQ198" s="2202"/>
      <c r="AR198" s="2202"/>
      <c r="AS198" s="2202"/>
      <c r="AT198" s="2202"/>
      <c r="AU198" s="2202"/>
      <c r="AV198" s="2202"/>
      <c r="AW198" s="2202"/>
      <c r="AX198" s="2202"/>
      <c r="AY198" s="2202"/>
      <c r="AZ198" s="2202"/>
      <c r="BA198" s="2202"/>
      <c r="BB198" s="2202"/>
      <c r="BC198" s="2202"/>
      <c r="BD198" s="2202"/>
    </row>
    <row r="199" spans="1:56" ht="43.5" x14ac:dyDescent="0.25">
      <c r="A199" s="2313" t="s">
        <v>215</v>
      </c>
      <c r="B199" s="2317"/>
      <c r="C199" s="2317"/>
      <c r="D199" s="2485"/>
      <c r="E199" s="2318"/>
      <c r="F199" s="2317"/>
      <c r="G199" s="2318"/>
      <c r="H199" s="2469"/>
      <c r="I199" s="2202"/>
      <c r="J199" s="2202"/>
      <c r="K199" s="2202"/>
      <c r="L199" s="2202"/>
      <c r="M199" s="2202"/>
      <c r="N199" s="2202"/>
      <c r="O199" s="2202"/>
      <c r="P199" s="2202"/>
      <c r="Q199" s="2202"/>
      <c r="R199" s="2209"/>
      <c r="S199" s="2209"/>
      <c r="T199" s="2202"/>
      <c r="U199" s="2202"/>
      <c r="V199" s="2202"/>
      <c r="W199" s="2202"/>
      <c r="X199" s="2202"/>
      <c r="Y199" s="2202"/>
      <c r="Z199" s="2202"/>
      <c r="AA199" s="2202"/>
      <c r="AB199" s="2202"/>
      <c r="AC199" s="2202"/>
      <c r="AD199" s="2202"/>
      <c r="AE199" s="2202"/>
      <c r="AF199" s="2202"/>
      <c r="AG199" s="2202"/>
      <c r="AH199" s="2202"/>
      <c r="AI199" s="2202"/>
      <c r="AJ199" s="2202"/>
      <c r="AK199" s="2202"/>
      <c r="AL199" s="2202"/>
      <c r="AM199" s="2202"/>
      <c r="AN199" s="2202"/>
      <c r="AO199" s="2202"/>
      <c r="AP199" s="2202"/>
      <c r="AQ199" s="2202"/>
      <c r="AR199" s="2202"/>
      <c r="AS199" s="2202"/>
      <c r="AT199" s="2202"/>
      <c r="AU199" s="2202"/>
      <c r="AV199" s="2202"/>
      <c r="AW199" s="2202"/>
      <c r="AX199" s="2202"/>
      <c r="AY199" s="2202"/>
      <c r="AZ199" s="2202"/>
      <c r="BA199" s="2202"/>
      <c r="BB199" s="2202"/>
      <c r="BC199" s="2202"/>
      <c r="BD199" s="2202"/>
    </row>
    <row r="200" spans="1:56" x14ac:dyDescent="0.25">
      <c r="A200" s="2313" t="s">
        <v>112</v>
      </c>
      <c r="B200" s="2317"/>
      <c r="C200" s="2317"/>
      <c r="D200" s="2485"/>
      <c r="E200" s="2318"/>
      <c r="F200" s="2317"/>
      <c r="G200" s="2318"/>
      <c r="H200" s="2469"/>
      <c r="I200" s="2202"/>
      <c r="J200" s="2202"/>
      <c r="K200" s="2202"/>
      <c r="L200" s="2202"/>
      <c r="M200" s="2202"/>
      <c r="N200" s="2202"/>
      <c r="O200" s="2202"/>
      <c r="P200" s="2202"/>
      <c r="Q200" s="2202"/>
      <c r="R200" s="2209"/>
      <c r="S200" s="2209"/>
      <c r="T200" s="2202"/>
      <c r="U200" s="2202"/>
      <c r="V200" s="2202"/>
      <c r="W200" s="2202"/>
      <c r="X200" s="2202"/>
      <c r="Y200" s="2202"/>
      <c r="Z200" s="2202"/>
      <c r="AA200" s="2202"/>
      <c r="AB200" s="2202"/>
      <c r="AC200" s="2202"/>
      <c r="AD200" s="2202"/>
      <c r="AE200" s="2202"/>
      <c r="AF200" s="2202"/>
      <c r="AG200" s="2202"/>
      <c r="AH200" s="2202"/>
      <c r="AI200" s="2202"/>
      <c r="AJ200" s="2202"/>
      <c r="AK200" s="2202"/>
      <c r="AL200" s="2202"/>
      <c r="AM200" s="2202"/>
      <c r="AN200" s="2202"/>
      <c r="AO200" s="2202"/>
      <c r="AP200" s="2202"/>
      <c r="AQ200" s="2202"/>
      <c r="AR200" s="2202"/>
      <c r="AS200" s="2202"/>
      <c r="AT200" s="2202"/>
      <c r="AU200" s="2202"/>
      <c r="AV200" s="2202"/>
      <c r="AW200" s="2202"/>
      <c r="AX200" s="2202"/>
      <c r="AY200" s="2202"/>
      <c r="AZ200" s="2202"/>
      <c r="BA200" s="2202"/>
      <c r="BB200" s="2202"/>
      <c r="BC200" s="2202"/>
      <c r="BD200" s="2202"/>
    </row>
    <row r="201" spans="1:56" ht="22.5" x14ac:dyDescent="0.25">
      <c r="A201" s="2313" t="s">
        <v>117</v>
      </c>
      <c r="B201" s="2317"/>
      <c r="C201" s="2317"/>
      <c r="D201" s="2485"/>
      <c r="E201" s="2318"/>
      <c r="F201" s="2317"/>
      <c r="G201" s="2318"/>
      <c r="H201" s="2469"/>
      <c r="I201" s="2202"/>
      <c r="J201" s="2202"/>
      <c r="K201" s="2202"/>
      <c r="L201" s="2202"/>
      <c r="M201" s="2202"/>
      <c r="N201" s="2202"/>
      <c r="O201" s="2202"/>
      <c r="P201" s="2202"/>
      <c r="Q201" s="2202"/>
      <c r="R201" s="2209"/>
      <c r="S201" s="2209"/>
      <c r="T201" s="2202"/>
      <c r="U201" s="2202"/>
      <c r="V201" s="2202"/>
      <c r="W201" s="2202"/>
      <c r="X201" s="2202"/>
      <c r="Y201" s="2202"/>
      <c r="Z201" s="2202"/>
      <c r="AA201" s="2202"/>
      <c r="AB201" s="2202"/>
      <c r="AC201" s="2202"/>
      <c r="AD201" s="2202"/>
      <c r="AE201" s="2202"/>
      <c r="AF201" s="2202"/>
      <c r="AG201" s="2202"/>
      <c r="AH201" s="2202"/>
      <c r="AI201" s="2202"/>
      <c r="AJ201" s="2202"/>
      <c r="AK201" s="2202"/>
      <c r="AL201" s="2202"/>
      <c r="AM201" s="2202"/>
      <c r="AN201" s="2202"/>
      <c r="AO201" s="2202"/>
      <c r="AP201" s="2202"/>
      <c r="AQ201" s="2202"/>
      <c r="AR201" s="2202"/>
      <c r="AS201" s="2202"/>
      <c r="AT201" s="2202"/>
      <c r="AU201" s="2202"/>
      <c r="AV201" s="2202"/>
      <c r="AW201" s="2202"/>
      <c r="AX201" s="2202"/>
      <c r="AY201" s="2202"/>
      <c r="AZ201" s="2202"/>
      <c r="BA201" s="2202"/>
      <c r="BB201" s="2202"/>
      <c r="BC201" s="2202"/>
      <c r="BD201" s="2202"/>
    </row>
    <row r="202" spans="1:56" x14ac:dyDescent="0.25">
      <c r="A202" s="2313" t="s">
        <v>191</v>
      </c>
      <c r="B202" s="2317"/>
      <c r="C202" s="2317"/>
      <c r="D202" s="2485"/>
      <c r="E202" s="2318"/>
      <c r="F202" s="2317"/>
      <c r="G202" s="2318"/>
      <c r="H202" s="2469"/>
      <c r="I202" s="2202"/>
      <c r="J202" s="2202"/>
      <c r="K202" s="2202"/>
      <c r="L202" s="2202"/>
      <c r="M202" s="2202"/>
      <c r="N202" s="2202"/>
      <c r="O202" s="2202"/>
      <c r="P202" s="2202"/>
      <c r="Q202" s="2202"/>
      <c r="R202" s="2209"/>
      <c r="S202" s="2209"/>
      <c r="T202" s="2202"/>
      <c r="U202" s="2202"/>
      <c r="V202" s="2202"/>
      <c r="W202" s="2202"/>
      <c r="X202" s="2202"/>
      <c r="Y202" s="2202"/>
      <c r="Z202" s="2202"/>
      <c r="AA202" s="2202"/>
      <c r="AB202" s="2202"/>
      <c r="AC202" s="2202"/>
      <c r="AD202" s="2202"/>
      <c r="AE202" s="2202"/>
      <c r="AF202" s="2202"/>
      <c r="AG202" s="2202"/>
      <c r="AH202" s="2202"/>
      <c r="AI202" s="2202"/>
      <c r="AJ202" s="2202"/>
      <c r="AK202" s="2202"/>
      <c r="AL202" s="2202"/>
      <c r="AM202" s="2202"/>
      <c r="AN202" s="2202"/>
      <c r="AO202" s="2202"/>
      <c r="AP202" s="2202"/>
      <c r="AQ202" s="2202"/>
      <c r="AR202" s="2202"/>
      <c r="AS202" s="2202"/>
      <c r="AT202" s="2202"/>
      <c r="AU202" s="2202"/>
      <c r="AV202" s="2202"/>
      <c r="AW202" s="2202"/>
      <c r="AX202" s="2202"/>
      <c r="AY202" s="2202"/>
      <c r="AZ202" s="2202"/>
      <c r="BA202" s="2202"/>
      <c r="BB202" s="2202"/>
      <c r="BC202" s="2202"/>
      <c r="BD202" s="2202"/>
    </row>
    <row r="203" spans="1:56" x14ac:dyDescent="0.25">
      <c r="A203" s="2313" t="s">
        <v>118</v>
      </c>
      <c r="B203" s="2317"/>
      <c r="C203" s="2317"/>
      <c r="D203" s="2485"/>
      <c r="E203" s="2318"/>
      <c r="F203" s="2317"/>
      <c r="G203" s="2318"/>
      <c r="H203" s="2469"/>
      <c r="I203" s="2202"/>
      <c r="J203" s="2202"/>
      <c r="K203" s="2202"/>
      <c r="L203" s="2202"/>
      <c r="M203" s="2202"/>
      <c r="N203" s="2202"/>
      <c r="O203" s="2202"/>
      <c r="P203" s="2202"/>
      <c r="Q203" s="2202"/>
      <c r="R203" s="2301"/>
      <c r="S203" s="2253"/>
      <c r="T203" s="2202"/>
      <c r="U203" s="2202"/>
      <c r="V203" s="2202"/>
      <c r="W203" s="2202"/>
      <c r="X203" s="2202"/>
      <c r="Y203" s="2202"/>
      <c r="Z203" s="2202"/>
      <c r="AA203" s="2202"/>
      <c r="AB203" s="2202"/>
      <c r="AC203" s="2202"/>
      <c r="AD203" s="2202"/>
      <c r="AE203" s="2202"/>
      <c r="AF203" s="2202"/>
      <c r="AG203" s="2202"/>
      <c r="AH203" s="2202"/>
      <c r="AI203" s="2202"/>
      <c r="AJ203" s="2202"/>
      <c r="AK203" s="2202"/>
      <c r="AL203" s="2202"/>
      <c r="AM203" s="2202"/>
      <c r="AN203" s="2202"/>
      <c r="AO203" s="2202"/>
      <c r="AP203" s="2202"/>
      <c r="AQ203" s="2202"/>
      <c r="AR203" s="2202"/>
      <c r="AS203" s="2202"/>
      <c r="AT203" s="2202"/>
      <c r="AU203" s="2202"/>
      <c r="AV203" s="2202"/>
      <c r="AW203" s="2202"/>
      <c r="AX203" s="2202"/>
      <c r="AY203" s="2202"/>
      <c r="AZ203" s="2202"/>
      <c r="BA203" s="2202"/>
      <c r="BB203" s="2202"/>
      <c r="BC203" s="2202"/>
      <c r="BD203" s="2202"/>
    </row>
    <row r="204" spans="1:56" ht="15.75" x14ac:dyDescent="0.25">
      <c r="A204" s="2313" t="s">
        <v>119</v>
      </c>
      <c r="B204" s="2317"/>
      <c r="C204" s="2317"/>
      <c r="D204" s="2485"/>
      <c r="E204" s="2318"/>
      <c r="F204" s="2317"/>
      <c r="G204" s="2318"/>
      <c r="H204" s="2469"/>
      <c r="I204" s="2202"/>
      <c r="J204" s="2202"/>
      <c r="K204" s="2202"/>
      <c r="L204" s="2202"/>
      <c r="M204" s="2202"/>
      <c r="N204" s="2202"/>
      <c r="O204" s="2202"/>
      <c r="P204" s="2202"/>
      <c r="Q204" s="2202"/>
      <c r="R204" s="2252"/>
      <c r="S204" s="2228"/>
      <c r="T204" s="2202"/>
      <c r="U204" s="2202"/>
      <c r="V204" s="2202"/>
      <c r="W204" s="2202"/>
      <c r="X204" s="2202"/>
      <c r="Y204" s="2202"/>
      <c r="Z204" s="2202"/>
      <c r="AA204" s="2202"/>
      <c r="AB204" s="2202"/>
      <c r="AC204" s="2202"/>
      <c r="AD204" s="2202"/>
      <c r="AE204" s="2202"/>
      <c r="AF204" s="2202"/>
      <c r="AG204" s="2202"/>
      <c r="AH204" s="2202"/>
      <c r="AI204" s="2202"/>
      <c r="AJ204" s="2202"/>
      <c r="AK204" s="2202"/>
      <c r="AL204" s="2202"/>
      <c r="AM204" s="2202"/>
      <c r="AN204" s="2202"/>
      <c r="AO204" s="2202"/>
      <c r="AP204" s="2202"/>
      <c r="AQ204" s="2202"/>
      <c r="AR204" s="2202"/>
      <c r="AS204" s="2202"/>
      <c r="AT204" s="2202"/>
      <c r="AU204" s="2202"/>
      <c r="AV204" s="2202"/>
      <c r="AW204" s="2202"/>
      <c r="AX204" s="2202"/>
      <c r="AY204" s="2202"/>
      <c r="AZ204" s="2202"/>
      <c r="BA204" s="2202"/>
      <c r="BB204" s="2202"/>
      <c r="BC204" s="2202"/>
      <c r="BD204" s="2202"/>
    </row>
    <row r="205" spans="1:56" ht="33" x14ac:dyDescent="0.25">
      <c r="A205" s="2313" t="s">
        <v>192</v>
      </c>
      <c r="B205" s="2317"/>
      <c r="C205" s="2317"/>
      <c r="D205" s="2485"/>
      <c r="E205" s="2318"/>
      <c r="F205" s="2317"/>
      <c r="G205" s="2318"/>
      <c r="H205" s="2469"/>
      <c r="I205" s="2205"/>
      <c r="J205" s="2205"/>
      <c r="K205" s="2205"/>
      <c r="L205" s="2205"/>
      <c r="M205" s="2205"/>
      <c r="N205" s="2205"/>
      <c r="O205" s="2205"/>
      <c r="P205" s="2205"/>
      <c r="Q205" s="2202"/>
      <c r="R205" s="2252"/>
      <c r="S205" s="2228"/>
      <c r="T205" s="2202"/>
      <c r="U205" s="2202"/>
      <c r="V205" s="2202"/>
      <c r="W205" s="2202"/>
      <c r="X205" s="2202"/>
      <c r="Y205" s="2202"/>
      <c r="Z205" s="2202"/>
      <c r="AA205" s="2202"/>
      <c r="AB205" s="2202"/>
      <c r="AC205" s="2205"/>
      <c r="AD205" s="2205"/>
      <c r="AE205" s="2205"/>
      <c r="AF205" s="2205"/>
      <c r="AG205" s="2205"/>
      <c r="AH205" s="2205"/>
      <c r="AI205" s="2205"/>
      <c r="AJ205" s="2205"/>
      <c r="AK205" s="2205"/>
      <c r="AL205" s="2205"/>
      <c r="AM205" s="2205"/>
      <c r="AN205" s="2205"/>
      <c r="AO205" s="2205"/>
      <c r="AP205" s="2205"/>
      <c r="AQ205" s="2205"/>
      <c r="AR205" s="2205"/>
      <c r="AS205" s="2205"/>
      <c r="AT205" s="2205"/>
      <c r="AU205" s="2205"/>
      <c r="AV205" s="2205"/>
      <c r="AW205" s="2205"/>
      <c r="AX205" s="2205"/>
      <c r="AY205" s="2205"/>
      <c r="AZ205" s="2205"/>
      <c r="BA205" s="2205"/>
      <c r="BB205" s="2202"/>
      <c r="BC205" s="2202"/>
      <c r="BD205" s="2202"/>
    </row>
    <row r="206" spans="1:56" ht="33" x14ac:dyDescent="0.25">
      <c r="A206" s="2313" t="s">
        <v>193</v>
      </c>
      <c r="B206" s="2317"/>
      <c r="C206" s="2317"/>
      <c r="D206" s="2485"/>
      <c r="E206" s="2318"/>
      <c r="F206" s="2317"/>
      <c r="G206" s="2318"/>
      <c r="H206" s="2469"/>
      <c r="I206" s="2205"/>
      <c r="J206" s="2205"/>
      <c r="K206" s="2205"/>
      <c r="L206" s="2205"/>
      <c r="M206" s="2205"/>
      <c r="N206" s="2205"/>
      <c r="O206" s="2205"/>
      <c r="P206" s="2205"/>
      <c r="Q206" s="2202"/>
      <c r="R206" s="2252"/>
      <c r="S206" s="2228"/>
      <c r="T206" s="2202"/>
      <c r="U206" s="2202"/>
      <c r="V206" s="2202"/>
      <c r="W206" s="2202"/>
      <c r="X206" s="2202"/>
      <c r="Y206" s="2202"/>
      <c r="Z206" s="2202"/>
      <c r="AA206" s="2202"/>
      <c r="AB206" s="2202"/>
      <c r="AC206" s="2205"/>
      <c r="AD206" s="2205"/>
      <c r="AE206" s="2205"/>
      <c r="AF206" s="2205"/>
      <c r="AG206" s="2205"/>
      <c r="AH206" s="2205"/>
      <c r="AI206" s="2205"/>
      <c r="AJ206" s="2205"/>
      <c r="AK206" s="2205"/>
      <c r="AL206" s="2205"/>
      <c r="AM206" s="2205"/>
      <c r="AN206" s="2205"/>
      <c r="AO206" s="2205"/>
      <c r="AP206" s="2205"/>
      <c r="AQ206" s="2205"/>
      <c r="AR206" s="2205"/>
      <c r="AS206" s="2205"/>
      <c r="AT206" s="2205"/>
      <c r="AU206" s="2205"/>
      <c r="AV206" s="2205"/>
      <c r="AW206" s="2205"/>
      <c r="AX206" s="2205"/>
      <c r="AY206" s="2205"/>
      <c r="AZ206" s="2205"/>
      <c r="BA206" s="2205"/>
      <c r="BB206" s="2202"/>
      <c r="BC206" s="2202"/>
      <c r="BD206" s="2202"/>
    </row>
    <row r="207" spans="1:56" ht="54" x14ac:dyDescent="0.25">
      <c r="A207" s="2314" t="s">
        <v>194</v>
      </c>
      <c r="B207" s="2319"/>
      <c r="C207" s="2319"/>
      <c r="D207" s="2486"/>
      <c r="E207" s="2320"/>
      <c r="F207" s="2319"/>
      <c r="G207" s="2320"/>
      <c r="H207" s="2470"/>
      <c r="I207" s="2205"/>
      <c r="J207" s="2205"/>
      <c r="K207" s="2205"/>
      <c r="L207" s="2205"/>
      <c r="M207" s="2205"/>
      <c r="N207" s="2205"/>
      <c r="O207" s="2205"/>
      <c r="P207" s="2205"/>
      <c r="Q207" s="2202"/>
      <c r="R207" s="2252"/>
      <c r="S207" s="2228"/>
      <c r="T207" s="2202"/>
      <c r="U207" s="2202"/>
      <c r="V207" s="2202"/>
      <c r="W207" s="2202"/>
      <c r="X207" s="2202"/>
      <c r="Y207" s="2202"/>
      <c r="Z207" s="2202"/>
      <c r="AA207" s="2202"/>
      <c r="AB207" s="2202"/>
      <c r="AC207" s="2205"/>
      <c r="AD207" s="2205"/>
      <c r="AE207" s="2205"/>
      <c r="AF207" s="2205"/>
      <c r="AG207" s="2205"/>
      <c r="AH207" s="2205"/>
      <c r="AI207" s="2205"/>
      <c r="AJ207" s="2205"/>
      <c r="AK207" s="2205"/>
      <c r="AL207" s="2205"/>
      <c r="AM207" s="2205"/>
      <c r="AN207" s="2205"/>
      <c r="AO207" s="2205"/>
      <c r="AP207" s="2205"/>
      <c r="AQ207" s="2205"/>
      <c r="AR207" s="2205"/>
      <c r="AS207" s="2205"/>
      <c r="AT207" s="2205"/>
      <c r="AU207" s="2205"/>
      <c r="AV207" s="2205"/>
      <c r="AW207" s="2205"/>
      <c r="AX207" s="2205"/>
      <c r="AY207" s="2205"/>
      <c r="AZ207" s="2205"/>
      <c r="BA207" s="2205"/>
      <c r="BB207" s="2202"/>
      <c r="BC207" s="2202"/>
      <c r="BD207" s="2202"/>
    </row>
    <row r="208" spans="1:56" x14ac:dyDescent="0.25">
      <c r="A208" s="2238"/>
      <c r="B208" s="2244"/>
      <c r="C208" s="2244"/>
      <c r="D208" s="2238"/>
      <c r="E208" s="2238"/>
      <c r="F208" s="2238"/>
      <c r="G208" s="2238"/>
      <c r="H208" s="2238"/>
      <c r="I208" s="2238"/>
      <c r="J208" s="2238"/>
      <c r="K208" s="2238"/>
      <c r="L208" s="2238"/>
      <c r="M208" s="2238"/>
      <c r="N208" s="2238"/>
      <c r="O208" s="2238"/>
      <c r="P208" s="2238"/>
      <c r="Q208" s="2238"/>
      <c r="R208" s="2472"/>
      <c r="S208" s="2238"/>
      <c r="T208" s="2238"/>
      <c r="U208" s="2238"/>
      <c r="V208" s="2238"/>
      <c r="W208" s="2238"/>
      <c r="X208" s="2238"/>
      <c r="Y208" s="2238"/>
      <c r="Z208" s="2238"/>
      <c r="AA208" s="2238"/>
      <c r="AB208" s="2238"/>
      <c r="AC208" s="2238"/>
      <c r="AD208" s="2238"/>
      <c r="AE208" s="2238"/>
      <c r="AF208" s="2238"/>
      <c r="AG208" s="2238"/>
      <c r="AH208" s="2238"/>
      <c r="AI208" s="2238"/>
      <c r="AJ208" s="2238"/>
      <c r="AK208" s="2238"/>
      <c r="AL208" s="2238"/>
      <c r="AM208" s="2238"/>
      <c r="AN208" s="2238"/>
      <c r="AO208" s="2238"/>
      <c r="AP208" s="2238"/>
      <c r="AQ208" s="2238"/>
      <c r="AR208" s="2238"/>
      <c r="AS208" s="2238"/>
      <c r="AT208" s="2238"/>
      <c r="AU208" s="2238"/>
      <c r="AV208" s="2238"/>
      <c r="AW208" s="2238"/>
      <c r="AX208" s="2238"/>
      <c r="AY208" s="2238"/>
      <c r="AZ208" s="2238"/>
      <c r="BA208" s="2238"/>
      <c r="BB208" s="2238"/>
      <c r="BC208" s="2238"/>
      <c r="BD208" s="2238"/>
    </row>
    <row r="209" spans="2:18" x14ac:dyDescent="0.25">
      <c r="B209" s="2244"/>
      <c r="C209" s="2244"/>
      <c r="D209" s="2238"/>
      <c r="E209" s="2238"/>
      <c r="F209" s="2238"/>
      <c r="G209" s="2238"/>
      <c r="H209" s="2238"/>
      <c r="I209" s="2238"/>
      <c r="J209" s="2238"/>
      <c r="K209" s="2238"/>
      <c r="L209" s="2238"/>
      <c r="M209" s="2238"/>
      <c r="N209" s="2238"/>
      <c r="O209" s="2238"/>
      <c r="P209" s="2238"/>
      <c r="Q209" s="2238"/>
      <c r="R209" s="2472"/>
    </row>
    <row r="210" spans="2:18" x14ac:dyDescent="0.25">
      <c r="B210" s="2244"/>
      <c r="C210" s="2244"/>
      <c r="D210" s="2238"/>
      <c r="E210" s="2238"/>
      <c r="F210" s="2238"/>
      <c r="G210" s="2238"/>
      <c r="H210" s="2238"/>
      <c r="I210" s="2238"/>
      <c r="J210" s="2238"/>
      <c r="K210" s="2238"/>
      <c r="L210" s="2238"/>
      <c r="M210" s="2238"/>
      <c r="N210" s="2238"/>
      <c r="O210" s="2238"/>
      <c r="P210" s="2238"/>
      <c r="Q210" s="2238"/>
      <c r="R210" s="2472"/>
    </row>
    <row r="211" spans="2:18" x14ac:dyDescent="0.25">
      <c r="B211" s="2244"/>
      <c r="C211" s="2244"/>
      <c r="D211" s="2238"/>
      <c r="E211" s="2238"/>
      <c r="F211" s="2238"/>
      <c r="G211" s="2238"/>
      <c r="H211" s="2238"/>
      <c r="I211" s="2238"/>
      <c r="J211" s="2238"/>
      <c r="K211" s="2238"/>
      <c r="L211" s="2238"/>
      <c r="M211" s="2238"/>
      <c r="N211" s="2238"/>
      <c r="O211" s="2238"/>
      <c r="P211" s="2238"/>
      <c r="Q211" s="2238"/>
      <c r="R211" s="2472"/>
    </row>
    <row r="212" spans="2:18" x14ac:dyDescent="0.25">
      <c r="B212" s="2244"/>
      <c r="C212" s="2244"/>
      <c r="D212" s="2238"/>
      <c r="E212" s="2238"/>
      <c r="F212" s="2238"/>
      <c r="G212" s="2238"/>
      <c r="H212" s="2238"/>
      <c r="I212" s="2238"/>
      <c r="J212" s="2238"/>
      <c r="K212" s="2238"/>
      <c r="L212" s="2238"/>
      <c r="M212" s="2238"/>
      <c r="N212" s="2238"/>
      <c r="O212" s="2238"/>
      <c r="P212" s="2238"/>
      <c r="Q212" s="2238"/>
      <c r="R212" s="2472"/>
    </row>
    <row r="213" spans="2:18" x14ac:dyDescent="0.25">
      <c r="B213" s="2244"/>
      <c r="C213" s="2244"/>
      <c r="D213" s="2238"/>
      <c r="E213" s="2238"/>
      <c r="F213" s="2238"/>
      <c r="G213" s="2238"/>
      <c r="H213" s="2238"/>
      <c r="I213" s="2238"/>
      <c r="J213" s="2238"/>
      <c r="K213" s="2238"/>
      <c r="L213" s="2238"/>
      <c r="M213" s="2238"/>
      <c r="N213" s="2238"/>
      <c r="O213" s="2238"/>
      <c r="P213" s="2238"/>
      <c r="Q213" s="2238"/>
      <c r="R213" s="2472"/>
    </row>
    <row r="214" spans="2:18" x14ac:dyDescent="0.25">
      <c r="B214" s="2244"/>
      <c r="C214" s="2244"/>
      <c r="D214" s="2238"/>
      <c r="E214" s="2238"/>
      <c r="F214" s="2238"/>
      <c r="G214" s="2238"/>
      <c r="H214" s="2238"/>
      <c r="I214" s="2238"/>
      <c r="J214" s="2238"/>
      <c r="K214" s="2238"/>
      <c r="L214" s="2238"/>
      <c r="M214" s="2238"/>
      <c r="N214" s="2238"/>
      <c r="O214" s="2238"/>
      <c r="P214" s="2238"/>
      <c r="Q214" s="2238"/>
      <c r="R214" s="2472"/>
    </row>
    <row r="215" spans="2:18" x14ac:dyDescent="0.25">
      <c r="B215" s="2244"/>
      <c r="C215" s="2244"/>
      <c r="D215" s="2238"/>
      <c r="E215" s="2238"/>
      <c r="F215" s="2238"/>
      <c r="G215" s="2238"/>
      <c r="H215" s="2238"/>
      <c r="I215" s="2238"/>
      <c r="J215" s="2238"/>
      <c r="K215" s="2238"/>
      <c r="L215" s="2238"/>
      <c r="M215" s="2238"/>
      <c r="N215" s="2238"/>
      <c r="O215" s="2238"/>
      <c r="P215" s="2238"/>
      <c r="Q215" s="2238"/>
      <c r="R215" s="2472"/>
    </row>
    <row r="216" spans="2:18" x14ac:dyDescent="0.25">
      <c r="B216" s="2244"/>
      <c r="C216" s="2244"/>
      <c r="D216" s="2238"/>
      <c r="E216" s="2238"/>
      <c r="F216" s="2238"/>
      <c r="G216" s="2238"/>
      <c r="H216" s="2238"/>
      <c r="I216" s="2238"/>
      <c r="J216" s="2238"/>
      <c r="K216" s="2238"/>
      <c r="L216" s="2238"/>
      <c r="M216" s="2238"/>
      <c r="N216" s="2238"/>
      <c r="O216" s="2238"/>
      <c r="P216" s="2238"/>
      <c r="Q216" s="2238"/>
      <c r="R216" s="2472"/>
    </row>
    <row r="217" spans="2:18" x14ac:dyDescent="0.25">
      <c r="B217" s="2244"/>
      <c r="C217" s="2244"/>
      <c r="D217" s="2238"/>
      <c r="E217" s="2238"/>
      <c r="F217" s="2238"/>
      <c r="G217" s="2238"/>
      <c r="H217" s="2238"/>
      <c r="I217" s="2238"/>
      <c r="J217" s="2238"/>
      <c r="K217" s="2238"/>
      <c r="L217" s="2238"/>
      <c r="M217" s="2238"/>
      <c r="N217" s="2238"/>
      <c r="O217" s="2238"/>
      <c r="P217" s="2238"/>
      <c r="Q217" s="2238"/>
      <c r="R217" s="2472"/>
    </row>
    <row r="218" spans="2:18" x14ac:dyDescent="0.25">
      <c r="B218" s="2244"/>
      <c r="C218" s="2244"/>
      <c r="D218" s="2238"/>
      <c r="E218" s="2238"/>
      <c r="F218" s="2238"/>
      <c r="G218" s="2238"/>
      <c r="H218" s="2238"/>
      <c r="I218" s="2238"/>
      <c r="J218" s="2238"/>
      <c r="K218" s="2238"/>
      <c r="L218" s="2238"/>
      <c r="M218" s="2238"/>
      <c r="N218" s="2238"/>
      <c r="O218" s="2238"/>
      <c r="P218" s="2238"/>
      <c r="Q218" s="2238"/>
      <c r="R218" s="2472"/>
    </row>
    <row r="219" spans="2:18" x14ac:dyDescent="0.25">
      <c r="B219" s="2244"/>
      <c r="C219" s="2244"/>
      <c r="D219" s="2238"/>
      <c r="E219" s="2238"/>
      <c r="F219" s="2238"/>
      <c r="G219" s="2238"/>
      <c r="H219" s="2238"/>
      <c r="I219" s="2238"/>
      <c r="J219" s="2238"/>
      <c r="K219" s="2238"/>
      <c r="L219" s="2238"/>
      <c r="M219" s="2238"/>
      <c r="N219" s="2238"/>
      <c r="O219" s="2238"/>
      <c r="P219" s="2238"/>
      <c r="Q219" s="2238"/>
      <c r="R219" s="2472"/>
    </row>
    <row r="220" spans="2:18" x14ac:dyDescent="0.25">
      <c r="B220" s="2244"/>
      <c r="C220" s="2244"/>
      <c r="D220" s="2238"/>
      <c r="E220" s="2238"/>
      <c r="F220" s="2238"/>
      <c r="G220" s="2238"/>
      <c r="H220" s="2238"/>
      <c r="I220" s="2238"/>
      <c r="J220" s="2238"/>
      <c r="K220" s="2238"/>
      <c r="L220" s="2238"/>
      <c r="M220" s="2238"/>
      <c r="N220" s="2238"/>
      <c r="O220" s="2238"/>
      <c r="P220" s="2238"/>
      <c r="Q220" s="2238"/>
      <c r="R220" s="2472"/>
    </row>
    <row r="221" spans="2:18" x14ac:dyDescent="0.25">
      <c r="B221" s="2244"/>
      <c r="C221" s="2244"/>
      <c r="D221" s="2238"/>
      <c r="E221" s="2238"/>
      <c r="F221" s="2238"/>
      <c r="G221" s="2238"/>
      <c r="H221" s="2238"/>
      <c r="I221" s="2238"/>
      <c r="J221" s="2238"/>
      <c r="K221" s="2238"/>
      <c r="L221" s="2238"/>
      <c r="M221" s="2238"/>
      <c r="N221" s="2238"/>
      <c r="O221" s="2238"/>
      <c r="P221" s="2238"/>
      <c r="Q221" s="2238"/>
      <c r="R221" s="2472"/>
    </row>
    <row r="222" spans="2:18" x14ac:dyDescent="0.25">
      <c r="B222" s="2244"/>
      <c r="C222" s="2244"/>
      <c r="D222" s="2238"/>
      <c r="E222" s="2238"/>
      <c r="F222" s="2238"/>
      <c r="G222" s="2238"/>
      <c r="H222" s="2238"/>
      <c r="I222" s="2238"/>
      <c r="J222" s="2238"/>
      <c r="K222" s="2238"/>
      <c r="L222" s="2238"/>
      <c r="M222" s="2238"/>
      <c r="N222" s="2238"/>
      <c r="O222" s="2238"/>
      <c r="P222" s="2238"/>
      <c r="Q222" s="2238"/>
      <c r="R222" s="2472"/>
    </row>
    <row r="223" spans="2:18" x14ac:dyDescent="0.25">
      <c r="B223" s="2244"/>
      <c r="C223" s="2244"/>
      <c r="D223" s="2238"/>
      <c r="E223" s="2238"/>
      <c r="F223" s="2238"/>
      <c r="G223" s="2238"/>
      <c r="H223" s="2238"/>
      <c r="I223" s="2238"/>
      <c r="J223" s="2238"/>
      <c r="K223" s="2238"/>
      <c r="L223" s="2238"/>
      <c r="M223" s="2238"/>
      <c r="N223" s="2238"/>
      <c r="O223" s="2238"/>
      <c r="P223" s="2238"/>
      <c r="Q223" s="2238"/>
      <c r="R223" s="2472"/>
    </row>
    <row r="224" spans="2:18" x14ac:dyDescent="0.25">
      <c r="B224" s="2244"/>
      <c r="C224" s="2244"/>
      <c r="D224" s="2238"/>
      <c r="E224" s="2238"/>
      <c r="F224" s="2238"/>
      <c r="G224" s="2238"/>
      <c r="H224" s="2238"/>
      <c r="I224" s="2238"/>
      <c r="J224" s="2238"/>
      <c r="K224" s="2238"/>
      <c r="L224" s="2238"/>
      <c r="M224" s="2238"/>
      <c r="N224" s="2238"/>
      <c r="O224" s="2238"/>
      <c r="P224" s="2238"/>
      <c r="Q224" s="2238"/>
      <c r="R224" s="2472"/>
    </row>
    <row r="225" spans="1:18" x14ac:dyDescent="0.25">
      <c r="A225" s="2238"/>
      <c r="B225" s="2244"/>
      <c r="C225" s="2244"/>
      <c r="D225" s="2238"/>
      <c r="E225" s="2238"/>
      <c r="F225" s="2238"/>
      <c r="G225" s="2238"/>
      <c r="H225" s="2238"/>
      <c r="I225" s="2238"/>
      <c r="J225" s="2238"/>
      <c r="K225" s="2238"/>
      <c r="L225" s="2238"/>
      <c r="M225" s="2238"/>
      <c r="N225" s="2238"/>
      <c r="O225" s="2238"/>
      <c r="P225" s="2238"/>
      <c r="Q225" s="2238"/>
      <c r="R225" s="2472"/>
    </row>
    <row r="226" spans="1:18" x14ac:dyDescent="0.25">
      <c r="A226" s="2238"/>
      <c r="B226" s="2244"/>
      <c r="C226" s="2244"/>
      <c r="D226" s="2238"/>
      <c r="E226" s="2238"/>
      <c r="F226" s="2238"/>
      <c r="G226" s="2238"/>
      <c r="H226" s="2238"/>
      <c r="I226" s="2238"/>
      <c r="J226" s="2238"/>
      <c r="K226" s="2238"/>
      <c r="L226" s="2238"/>
      <c r="M226" s="2238"/>
      <c r="N226" s="2238"/>
      <c r="O226" s="2238"/>
      <c r="P226" s="2238"/>
      <c r="Q226" s="2238"/>
      <c r="R226" s="2472"/>
    </row>
    <row r="227" spans="1:18" x14ac:dyDescent="0.25">
      <c r="A227" s="2238"/>
      <c r="B227" s="2244"/>
      <c r="C227" s="2244"/>
      <c r="D227" s="2238"/>
      <c r="E227" s="2238"/>
      <c r="F227" s="2238"/>
      <c r="G227" s="2238"/>
      <c r="H227" s="2238"/>
      <c r="I227" s="2238"/>
      <c r="J227" s="2238"/>
      <c r="K227" s="2238"/>
      <c r="L227" s="2238"/>
      <c r="M227" s="2238"/>
      <c r="N227" s="2238"/>
      <c r="O227" s="2238"/>
      <c r="P227" s="2238"/>
      <c r="Q227" s="2238"/>
      <c r="R227" s="2472"/>
    </row>
    <row r="228" spans="1:18" x14ac:dyDescent="0.25">
      <c r="A228" s="2238"/>
      <c r="B228" s="2244"/>
      <c r="C228" s="2244"/>
      <c r="D228" s="2238"/>
      <c r="E228" s="2238"/>
      <c r="F228" s="2238"/>
      <c r="G228" s="2238"/>
      <c r="H228" s="2238"/>
      <c r="I228" s="2238"/>
      <c r="J228" s="2238"/>
      <c r="K228" s="2238"/>
      <c r="L228" s="2238"/>
      <c r="M228" s="2238"/>
      <c r="N228" s="2238"/>
      <c r="O228" s="2238"/>
      <c r="P228" s="2238"/>
      <c r="Q228" s="2238"/>
      <c r="R228" s="2472"/>
    </row>
    <row r="229" spans="1:18" x14ac:dyDescent="0.25">
      <c r="A229" s="2238"/>
      <c r="B229" s="2244"/>
      <c r="C229" s="2244"/>
      <c r="D229" s="2238"/>
      <c r="E229" s="2238"/>
      <c r="F229" s="2238"/>
      <c r="G229" s="2238"/>
      <c r="H229" s="2238"/>
      <c r="I229" s="2238"/>
      <c r="J229" s="2238"/>
      <c r="K229" s="2238"/>
      <c r="L229" s="2238"/>
      <c r="M229" s="2238"/>
      <c r="N229" s="2238"/>
      <c r="O229" s="2238"/>
      <c r="P229" s="2238"/>
      <c r="Q229" s="2238"/>
      <c r="R229" s="2472"/>
    </row>
    <row r="230" spans="1:18" x14ac:dyDescent="0.25">
      <c r="A230" s="2238"/>
      <c r="B230" s="2244"/>
      <c r="C230" s="2244"/>
      <c r="D230" s="2238"/>
      <c r="E230" s="2238"/>
      <c r="F230" s="2238"/>
      <c r="G230" s="2238"/>
      <c r="H230" s="2238"/>
      <c r="I230" s="2238"/>
      <c r="J230" s="2238"/>
      <c r="K230" s="2238"/>
      <c r="L230" s="2238"/>
      <c r="M230" s="2238"/>
      <c r="N230" s="2238"/>
      <c r="O230" s="2238"/>
      <c r="P230" s="2238"/>
      <c r="Q230" s="2238"/>
      <c r="R230" s="2472"/>
    </row>
    <row r="231" spans="1:18" x14ac:dyDescent="0.25">
      <c r="A231" s="2238"/>
      <c r="B231" s="2244"/>
      <c r="C231" s="2244"/>
      <c r="D231" s="2238"/>
      <c r="E231" s="2238"/>
      <c r="F231" s="2238"/>
      <c r="G231" s="2238"/>
      <c r="H231" s="2238"/>
      <c r="I231" s="2238"/>
      <c r="J231" s="2238"/>
      <c r="K231" s="2238"/>
      <c r="L231" s="2238"/>
      <c r="M231" s="2238"/>
      <c r="N231" s="2238"/>
      <c r="O231" s="2238"/>
      <c r="P231" s="2238"/>
      <c r="Q231" s="2238"/>
      <c r="R231" s="2472"/>
    </row>
    <row r="232" spans="1:18" x14ac:dyDescent="0.25">
      <c r="A232" s="2238"/>
      <c r="B232" s="2244"/>
      <c r="C232" s="2244"/>
      <c r="D232" s="2238"/>
      <c r="E232" s="2238"/>
      <c r="F232" s="2238"/>
      <c r="G232" s="2238"/>
      <c r="H232" s="2238"/>
      <c r="I232" s="2238"/>
      <c r="J232" s="2238"/>
      <c r="K232" s="2238"/>
      <c r="L232" s="2238"/>
      <c r="M232" s="2238"/>
      <c r="N232" s="2238"/>
      <c r="O232" s="2238"/>
      <c r="P232" s="2238"/>
      <c r="Q232" s="2238"/>
      <c r="R232" s="2472"/>
    </row>
    <row r="233" spans="1:18" x14ac:dyDescent="0.25">
      <c r="A233" s="2238"/>
      <c r="B233" s="2244"/>
      <c r="C233" s="2244"/>
      <c r="D233" s="2238"/>
      <c r="E233" s="2238"/>
      <c r="F233" s="2238"/>
      <c r="G233" s="2238"/>
      <c r="H233" s="2238"/>
      <c r="I233" s="2238"/>
      <c r="J233" s="2238"/>
      <c r="K233" s="2238"/>
      <c r="L233" s="2238"/>
      <c r="M233" s="2238"/>
      <c r="N233" s="2238"/>
      <c r="O233" s="2238"/>
      <c r="P233" s="2238"/>
      <c r="Q233" s="2238"/>
      <c r="R233" s="2472"/>
    </row>
    <row r="234" spans="1:18" x14ac:dyDescent="0.25">
      <c r="A234" s="2238"/>
      <c r="B234" s="2244"/>
      <c r="C234" s="2244"/>
      <c r="D234" s="2238"/>
      <c r="E234" s="2238"/>
      <c r="F234" s="2238"/>
      <c r="G234" s="2238"/>
      <c r="H234" s="2238"/>
      <c r="I234" s="2238"/>
      <c r="J234" s="2238"/>
      <c r="K234" s="2238"/>
      <c r="L234" s="2238"/>
      <c r="M234" s="2238"/>
      <c r="N234" s="2238"/>
      <c r="O234" s="2238"/>
      <c r="P234" s="2238"/>
      <c r="Q234" s="2238"/>
      <c r="R234" s="2472"/>
    </row>
    <row r="235" spans="1:18" x14ac:dyDescent="0.25">
      <c r="A235" s="2473"/>
      <c r="B235" s="2244"/>
      <c r="C235" s="2244"/>
      <c r="D235" s="2238"/>
      <c r="E235" s="2238"/>
      <c r="F235" s="2238"/>
      <c r="G235" s="2238"/>
      <c r="H235" s="2238"/>
      <c r="I235" s="2238"/>
      <c r="J235" s="2238"/>
      <c r="K235" s="2238"/>
      <c r="L235" s="2238"/>
      <c r="M235" s="2238"/>
      <c r="N235" s="2238"/>
      <c r="O235" s="2238"/>
      <c r="P235" s="2238"/>
      <c r="Q235" s="2238"/>
      <c r="R235" s="2472"/>
    </row>
    <row r="236" spans="1:18" x14ac:dyDescent="0.25">
      <c r="A236" s="2238"/>
      <c r="B236" s="2244"/>
      <c r="C236" s="2244"/>
      <c r="D236" s="2238"/>
      <c r="E236" s="2238"/>
      <c r="F236" s="2238"/>
      <c r="G236" s="2238"/>
      <c r="H236" s="2238"/>
      <c r="I236" s="2238"/>
      <c r="J236" s="2238"/>
      <c r="K236" s="2238"/>
      <c r="L236" s="2238"/>
      <c r="M236" s="2238"/>
      <c r="N236" s="2238"/>
      <c r="O236" s="2238"/>
      <c r="P236" s="2238"/>
      <c r="Q236" s="2238"/>
      <c r="R236" s="2472"/>
    </row>
    <row r="237" spans="1:18" x14ac:dyDescent="0.25">
      <c r="A237" s="2238"/>
      <c r="B237" s="2244"/>
      <c r="C237" s="2244"/>
      <c r="D237" s="2238"/>
      <c r="E237" s="2238"/>
      <c r="F237" s="2238"/>
      <c r="G237" s="2238"/>
      <c r="H237" s="2238"/>
      <c r="I237" s="2238"/>
      <c r="J237" s="2238"/>
      <c r="K237" s="2238"/>
      <c r="L237" s="2238"/>
      <c r="M237" s="2238"/>
      <c r="N237" s="2238"/>
      <c r="O237" s="2238"/>
      <c r="P237" s="2238"/>
      <c r="Q237" s="2238"/>
      <c r="R237" s="2472"/>
    </row>
    <row r="238" spans="1:18" x14ac:dyDescent="0.25">
      <c r="A238" s="2238"/>
      <c r="B238" s="2244"/>
      <c r="C238" s="2244"/>
      <c r="D238" s="2238"/>
      <c r="E238" s="2238"/>
      <c r="F238" s="2238"/>
      <c r="G238" s="2238"/>
      <c r="H238" s="2238"/>
      <c r="I238" s="2238"/>
      <c r="J238" s="2238"/>
      <c r="K238" s="2238"/>
      <c r="L238" s="2238"/>
      <c r="M238" s="2238"/>
      <c r="N238" s="2238"/>
      <c r="O238" s="2238"/>
      <c r="P238" s="2238"/>
      <c r="Q238" s="2238"/>
      <c r="R238" s="2472"/>
    </row>
    <row r="301" spans="1:56" x14ac:dyDescent="0.25">
      <c r="A301" s="2478">
        <v>0</v>
      </c>
      <c r="B301" s="2201"/>
      <c r="C301" s="2201"/>
      <c r="D301" s="2201"/>
      <c r="E301" s="2201"/>
      <c r="F301" s="2201"/>
      <c r="G301" s="2201"/>
      <c r="H301" s="2201"/>
      <c r="I301" s="2201"/>
      <c r="J301" s="2201"/>
      <c r="K301" s="2201"/>
      <c r="L301" s="2201"/>
      <c r="M301" s="2201"/>
      <c r="N301" s="2201"/>
      <c r="O301" s="2201"/>
      <c r="P301" s="2201"/>
      <c r="Q301" s="2201"/>
      <c r="R301" s="2201"/>
      <c r="S301" s="2201"/>
      <c r="T301" s="2201"/>
      <c r="U301" s="2201"/>
      <c r="V301" s="2201"/>
      <c r="W301" s="2201"/>
      <c r="X301" s="2201"/>
      <c r="Y301" s="2201"/>
      <c r="Z301" s="2201"/>
      <c r="AA301" s="2201"/>
      <c r="AB301" s="2201"/>
      <c r="AC301" s="2201"/>
      <c r="AD301" s="2201"/>
      <c r="AE301" s="2201"/>
      <c r="AF301" s="2201"/>
      <c r="AG301" s="2201"/>
      <c r="AH301" s="2201"/>
      <c r="AI301" s="2201"/>
      <c r="AJ301" s="2201"/>
      <c r="AK301" s="2201"/>
      <c r="AL301" s="2201"/>
      <c r="AM301" s="2201"/>
      <c r="AN301" s="2201"/>
      <c r="AO301" s="2201"/>
      <c r="AP301" s="2201"/>
      <c r="AQ301" s="2201"/>
      <c r="AR301" s="2201"/>
      <c r="AS301" s="2201"/>
      <c r="AT301" s="2201"/>
      <c r="AU301" s="2201"/>
      <c r="AV301" s="2201"/>
      <c r="AW301" s="2201"/>
      <c r="AX301" s="2201"/>
      <c r="AY301" s="2201"/>
      <c r="AZ301" s="2201"/>
      <c r="BA301" s="2201"/>
      <c r="BB301" s="2201"/>
      <c r="BC301" s="2201"/>
      <c r="BD301" s="2478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I26" sqref="I26"/>
    </sheetView>
  </sheetViews>
  <sheetFormatPr baseColWidth="10" defaultRowHeight="15" x14ac:dyDescent="0.25"/>
  <sheetData>
    <row r="1" spans="1:57" x14ac:dyDescent="0.25">
      <c r="A1" s="2755" t="s">
        <v>0</v>
      </c>
      <c r="B1" s="2554"/>
      <c r="C1" s="2554"/>
      <c r="D1" s="2501"/>
      <c r="E1" s="2501"/>
      <c r="F1" s="2501"/>
      <c r="G1" s="2501"/>
      <c r="H1" s="2501"/>
      <c r="I1" s="2501"/>
      <c r="J1" s="2501"/>
      <c r="K1" s="2501"/>
      <c r="L1" s="2502"/>
      <c r="M1" s="2502"/>
      <c r="N1" s="2502"/>
      <c r="O1" s="2502"/>
      <c r="P1" s="2502"/>
      <c r="Q1" s="2502"/>
      <c r="R1" s="2555"/>
      <c r="S1" s="2502"/>
      <c r="T1" s="2502"/>
      <c r="U1" s="2502"/>
      <c r="V1" s="2502"/>
      <c r="W1" s="2502"/>
      <c r="X1" s="2502"/>
      <c r="Y1" s="2502"/>
      <c r="Z1" s="2502"/>
      <c r="AA1" s="2502"/>
      <c r="AB1" s="2502"/>
      <c r="AC1" s="2502"/>
      <c r="AD1" s="2502"/>
      <c r="AE1" s="2502"/>
      <c r="AF1" s="2502"/>
      <c r="AG1" s="2502"/>
      <c r="AH1" s="2502"/>
      <c r="AI1" s="2502"/>
      <c r="AJ1" s="2502"/>
      <c r="AK1" s="2502"/>
      <c r="AL1" s="2502"/>
      <c r="AM1" s="2502"/>
      <c r="AN1" s="2502"/>
      <c r="AO1" s="2502"/>
      <c r="AP1" s="2502"/>
      <c r="AQ1" s="2502"/>
      <c r="AR1" s="2502"/>
      <c r="AS1" s="2502"/>
      <c r="AT1" s="2502"/>
      <c r="AU1" s="2502"/>
      <c r="AV1" s="2502"/>
      <c r="AW1" s="2502"/>
      <c r="AX1" s="2502"/>
      <c r="AY1" s="2502"/>
      <c r="AZ1" s="2502"/>
      <c r="BA1" s="2502"/>
      <c r="BB1" s="2502"/>
      <c r="BC1" s="2502"/>
      <c r="BD1" s="2502"/>
      <c r="BE1" s="2502"/>
    </row>
    <row r="2" spans="1:57" x14ac:dyDescent="0.25">
      <c r="A2" s="2755" t="s">
        <v>7</v>
      </c>
      <c r="B2" s="2554"/>
      <c r="C2" s="2554"/>
      <c r="D2" s="2501"/>
      <c r="E2" s="2501"/>
      <c r="F2" s="2501"/>
      <c r="G2" s="2501"/>
      <c r="H2" s="2501"/>
      <c r="I2" s="2501"/>
      <c r="J2" s="2501"/>
      <c r="K2" s="2501"/>
      <c r="L2" s="2502"/>
      <c r="M2" s="2502"/>
      <c r="N2" s="2502"/>
      <c r="O2" s="2502"/>
      <c r="P2" s="2502"/>
      <c r="Q2" s="2502"/>
      <c r="R2" s="2555"/>
      <c r="S2" s="2502"/>
      <c r="T2" s="2502"/>
      <c r="U2" s="2502"/>
      <c r="V2" s="2502"/>
      <c r="W2" s="2502"/>
      <c r="X2" s="2502"/>
      <c r="Y2" s="2502"/>
      <c r="Z2" s="2502"/>
      <c r="AA2" s="2502"/>
      <c r="AB2" s="2502"/>
      <c r="AC2" s="2502"/>
      <c r="AD2" s="2502"/>
      <c r="AE2" s="2502"/>
      <c r="AF2" s="2502"/>
      <c r="AG2" s="2502"/>
      <c r="AH2" s="2502"/>
      <c r="AI2" s="2502"/>
      <c r="AJ2" s="2502"/>
      <c r="AK2" s="2502"/>
      <c r="AL2" s="2502"/>
      <c r="AM2" s="2502"/>
      <c r="AN2" s="2502"/>
      <c r="AO2" s="2502"/>
      <c r="AP2" s="2502"/>
      <c r="AQ2" s="2502"/>
      <c r="AR2" s="2502"/>
      <c r="AS2" s="2502"/>
      <c r="AT2" s="2502"/>
      <c r="AU2" s="2502"/>
      <c r="AV2" s="2502"/>
      <c r="AW2" s="2502"/>
      <c r="AX2" s="2502"/>
      <c r="AY2" s="2502"/>
      <c r="AZ2" s="2502"/>
      <c r="BA2" s="2502"/>
      <c r="BB2" s="2502"/>
      <c r="BC2" s="2502"/>
      <c r="BD2" s="2502"/>
      <c r="BE2" s="2502"/>
    </row>
    <row r="3" spans="1:57" x14ac:dyDescent="0.25">
      <c r="A3" s="2755" t="s">
        <v>8</v>
      </c>
      <c r="B3" s="2554"/>
      <c r="C3" s="2554"/>
      <c r="D3" s="2503"/>
      <c r="E3" s="2501"/>
      <c r="F3" s="2501"/>
      <c r="G3" s="2501"/>
      <c r="H3" s="2501"/>
      <c r="I3" s="2501"/>
      <c r="J3" s="2501"/>
      <c r="K3" s="2501"/>
      <c r="L3" s="2502"/>
      <c r="M3" s="2502"/>
      <c r="N3" s="2502"/>
      <c r="O3" s="2502"/>
      <c r="P3" s="2502"/>
      <c r="Q3" s="2502"/>
      <c r="R3" s="2555"/>
      <c r="S3" s="2502"/>
      <c r="T3" s="2502"/>
      <c r="U3" s="2502"/>
      <c r="V3" s="2502"/>
      <c r="W3" s="2502"/>
      <c r="X3" s="2502"/>
      <c r="Y3" s="2502"/>
      <c r="Z3" s="2502"/>
      <c r="AA3" s="2502"/>
      <c r="AB3" s="2502"/>
      <c r="AC3" s="2502"/>
      <c r="AD3" s="2502"/>
      <c r="AE3" s="2502"/>
      <c r="AF3" s="2502"/>
      <c r="AG3" s="2502"/>
      <c r="AH3" s="2502"/>
      <c r="AI3" s="2502"/>
      <c r="AJ3" s="2502"/>
      <c r="AK3" s="2502"/>
      <c r="AL3" s="2502"/>
      <c r="AM3" s="2502"/>
      <c r="AN3" s="2502"/>
      <c r="AO3" s="2502"/>
      <c r="AP3" s="2502"/>
      <c r="AQ3" s="2502"/>
      <c r="AR3" s="2502"/>
      <c r="AS3" s="2502"/>
      <c r="AT3" s="2502"/>
      <c r="AU3" s="2502"/>
      <c r="AV3" s="2502"/>
      <c r="AW3" s="2502"/>
      <c r="AX3" s="2502"/>
      <c r="AY3" s="2502"/>
      <c r="AZ3" s="2502"/>
      <c r="BA3" s="2502"/>
      <c r="BB3" s="2502"/>
      <c r="BC3" s="2502"/>
      <c r="BD3" s="2502"/>
      <c r="BE3" s="2502"/>
    </row>
    <row r="4" spans="1:57" x14ac:dyDescent="0.25">
      <c r="A4" s="2755" t="s">
        <v>9</v>
      </c>
      <c r="B4" s="2554"/>
      <c r="C4" s="2554"/>
      <c r="D4" s="2501"/>
      <c r="E4" s="2501"/>
      <c r="F4" s="2501"/>
      <c r="G4" s="2501"/>
      <c r="H4" s="2501"/>
      <c r="I4" s="2501"/>
      <c r="J4" s="2501"/>
      <c r="K4" s="2501"/>
      <c r="L4" s="2502"/>
      <c r="M4" s="2502"/>
      <c r="N4" s="2502"/>
      <c r="O4" s="2502"/>
      <c r="P4" s="2760"/>
      <c r="Q4" s="2502"/>
      <c r="R4" s="2555"/>
      <c r="S4" s="2502"/>
      <c r="T4" s="2502"/>
      <c r="U4" s="2502"/>
      <c r="V4" s="2502"/>
      <c r="W4" s="2502"/>
      <c r="X4" s="2502"/>
      <c r="Y4" s="2502"/>
      <c r="Z4" s="2502"/>
      <c r="AA4" s="2502"/>
      <c r="AB4" s="2502"/>
      <c r="AC4" s="2502"/>
      <c r="AD4" s="2502"/>
      <c r="AE4" s="2502"/>
      <c r="AF4" s="2502"/>
      <c r="AG4" s="2502"/>
      <c r="AH4" s="2502"/>
      <c r="AI4" s="2502"/>
      <c r="AJ4" s="2502"/>
      <c r="AK4" s="2502"/>
      <c r="AL4" s="2502"/>
      <c r="AM4" s="2502"/>
      <c r="AN4" s="2502"/>
      <c r="AO4" s="2502"/>
      <c r="AP4" s="2502"/>
      <c r="AQ4" s="2502"/>
      <c r="AR4" s="2502"/>
      <c r="AS4" s="2502"/>
      <c r="AT4" s="2502"/>
      <c r="AU4" s="2502"/>
      <c r="AV4" s="2502"/>
      <c r="AW4" s="2502"/>
      <c r="AX4" s="2502"/>
      <c r="AY4" s="2502"/>
      <c r="AZ4" s="2502"/>
      <c r="BA4" s="2502"/>
      <c r="BB4" s="2502"/>
      <c r="BC4" s="2502"/>
      <c r="BD4" s="2502"/>
      <c r="BE4" s="2502"/>
    </row>
    <row r="5" spans="1:57" x14ac:dyDescent="0.25">
      <c r="A5" s="2500" t="s">
        <v>10</v>
      </c>
      <c r="B5" s="2554"/>
      <c r="C5" s="2554"/>
      <c r="D5" s="2501"/>
      <c r="E5" s="2501"/>
      <c r="F5" s="2501"/>
      <c r="G5" s="2501"/>
      <c r="H5" s="2501"/>
      <c r="I5" s="2501"/>
      <c r="J5" s="2501"/>
      <c r="K5" s="2501"/>
      <c r="L5" s="2502"/>
      <c r="M5" s="2502"/>
      <c r="N5" s="2502"/>
      <c r="O5" s="2502"/>
      <c r="P5" s="2502"/>
      <c r="Q5" s="2502"/>
      <c r="R5" s="2555"/>
      <c r="S5" s="2502"/>
      <c r="T5" s="2502"/>
      <c r="U5" s="2502"/>
      <c r="V5" s="2502"/>
      <c r="W5" s="2502"/>
      <c r="X5" s="2502"/>
      <c r="Y5" s="2502"/>
      <c r="Z5" s="2502"/>
      <c r="AA5" s="2502"/>
      <c r="AB5" s="2502"/>
      <c r="AC5" s="2502"/>
      <c r="AD5" s="2502"/>
      <c r="AE5" s="2502"/>
      <c r="AF5" s="2502"/>
      <c r="AG5" s="2502"/>
      <c r="AH5" s="2502"/>
      <c r="AI5" s="2502"/>
      <c r="AJ5" s="2502"/>
      <c r="AK5" s="2502"/>
      <c r="AL5" s="2502"/>
      <c r="AM5" s="2502"/>
      <c r="AN5" s="2502"/>
      <c r="AO5" s="2502"/>
      <c r="AP5" s="2502"/>
      <c r="AQ5" s="2502"/>
      <c r="AR5" s="2502"/>
      <c r="AS5" s="2502"/>
      <c r="AT5" s="2502"/>
      <c r="AU5" s="2502"/>
      <c r="AV5" s="2502"/>
      <c r="AW5" s="2502"/>
      <c r="AX5" s="2502"/>
      <c r="AY5" s="2502"/>
      <c r="AZ5" s="2502"/>
      <c r="BA5" s="2502"/>
      <c r="BB5" s="2502"/>
      <c r="BC5" s="2502"/>
      <c r="BD5" s="2502"/>
      <c r="BE5" s="2502"/>
    </row>
    <row r="6" spans="1:57" ht="15.75" x14ac:dyDescent="0.25">
      <c r="A6" s="2904" t="s">
        <v>11</v>
      </c>
      <c r="B6" s="2904"/>
      <c r="C6" s="2904"/>
      <c r="D6" s="2904"/>
      <c r="E6" s="2904"/>
      <c r="F6" s="2904"/>
      <c r="G6" s="2904"/>
      <c r="H6" s="2904"/>
      <c r="I6" s="2904"/>
      <c r="J6" s="2904"/>
      <c r="K6" s="2904"/>
      <c r="L6" s="2904"/>
      <c r="M6" s="2904"/>
      <c r="N6" s="2904"/>
      <c r="O6" s="2904"/>
      <c r="P6" s="2904"/>
      <c r="Q6" s="2519"/>
      <c r="R6" s="2556"/>
      <c r="S6" s="2497"/>
      <c r="T6" s="2495"/>
      <c r="U6" s="2495"/>
      <c r="V6" s="2495"/>
      <c r="W6" s="2495"/>
      <c r="X6" s="2495"/>
      <c r="Y6" s="2495"/>
      <c r="Z6" s="2495"/>
      <c r="AA6" s="2495"/>
      <c r="AB6" s="2495"/>
      <c r="AC6" s="2495"/>
      <c r="AD6" s="2495"/>
      <c r="AE6" s="2495"/>
      <c r="AF6" s="2495"/>
      <c r="AG6" s="2495"/>
      <c r="AH6" s="2495"/>
      <c r="AI6" s="2495"/>
      <c r="AJ6" s="2495"/>
      <c r="AK6" s="2495"/>
      <c r="AL6" s="2495"/>
      <c r="AM6" s="2495"/>
      <c r="AN6" s="2495"/>
      <c r="AO6" s="2495"/>
      <c r="AP6" s="2495"/>
      <c r="AQ6" s="2495"/>
      <c r="AR6" s="2495"/>
      <c r="AS6" s="2495"/>
      <c r="AT6" s="2495"/>
      <c r="AU6" s="2495"/>
      <c r="AV6" s="2495"/>
      <c r="AW6" s="2495"/>
      <c r="AX6" s="2495"/>
      <c r="AY6" s="2495"/>
      <c r="AZ6" s="2495"/>
      <c r="BA6" s="2495"/>
      <c r="BB6" s="2495"/>
      <c r="BC6" s="2495"/>
      <c r="BD6" s="2495"/>
      <c r="BE6" s="2495"/>
    </row>
    <row r="7" spans="1:57" x14ac:dyDescent="0.25">
      <c r="A7" s="2550" t="s">
        <v>12</v>
      </c>
      <c r="B7" s="2557"/>
      <c r="C7" s="2557"/>
      <c r="D7" s="2558"/>
      <c r="E7" s="2558"/>
      <c r="F7" s="2558"/>
      <c r="G7" s="2559"/>
      <c r="H7" s="2558"/>
      <c r="I7" s="2558"/>
      <c r="J7" s="2558"/>
      <c r="K7" s="2558"/>
      <c r="L7" s="2558"/>
      <c r="M7" s="2558"/>
      <c r="N7" s="2558"/>
      <c r="O7" s="2558"/>
      <c r="P7" s="2560"/>
      <c r="Q7" s="2560"/>
      <c r="R7" s="2561"/>
      <c r="S7" s="2767"/>
      <c r="T7" s="2495"/>
      <c r="U7" s="2495"/>
      <c r="V7" s="2495"/>
      <c r="W7" s="2495"/>
      <c r="X7" s="2495"/>
      <c r="Y7" s="2495"/>
      <c r="Z7" s="2495"/>
      <c r="AA7" s="2495"/>
      <c r="AB7" s="2495"/>
      <c r="AC7" s="2495"/>
      <c r="AD7" s="2495"/>
      <c r="AE7" s="2495"/>
      <c r="AF7" s="2495"/>
      <c r="AG7" s="2495"/>
      <c r="AH7" s="2495"/>
      <c r="AI7" s="2495"/>
      <c r="AJ7" s="2495"/>
      <c r="AK7" s="2495"/>
      <c r="AL7" s="2495"/>
      <c r="AM7" s="2495"/>
      <c r="AN7" s="2495"/>
      <c r="AO7" s="2495"/>
      <c r="AP7" s="2495"/>
      <c r="AQ7" s="2495"/>
      <c r="AR7" s="2495"/>
      <c r="AS7" s="2495"/>
      <c r="AT7" s="2495"/>
      <c r="AU7" s="2495"/>
      <c r="AV7" s="2495"/>
      <c r="AW7" s="2495"/>
      <c r="AX7" s="2495"/>
      <c r="AY7" s="2495"/>
      <c r="AZ7" s="2495"/>
      <c r="BA7" s="2495"/>
      <c r="BB7" s="2495"/>
      <c r="BC7" s="2495"/>
      <c r="BD7" s="2495"/>
      <c r="BE7" s="2495"/>
    </row>
    <row r="8" spans="1:57" x14ac:dyDescent="0.25">
      <c r="A8" s="2804" t="s">
        <v>13</v>
      </c>
      <c r="B8" s="2805"/>
      <c r="C8" s="2806"/>
      <c r="D8" s="2801" t="s">
        <v>4</v>
      </c>
      <c r="E8" s="2797" t="s">
        <v>14</v>
      </c>
      <c r="F8" s="2803"/>
      <c r="G8" s="2803"/>
      <c r="H8" s="2803"/>
      <c r="I8" s="2803"/>
      <c r="J8" s="2803"/>
      <c r="K8" s="2803"/>
      <c r="L8" s="2803"/>
      <c r="M8" s="2803"/>
      <c r="N8" s="2803"/>
      <c r="O8" s="2798"/>
      <c r="P8" s="2797" t="s">
        <v>15</v>
      </c>
      <c r="Q8" s="2798"/>
      <c r="R8" s="2796" t="s">
        <v>16</v>
      </c>
      <c r="S8" s="2530"/>
      <c r="T8" s="2495"/>
      <c r="U8" s="2495"/>
      <c r="V8" s="2495"/>
      <c r="W8" s="2495"/>
      <c r="X8" s="2495"/>
      <c r="Y8" s="2495"/>
      <c r="Z8" s="2495"/>
      <c r="AA8" s="2495"/>
      <c r="AB8" s="2495"/>
      <c r="AC8" s="2495"/>
      <c r="AD8" s="2495"/>
      <c r="AE8" s="2495"/>
      <c r="AF8" s="2495"/>
      <c r="AG8" s="2495"/>
      <c r="AH8" s="2498"/>
      <c r="AI8" s="2498"/>
      <c r="AJ8" s="2498"/>
      <c r="AK8" s="2498"/>
      <c r="AL8" s="2498"/>
      <c r="AM8" s="2498"/>
      <c r="AN8" s="2498"/>
      <c r="AO8" s="2498"/>
      <c r="AP8" s="2498"/>
      <c r="AQ8" s="2498"/>
      <c r="AR8" s="2498"/>
      <c r="AS8" s="2498"/>
      <c r="AT8" s="2498"/>
      <c r="AU8" s="2498"/>
      <c r="AV8" s="2498"/>
      <c r="AW8" s="2498"/>
      <c r="AX8" s="2498"/>
      <c r="AY8" s="2498"/>
      <c r="AZ8" s="2498"/>
      <c r="BA8" s="2498"/>
      <c r="BB8" s="2498"/>
      <c r="BC8" s="2498"/>
      <c r="BD8" s="2498"/>
      <c r="BE8" s="2498"/>
    </row>
    <row r="9" spans="1:57" ht="21" x14ac:dyDescent="0.25">
      <c r="A9" s="2807"/>
      <c r="B9" s="2808"/>
      <c r="C9" s="2809"/>
      <c r="D9" s="2831"/>
      <c r="E9" s="2544" t="s">
        <v>17</v>
      </c>
      <c r="F9" s="2510" t="s">
        <v>18</v>
      </c>
      <c r="G9" s="2510" t="s">
        <v>19</v>
      </c>
      <c r="H9" s="2510" t="s">
        <v>20</v>
      </c>
      <c r="I9" s="2510" t="s">
        <v>21</v>
      </c>
      <c r="J9" s="2510" t="s">
        <v>22</v>
      </c>
      <c r="K9" s="2510" t="s">
        <v>23</v>
      </c>
      <c r="L9" s="2510" t="s">
        <v>24</v>
      </c>
      <c r="M9" s="2510" t="s">
        <v>25</v>
      </c>
      <c r="N9" s="2510" t="s">
        <v>26</v>
      </c>
      <c r="O9" s="2529" t="s">
        <v>27</v>
      </c>
      <c r="P9" s="2507" t="s">
        <v>1</v>
      </c>
      <c r="Q9" s="2562" t="s">
        <v>2</v>
      </c>
      <c r="R9" s="2796"/>
      <c r="S9" s="2530"/>
      <c r="T9" s="2495"/>
      <c r="U9" s="2495"/>
      <c r="V9" s="2495"/>
      <c r="W9" s="2495"/>
      <c r="X9" s="2495"/>
      <c r="Y9" s="2495"/>
      <c r="Z9" s="2495"/>
      <c r="AA9" s="2495"/>
      <c r="AB9" s="2495"/>
      <c r="AC9" s="2495"/>
      <c r="AD9" s="2495"/>
      <c r="AE9" s="2495"/>
      <c r="AF9" s="2495"/>
      <c r="AG9" s="2495"/>
      <c r="AH9" s="2498"/>
      <c r="AI9" s="2498"/>
      <c r="AJ9" s="2498"/>
      <c r="AK9" s="2498"/>
      <c r="AL9" s="2498"/>
      <c r="AM9" s="2498"/>
      <c r="AN9" s="2498"/>
      <c r="AO9" s="2498"/>
      <c r="AP9" s="2498"/>
      <c r="AQ9" s="2498"/>
      <c r="AR9" s="2498"/>
      <c r="AS9" s="2498"/>
      <c r="AT9" s="2498"/>
      <c r="AU9" s="2498"/>
      <c r="AV9" s="2498"/>
      <c r="AW9" s="2498"/>
      <c r="AX9" s="2498"/>
      <c r="AY9" s="2498"/>
      <c r="AZ9" s="2498"/>
      <c r="BA9" s="2498"/>
      <c r="BB9" s="2498"/>
      <c r="BC9" s="2498"/>
      <c r="BD9" s="2498"/>
      <c r="BE9" s="2498"/>
    </row>
    <row r="10" spans="1:57" ht="15.75" x14ac:dyDescent="0.25">
      <c r="A10" s="2550" t="s">
        <v>28</v>
      </c>
      <c r="B10" s="2543"/>
      <c r="C10" s="2543"/>
      <c r="D10" s="2563"/>
      <c r="E10" s="2563"/>
      <c r="F10" s="2563"/>
      <c r="G10" s="2563"/>
      <c r="H10" s="2563"/>
      <c r="I10" s="2563"/>
      <c r="J10" s="2563"/>
      <c r="K10" s="2563"/>
      <c r="L10" s="2563"/>
      <c r="M10" s="2563"/>
      <c r="N10" s="2563"/>
      <c r="O10" s="2563"/>
      <c r="P10" s="2563"/>
      <c r="Q10" s="2563"/>
      <c r="R10" s="2563"/>
      <c r="S10" s="2542"/>
      <c r="T10" s="2521"/>
      <c r="U10" s="2495"/>
      <c r="V10" s="2495"/>
      <c r="W10" s="2495"/>
      <c r="X10" s="2495"/>
      <c r="Y10" s="2495"/>
      <c r="Z10" s="2495"/>
      <c r="AA10" s="2495"/>
      <c r="AB10" s="2495"/>
      <c r="AC10" s="2495"/>
      <c r="AD10" s="2495"/>
      <c r="AE10" s="2495"/>
      <c r="AF10" s="2495"/>
      <c r="AG10" s="2495"/>
      <c r="AH10" s="2495"/>
      <c r="AI10" s="2495"/>
      <c r="AJ10" s="2495"/>
      <c r="AK10" s="2495"/>
      <c r="AL10" s="2495"/>
      <c r="AM10" s="2495"/>
      <c r="AN10" s="2495"/>
      <c r="AO10" s="2495"/>
      <c r="AP10" s="2495"/>
      <c r="AQ10" s="2495"/>
      <c r="AR10" s="2495"/>
      <c r="AS10" s="2495"/>
      <c r="AT10" s="2495"/>
      <c r="AU10" s="2495"/>
      <c r="AV10" s="2495"/>
      <c r="AW10" s="2495"/>
      <c r="AX10" s="2495"/>
      <c r="AY10" s="2495"/>
      <c r="AZ10" s="2495"/>
      <c r="BA10" s="2495"/>
      <c r="BB10" s="2495"/>
      <c r="BC10" s="2495"/>
      <c r="BD10" s="2495"/>
      <c r="BE10" s="2495"/>
    </row>
    <row r="11" spans="1:57" x14ac:dyDescent="0.25">
      <c r="A11" s="2905" t="s">
        <v>29</v>
      </c>
      <c r="B11" s="2872" t="s">
        <v>30</v>
      </c>
      <c r="C11" s="2874"/>
      <c r="D11" s="2634">
        <v>0</v>
      </c>
      <c r="E11" s="2697"/>
      <c r="F11" s="2714"/>
      <c r="G11" s="2714"/>
      <c r="H11" s="2698"/>
      <c r="I11" s="2698"/>
      <c r="J11" s="2698"/>
      <c r="K11" s="2698"/>
      <c r="L11" s="2698"/>
      <c r="M11" s="2698"/>
      <c r="N11" s="2681"/>
      <c r="O11" s="2682"/>
      <c r="P11" s="2714"/>
      <c r="Q11" s="2682"/>
      <c r="R11" s="2690"/>
      <c r="S11" s="2756" t="s">
        <v>6</v>
      </c>
      <c r="T11" s="2546"/>
      <c r="U11" s="2495"/>
      <c r="V11" s="2495"/>
      <c r="W11" s="2495"/>
      <c r="X11" s="2495"/>
      <c r="Y11" s="2498"/>
      <c r="Z11" s="2498"/>
      <c r="AA11" s="2509"/>
      <c r="AB11" s="2498"/>
      <c r="AC11" s="2498"/>
      <c r="AD11" s="2498"/>
      <c r="AE11" s="2498"/>
      <c r="AF11" s="2498"/>
      <c r="AG11" s="2498"/>
      <c r="AH11" s="2498"/>
      <c r="AI11" s="2498"/>
      <c r="AJ11" s="2498"/>
      <c r="AK11" s="2498"/>
      <c r="AL11" s="2498"/>
      <c r="AM11" s="2498"/>
      <c r="AN11" s="2498"/>
      <c r="AO11" s="2498"/>
      <c r="AP11" s="2498"/>
      <c r="AQ11" s="2498"/>
      <c r="AR11" s="2498"/>
      <c r="AS11" s="2498"/>
      <c r="AT11" s="2498"/>
      <c r="AU11" s="2498"/>
      <c r="AV11" s="2498"/>
      <c r="AW11" s="2498"/>
      <c r="AX11" s="2498"/>
      <c r="AY11" s="2498"/>
      <c r="AZ11" s="2498"/>
      <c r="BA11" s="2595" t="s">
        <v>3</v>
      </c>
      <c r="BB11" s="2595" t="s">
        <v>3</v>
      </c>
      <c r="BC11" s="2498"/>
      <c r="BD11" s="2759">
        <v>0</v>
      </c>
      <c r="BE11" s="2759">
        <v>0</v>
      </c>
    </row>
    <row r="12" spans="1:57" x14ac:dyDescent="0.25">
      <c r="A12" s="2906"/>
      <c r="B12" s="2820" t="s">
        <v>31</v>
      </c>
      <c r="C12" s="2821"/>
      <c r="D12" s="2636">
        <v>0</v>
      </c>
      <c r="E12" s="2630"/>
      <c r="F12" s="2680"/>
      <c r="G12" s="2680"/>
      <c r="H12" s="2631"/>
      <c r="I12" s="2631"/>
      <c r="J12" s="2631"/>
      <c r="K12" s="2631"/>
      <c r="L12" s="2631"/>
      <c r="M12" s="2631"/>
      <c r="N12" s="2632"/>
      <c r="O12" s="2633"/>
      <c r="P12" s="2680"/>
      <c r="Q12" s="2633"/>
      <c r="R12" s="2623"/>
      <c r="S12" s="2756" t="s">
        <v>6</v>
      </c>
      <c r="T12" s="2546"/>
      <c r="U12" s="2495"/>
      <c r="V12" s="2495"/>
      <c r="W12" s="2495"/>
      <c r="X12" s="2495"/>
      <c r="Y12" s="2502"/>
      <c r="Z12" s="2502"/>
      <c r="AA12" s="2509"/>
      <c r="AB12" s="2502"/>
      <c r="AC12" s="2502"/>
      <c r="AD12" s="2498"/>
      <c r="AE12" s="2498"/>
      <c r="AF12" s="2498"/>
      <c r="AG12" s="2498"/>
      <c r="AH12" s="2498"/>
      <c r="AI12" s="2498"/>
      <c r="AJ12" s="2498"/>
      <c r="AK12" s="2498"/>
      <c r="AL12" s="2498"/>
      <c r="AM12" s="2498"/>
      <c r="AN12" s="2498"/>
      <c r="AO12" s="2498"/>
      <c r="AP12" s="2498"/>
      <c r="AQ12" s="2498"/>
      <c r="AR12" s="2498"/>
      <c r="AS12" s="2498"/>
      <c r="AT12" s="2498"/>
      <c r="AU12" s="2498"/>
      <c r="AV12" s="2498"/>
      <c r="AW12" s="2498"/>
      <c r="AX12" s="2498"/>
      <c r="AY12" s="2498"/>
      <c r="AZ12" s="2498"/>
      <c r="BA12" s="2595" t="s">
        <v>3</v>
      </c>
      <c r="BB12" s="2595" t="s">
        <v>3</v>
      </c>
      <c r="BC12" s="2498"/>
      <c r="BD12" s="2759">
        <v>0</v>
      </c>
      <c r="BE12" s="2759">
        <v>0</v>
      </c>
    </row>
    <row r="13" spans="1:57" ht="15.75" x14ac:dyDescent="0.25">
      <c r="A13" s="2551" t="s">
        <v>32</v>
      </c>
      <c r="B13" s="2564"/>
      <c r="C13" s="2564"/>
      <c r="D13" s="2526"/>
      <c r="E13" s="2526"/>
      <c r="F13" s="2526"/>
      <c r="G13" s="2526"/>
      <c r="H13" s="2526"/>
      <c r="I13" s="2526"/>
      <c r="J13" s="2526"/>
      <c r="K13" s="2526"/>
      <c r="L13" s="2526"/>
      <c r="M13" s="2526"/>
      <c r="N13" s="2526"/>
      <c r="O13" s="2526"/>
      <c r="P13" s="2526"/>
      <c r="Q13" s="2542"/>
      <c r="R13" s="2521"/>
      <c r="S13" s="2495"/>
      <c r="T13" s="2495"/>
      <c r="U13" s="2495"/>
      <c r="V13" s="2495"/>
      <c r="W13" s="2495"/>
      <c r="X13" s="2495"/>
      <c r="Y13" s="2495"/>
      <c r="Z13" s="2495"/>
      <c r="AA13" s="2495"/>
      <c r="AB13" s="2495"/>
      <c r="AC13" s="2495"/>
      <c r="AD13" s="2495"/>
      <c r="AE13" s="2495"/>
      <c r="AF13" s="2495"/>
      <c r="AG13" s="2495"/>
      <c r="AH13" s="2495"/>
      <c r="AI13" s="2495"/>
      <c r="AJ13" s="2495"/>
      <c r="AK13" s="2495"/>
      <c r="AL13" s="2495"/>
      <c r="AM13" s="2495"/>
      <c r="AN13" s="2495"/>
      <c r="AO13" s="2495"/>
      <c r="AP13" s="2495"/>
      <c r="AQ13" s="2495"/>
      <c r="AR13" s="2495"/>
      <c r="AS13" s="2495"/>
      <c r="AT13" s="2495"/>
      <c r="AU13" s="2495"/>
      <c r="AV13" s="2495"/>
      <c r="AW13" s="2495"/>
      <c r="AX13" s="2495"/>
      <c r="AY13" s="2495"/>
      <c r="AZ13" s="2495"/>
      <c r="BA13" s="2495"/>
      <c r="BB13" s="2495"/>
      <c r="BC13" s="2495"/>
      <c r="BD13" s="2495"/>
      <c r="BE13" s="2495"/>
    </row>
    <row r="14" spans="1:57" ht="94.5" x14ac:dyDescent="0.25">
      <c r="A14" s="2858" t="s">
        <v>13</v>
      </c>
      <c r="B14" s="2907"/>
      <c r="C14" s="2907"/>
      <c r="D14" s="2565" t="s">
        <v>4</v>
      </c>
      <c r="E14" s="2544" t="s">
        <v>33</v>
      </c>
      <c r="F14" s="2510" t="s">
        <v>34</v>
      </c>
      <c r="G14" s="2510" t="s">
        <v>35</v>
      </c>
      <c r="H14" s="2510" t="s">
        <v>22</v>
      </c>
      <c r="I14" s="2510" t="s">
        <v>23</v>
      </c>
      <c r="J14" s="2510" t="s">
        <v>24</v>
      </c>
      <c r="K14" s="2510" t="s">
        <v>25</v>
      </c>
      <c r="L14" s="2510" t="s">
        <v>26</v>
      </c>
      <c r="M14" s="2529" t="s">
        <v>27</v>
      </c>
      <c r="N14" s="2507" t="s">
        <v>1</v>
      </c>
      <c r="O14" s="2562" t="s">
        <v>2</v>
      </c>
      <c r="P14" s="2517" t="s">
        <v>36</v>
      </c>
      <c r="Q14" s="2530"/>
      <c r="R14" s="2495"/>
      <c r="S14" s="2495"/>
      <c r="T14" s="2495"/>
      <c r="U14" s="2495"/>
      <c r="V14" s="2495"/>
      <c r="W14" s="2495"/>
      <c r="X14" s="2495"/>
      <c r="Y14" s="2495"/>
      <c r="Z14" s="2495"/>
      <c r="AA14" s="2495"/>
      <c r="AB14" s="2498"/>
      <c r="AC14" s="2498"/>
      <c r="AD14" s="2498"/>
      <c r="AE14" s="2498"/>
      <c r="AF14" s="2498"/>
      <c r="AG14" s="2498"/>
      <c r="AH14" s="2498"/>
      <c r="AI14" s="2498"/>
      <c r="AJ14" s="2498"/>
      <c r="AK14" s="2498"/>
      <c r="AL14" s="2498"/>
      <c r="AM14" s="2498"/>
      <c r="AN14" s="2498"/>
      <c r="AO14" s="2498"/>
      <c r="AP14" s="2498"/>
      <c r="AQ14" s="2498"/>
      <c r="AR14" s="2498"/>
      <c r="AS14" s="2498"/>
      <c r="AT14" s="2498"/>
      <c r="AU14" s="2498"/>
      <c r="AV14" s="2498"/>
      <c r="AW14" s="2498"/>
      <c r="AX14" s="2498"/>
      <c r="AY14" s="2498"/>
      <c r="AZ14" s="2498"/>
      <c r="BA14" s="2495"/>
      <c r="BB14" s="2495"/>
      <c r="BC14" s="2498"/>
      <c r="BD14" s="2495"/>
      <c r="BE14" s="2495"/>
    </row>
    <row r="15" spans="1:57" x14ac:dyDescent="0.25">
      <c r="A15" s="2905" t="s">
        <v>37</v>
      </c>
      <c r="B15" s="2872" t="s">
        <v>30</v>
      </c>
      <c r="C15" s="2874"/>
      <c r="D15" s="2634">
        <v>0</v>
      </c>
      <c r="E15" s="2697"/>
      <c r="F15" s="2698"/>
      <c r="G15" s="2698"/>
      <c r="H15" s="2698"/>
      <c r="I15" s="2698"/>
      <c r="J15" s="2698"/>
      <c r="K15" s="2698"/>
      <c r="L15" s="2681"/>
      <c r="M15" s="2682"/>
      <c r="N15" s="2714"/>
      <c r="O15" s="2682"/>
      <c r="P15" s="2691"/>
      <c r="Q15" s="2756" t="s">
        <v>6</v>
      </c>
      <c r="R15" s="2546"/>
      <c r="S15" s="2495"/>
      <c r="T15" s="2495"/>
      <c r="U15" s="2495"/>
      <c r="V15" s="2495"/>
      <c r="W15" s="2498"/>
      <c r="X15" s="2498"/>
      <c r="Y15" s="2509"/>
      <c r="Z15" s="2498"/>
      <c r="AA15" s="2498"/>
      <c r="AB15" s="2498"/>
      <c r="AC15" s="2498"/>
      <c r="AD15" s="2498"/>
      <c r="AE15" s="2498"/>
      <c r="AF15" s="2498"/>
      <c r="AG15" s="2498"/>
      <c r="AH15" s="2498"/>
      <c r="AI15" s="2498"/>
      <c r="AJ15" s="2498"/>
      <c r="AK15" s="2498"/>
      <c r="AL15" s="2498"/>
      <c r="AM15" s="2498"/>
      <c r="AN15" s="2498"/>
      <c r="AO15" s="2498"/>
      <c r="AP15" s="2498"/>
      <c r="AQ15" s="2498"/>
      <c r="AR15" s="2498"/>
      <c r="AS15" s="2498"/>
      <c r="AT15" s="2498"/>
      <c r="AU15" s="2498"/>
      <c r="AV15" s="2498"/>
      <c r="AW15" s="2498"/>
      <c r="AX15" s="2498"/>
      <c r="AY15" s="2498"/>
      <c r="AZ15" s="2498"/>
      <c r="BA15" s="2595" t="s">
        <v>3</v>
      </c>
      <c r="BB15" s="2595" t="s">
        <v>3</v>
      </c>
      <c r="BC15" s="2498"/>
      <c r="BD15" s="2759">
        <v>0</v>
      </c>
      <c r="BE15" s="2759">
        <v>0</v>
      </c>
    </row>
    <row r="16" spans="1:57" x14ac:dyDescent="0.25">
      <c r="A16" s="2906"/>
      <c r="B16" s="2820" t="s">
        <v>38</v>
      </c>
      <c r="C16" s="2821"/>
      <c r="D16" s="2636">
        <v>0</v>
      </c>
      <c r="E16" s="2630"/>
      <c r="F16" s="2631"/>
      <c r="G16" s="2631"/>
      <c r="H16" s="2631"/>
      <c r="I16" s="2631"/>
      <c r="J16" s="2631"/>
      <c r="K16" s="2631"/>
      <c r="L16" s="2632"/>
      <c r="M16" s="2633"/>
      <c r="N16" s="2680"/>
      <c r="O16" s="2633"/>
      <c r="P16" s="2623"/>
      <c r="Q16" s="2756" t="s">
        <v>6</v>
      </c>
      <c r="R16" s="2546"/>
      <c r="S16" s="2495"/>
      <c r="T16" s="2495"/>
      <c r="U16" s="2495"/>
      <c r="V16" s="2495"/>
      <c r="W16" s="2498"/>
      <c r="X16" s="2498"/>
      <c r="Y16" s="2509"/>
      <c r="Z16" s="2498"/>
      <c r="AA16" s="2498"/>
      <c r="AB16" s="2498"/>
      <c r="AC16" s="2498"/>
      <c r="AD16" s="2498"/>
      <c r="AE16" s="2498"/>
      <c r="AF16" s="2498"/>
      <c r="AG16" s="2498"/>
      <c r="AH16" s="2498"/>
      <c r="AI16" s="2498"/>
      <c r="AJ16" s="2498"/>
      <c r="AK16" s="2498"/>
      <c r="AL16" s="2498"/>
      <c r="AM16" s="2498"/>
      <c r="AN16" s="2498"/>
      <c r="AO16" s="2498"/>
      <c r="AP16" s="2498"/>
      <c r="AQ16" s="2498"/>
      <c r="AR16" s="2498"/>
      <c r="AS16" s="2498"/>
      <c r="AT16" s="2498"/>
      <c r="AU16" s="2498"/>
      <c r="AV16" s="2498"/>
      <c r="AW16" s="2498"/>
      <c r="AX16" s="2498"/>
      <c r="AY16" s="2498"/>
      <c r="AZ16" s="2498"/>
      <c r="BA16" s="2595" t="s">
        <v>3</v>
      </c>
      <c r="BB16" s="2595" t="s">
        <v>3</v>
      </c>
      <c r="BC16" s="2498"/>
      <c r="BD16" s="2759">
        <v>0</v>
      </c>
      <c r="BE16" s="2759">
        <v>0</v>
      </c>
    </row>
    <row r="17" spans="1:58" ht="15.75" x14ac:dyDescent="0.25">
      <c r="A17" s="2551" t="s">
        <v>39</v>
      </c>
      <c r="B17" s="2564"/>
      <c r="C17" s="2564"/>
      <c r="D17" s="2526"/>
      <c r="E17" s="2526"/>
      <c r="F17" s="2526"/>
      <c r="G17" s="2526"/>
      <c r="H17" s="2526"/>
      <c r="I17" s="2526"/>
      <c r="J17" s="2526"/>
      <c r="K17" s="2526"/>
      <c r="L17" s="2526"/>
      <c r="M17" s="2526"/>
      <c r="N17" s="2526"/>
      <c r="O17" s="2526"/>
      <c r="P17" s="2526"/>
      <c r="Q17" s="2542"/>
      <c r="R17" s="2521"/>
      <c r="S17" s="2495"/>
      <c r="T17" s="2495"/>
      <c r="U17" s="2495"/>
      <c r="V17" s="2495"/>
      <c r="W17" s="2495"/>
      <c r="X17" s="2495"/>
      <c r="Y17" s="2495"/>
      <c r="Z17" s="2495"/>
      <c r="AA17" s="2495"/>
      <c r="AB17" s="2495"/>
      <c r="AC17" s="2495"/>
      <c r="AD17" s="2495"/>
      <c r="AE17" s="2495"/>
      <c r="AF17" s="2495"/>
      <c r="AG17" s="2495"/>
      <c r="AH17" s="2495"/>
      <c r="AI17" s="2495"/>
      <c r="AJ17" s="2495"/>
      <c r="AK17" s="2495"/>
      <c r="AL17" s="2495"/>
      <c r="AM17" s="2495"/>
      <c r="AN17" s="2495"/>
      <c r="AO17" s="2495"/>
      <c r="AP17" s="2495"/>
      <c r="AQ17" s="2495"/>
      <c r="AR17" s="2495"/>
      <c r="AS17" s="2495"/>
      <c r="AT17" s="2495"/>
      <c r="AU17" s="2495"/>
      <c r="AV17" s="2495"/>
      <c r="AW17" s="2495"/>
      <c r="AX17" s="2495"/>
      <c r="AY17" s="2495"/>
      <c r="AZ17" s="2495"/>
      <c r="BA17" s="2495"/>
      <c r="BB17" s="2495"/>
      <c r="BC17" s="2495"/>
      <c r="BD17" s="2495"/>
      <c r="BE17" s="2495"/>
      <c r="BF17" s="2495"/>
    </row>
    <row r="18" spans="1:58" ht="21" x14ac:dyDescent="0.25">
      <c r="A18" s="2858" t="s">
        <v>13</v>
      </c>
      <c r="B18" s="2907"/>
      <c r="C18" s="2907"/>
      <c r="D18" s="2565" t="s">
        <v>4</v>
      </c>
      <c r="E18" s="2544" t="s">
        <v>17</v>
      </c>
      <c r="F18" s="2510" t="s">
        <v>19</v>
      </c>
      <c r="G18" s="2510" t="s">
        <v>21</v>
      </c>
      <c r="H18" s="2510" t="s">
        <v>22</v>
      </c>
      <c r="I18" s="2510" t="s">
        <v>23</v>
      </c>
      <c r="J18" s="2510" t="s">
        <v>24</v>
      </c>
      <c r="K18" s="2510" t="s">
        <v>25</v>
      </c>
      <c r="L18" s="2510" t="s">
        <v>26</v>
      </c>
      <c r="M18" s="2529" t="s">
        <v>27</v>
      </c>
      <c r="N18" s="2507" t="s">
        <v>1</v>
      </c>
      <c r="O18" s="2562" t="s">
        <v>2</v>
      </c>
      <c r="P18" s="2530"/>
      <c r="Q18" s="2495"/>
      <c r="R18" s="2521"/>
      <c r="S18" s="2495"/>
      <c r="T18" s="2495"/>
      <c r="U18" s="2495"/>
      <c r="V18" s="2495"/>
      <c r="W18" s="2495"/>
      <c r="X18" s="2495"/>
      <c r="Y18" s="2495"/>
      <c r="Z18" s="2495"/>
      <c r="AA18" s="2495"/>
      <c r="AB18" s="2498"/>
      <c r="AC18" s="2498"/>
      <c r="AD18" s="2498"/>
      <c r="AE18" s="2498"/>
      <c r="AF18" s="2498"/>
      <c r="AG18" s="2498"/>
      <c r="AH18" s="2498"/>
      <c r="AI18" s="2498"/>
      <c r="AJ18" s="2498"/>
      <c r="AK18" s="2498"/>
      <c r="AL18" s="2498"/>
      <c r="AM18" s="2498"/>
      <c r="AN18" s="2498"/>
      <c r="AO18" s="2498"/>
      <c r="AP18" s="2498"/>
      <c r="AQ18" s="2498"/>
      <c r="AR18" s="2498"/>
      <c r="AS18" s="2498"/>
      <c r="AT18" s="2498"/>
      <c r="AU18" s="2498"/>
      <c r="AV18" s="2498"/>
      <c r="AW18" s="2498"/>
      <c r="AX18" s="2498"/>
      <c r="AY18" s="2498"/>
      <c r="AZ18" s="2498"/>
      <c r="BA18" s="2495"/>
      <c r="BB18" s="2495"/>
      <c r="BC18" s="2495"/>
      <c r="BD18" s="2498"/>
      <c r="BE18" s="2498"/>
      <c r="BF18" s="2498"/>
    </row>
    <row r="19" spans="1:58" ht="15.75" x14ac:dyDescent="0.25">
      <c r="A19" s="2863" t="s">
        <v>40</v>
      </c>
      <c r="B19" s="2864"/>
      <c r="C19" s="2865"/>
      <c r="D19" s="2634">
        <v>0</v>
      </c>
      <c r="E19" s="2640"/>
      <c r="F19" s="2641"/>
      <c r="G19" s="2641"/>
      <c r="H19" s="2641"/>
      <c r="I19" s="2641"/>
      <c r="J19" s="2641"/>
      <c r="K19" s="2641"/>
      <c r="L19" s="2656"/>
      <c r="M19" s="2669"/>
      <c r="N19" s="2640"/>
      <c r="O19" s="2669"/>
      <c r="P19" s="2756" t="s">
        <v>3</v>
      </c>
      <c r="Q19" s="2546"/>
      <c r="R19" s="2521"/>
      <c r="S19" s="2495"/>
      <c r="T19" s="2495"/>
      <c r="U19" s="2495"/>
      <c r="V19" s="2502"/>
      <c r="W19" s="2502"/>
      <c r="X19" s="2509"/>
      <c r="Y19" s="2502"/>
      <c r="Z19" s="2502"/>
      <c r="AA19" s="2495"/>
      <c r="AB19" s="2498"/>
      <c r="AC19" s="2498"/>
      <c r="AD19" s="2498"/>
      <c r="AE19" s="2498"/>
      <c r="AF19" s="2498"/>
      <c r="AG19" s="2498"/>
      <c r="AH19" s="2498"/>
      <c r="AI19" s="2498"/>
      <c r="AJ19" s="2498"/>
      <c r="AK19" s="2498"/>
      <c r="AL19" s="2498"/>
      <c r="AM19" s="2498"/>
      <c r="AN19" s="2498"/>
      <c r="AO19" s="2498"/>
      <c r="AP19" s="2498"/>
      <c r="AQ19" s="2498"/>
      <c r="AR19" s="2498"/>
      <c r="AS19" s="2498"/>
      <c r="AT19" s="2498"/>
      <c r="AU19" s="2498"/>
      <c r="AV19" s="2498"/>
      <c r="AW19" s="2498"/>
      <c r="AX19" s="2498"/>
      <c r="AY19" s="2498"/>
      <c r="AZ19" s="2498"/>
      <c r="BA19" s="2595" t="s">
        <v>3</v>
      </c>
      <c r="BB19" s="2498"/>
      <c r="BC19" s="2498"/>
      <c r="BD19" s="2759">
        <v>0</v>
      </c>
      <c r="BE19" s="2498"/>
      <c r="BF19" s="2498"/>
    </row>
    <row r="20" spans="1:58" ht="15.75" x14ac:dyDescent="0.25">
      <c r="A20" s="2901" t="s">
        <v>41</v>
      </c>
      <c r="B20" s="2902"/>
      <c r="C20" s="2903"/>
      <c r="D20" s="2636">
        <v>0</v>
      </c>
      <c r="E20" s="2630"/>
      <c r="F20" s="2631"/>
      <c r="G20" s="2631"/>
      <c r="H20" s="2631"/>
      <c r="I20" s="2631"/>
      <c r="J20" s="2631"/>
      <c r="K20" s="2631"/>
      <c r="L20" s="2632"/>
      <c r="M20" s="2633"/>
      <c r="N20" s="2630"/>
      <c r="O20" s="2633"/>
      <c r="P20" s="2756" t="s">
        <v>3</v>
      </c>
      <c r="Q20" s="2546"/>
      <c r="R20" s="2521"/>
      <c r="S20" s="2495"/>
      <c r="T20" s="2495"/>
      <c r="U20" s="2495"/>
      <c r="V20" s="2502"/>
      <c r="W20" s="2502"/>
      <c r="X20" s="2509"/>
      <c r="Y20" s="2502"/>
      <c r="Z20" s="2502"/>
      <c r="AA20" s="2495"/>
      <c r="AB20" s="2498"/>
      <c r="AC20" s="2498"/>
      <c r="AD20" s="2498"/>
      <c r="AE20" s="2498"/>
      <c r="AF20" s="2498"/>
      <c r="AG20" s="2498"/>
      <c r="AH20" s="2498"/>
      <c r="AI20" s="2498"/>
      <c r="AJ20" s="2498"/>
      <c r="AK20" s="2498"/>
      <c r="AL20" s="2498"/>
      <c r="AM20" s="2498"/>
      <c r="AN20" s="2498"/>
      <c r="AO20" s="2498"/>
      <c r="AP20" s="2498"/>
      <c r="AQ20" s="2498"/>
      <c r="AR20" s="2498"/>
      <c r="AS20" s="2498"/>
      <c r="AT20" s="2498"/>
      <c r="AU20" s="2498"/>
      <c r="AV20" s="2498"/>
      <c r="AW20" s="2498"/>
      <c r="AX20" s="2498"/>
      <c r="AY20" s="2498"/>
      <c r="AZ20" s="2498"/>
      <c r="BA20" s="2595" t="s">
        <v>3</v>
      </c>
      <c r="BB20" s="2498"/>
      <c r="BC20" s="2498"/>
      <c r="BD20" s="2759">
        <v>0</v>
      </c>
      <c r="BE20" s="2498"/>
      <c r="BF20" s="2498"/>
    </row>
    <row r="21" spans="1:58" x14ac:dyDescent="0.25">
      <c r="A21" s="2551" t="s">
        <v>42</v>
      </c>
      <c r="B21" s="2566"/>
      <c r="C21" s="2566"/>
      <c r="D21" s="2567"/>
      <c r="E21" s="2567"/>
      <c r="F21" s="2567"/>
      <c r="G21" s="2567"/>
      <c r="H21" s="2567"/>
      <c r="I21" s="2567"/>
      <c r="J21" s="2567"/>
      <c r="K21" s="2567"/>
      <c r="L21" s="2567"/>
      <c r="M21" s="2567"/>
      <c r="N21" s="2567"/>
      <c r="O21" s="2567"/>
      <c r="P21" s="2568"/>
      <c r="Q21" s="2568"/>
      <c r="R21" s="2568"/>
      <c r="S21" s="2768"/>
      <c r="T21" s="2495"/>
      <c r="U21" s="2495"/>
      <c r="V21" s="2495"/>
      <c r="W21" s="2495"/>
      <c r="X21" s="2495"/>
      <c r="Y21" s="2495"/>
      <c r="Z21" s="2495"/>
      <c r="AA21" s="2495"/>
      <c r="AB21" s="2495"/>
      <c r="AC21" s="2495"/>
      <c r="AD21" s="2495"/>
      <c r="AE21" s="2495"/>
      <c r="AF21" s="2495"/>
      <c r="AG21" s="2495"/>
      <c r="AH21" s="2495"/>
      <c r="AI21" s="2495"/>
      <c r="AJ21" s="2495"/>
      <c r="AK21" s="2495"/>
      <c r="AL21" s="2495"/>
      <c r="AM21" s="2495"/>
      <c r="AN21" s="2495"/>
      <c r="AO21" s="2495"/>
      <c r="AP21" s="2495"/>
      <c r="AQ21" s="2495"/>
      <c r="AR21" s="2495"/>
      <c r="AS21" s="2495"/>
      <c r="AT21" s="2495"/>
      <c r="AU21" s="2495"/>
      <c r="AV21" s="2495"/>
      <c r="AW21" s="2495"/>
      <c r="AX21" s="2495"/>
      <c r="AY21" s="2495"/>
      <c r="AZ21" s="2495"/>
      <c r="BA21" s="2495"/>
      <c r="BB21" s="2495"/>
      <c r="BC21" s="2495"/>
      <c r="BD21" s="2495"/>
      <c r="BE21" s="2495"/>
      <c r="BF21" s="2495"/>
    </row>
    <row r="22" spans="1:58" x14ac:dyDescent="0.25">
      <c r="A22" s="2804" t="s">
        <v>43</v>
      </c>
      <c r="B22" s="2805"/>
      <c r="C22" s="2806"/>
      <c r="D22" s="2896" t="s">
        <v>44</v>
      </c>
      <c r="E22" s="2797" t="s">
        <v>14</v>
      </c>
      <c r="F22" s="2803"/>
      <c r="G22" s="2803"/>
      <c r="H22" s="2803"/>
      <c r="I22" s="2803"/>
      <c r="J22" s="2803"/>
      <c r="K22" s="2803"/>
      <c r="L22" s="2803"/>
      <c r="M22" s="2803"/>
      <c r="N22" s="2803"/>
      <c r="O22" s="2798"/>
      <c r="P22" s="2801" t="s">
        <v>45</v>
      </c>
      <c r="Q22" s="2799" t="s">
        <v>16</v>
      </c>
      <c r="R22" s="2799" t="s">
        <v>46</v>
      </c>
      <c r="S22" s="2530"/>
      <c r="T22" s="2538"/>
      <c r="U22" s="2495"/>
      <c r="V22" s="2495"/>
      <c r="W22" s="2495"/>
      <c r="X22" s="2495"/>
      <c r="Y22" s="2495"/>
      <c r="Z22" s="2495"/>
      <c r="AA22" s="2495"/>
      <c r="AB22" s="2498"/>
      <c r="AC22" s="2498"/>
      <c r="AD22" s="2498"/>
      <c r="AE22" s="2498"/>
      <c r="AF22" s="2498"/>
      <c r="AG22" s="2495"/>
      <c r="AH22" s="2498"/>
      <c r="AI22" s="2498"/>
      <c r="AJ22" s="2498"/>
      <c r="AK22" s="2498"/>
      <c r="AL22" s="2498"/>
      <c r="AM22" s="2498"/>
      <c r="AN22" s="2498"/>
      <c r="AO22" s="2498"/>
      <c r="AP22" s="2498"/>
      <c r="AQ22" s="2498"/>
      <c r="AR22" s="2498"/>
      <c r="AS22" s="2498"/>
      <c r="AT22" s="2498"/>
      <c r="AU22" s="2498"/>
      <c r="AV22" s="2498"/>
      <c r="AW22" s="2498"/>
      <c r="AX22" s="2498"/>
      <c r="AY22" s="2498"/>
      <c r="AZ22" s="2498"/>
      <c r="BA22" s="2495"/>
      <c r="BB22" s="2495"/>
      <c r="BC22" s="2498"/>
      <c r="BD22" s="2495"/>
      <c r="BE22" s="2495"/>
      <c r="BF22" s="2498"/>
    </row>
    <row r="23" spans="1:58" ht="21" x14ac:dyDescent="0.25">
      <c r="A23" s="2807"/>
      <c r="B23" s="2808"/>
      <c r="C23" s="2809"/>
      <c r="D23" s="2897"/>
      <c r="E23" s="2544" t="s">
        <v>17</v>
      </c>
      <c r="F23" s="2510" t="s">
        <v>18</v>
      </c>
      <c r="G23" s="2510" t="s">
        <v>19</v>
      </c>
      <c r="H23" s="2510" t="s">
        <v>20</v>
      </c>
      <c r="I23" s="2510" t="s">
        <v>21</v>
      </c>
      <c r="J23" s="2510" t="s">
        <v>22</v>
      </c>
      <c r="K23" s="2510" t="s">
        <v>23</v>
      </c>
      <c r="L23" s="2510" t="s">
        <v>24</v>
      </c>
      <c r="M23" s="2510" t="s">
        <v>25</v>
      </c>
      <c r="N23" s="2510" t="s">
        <v>26</v>
      </c>
      <c r="O23" s="2529" t="s">
        <v>27</v>
      </c>
      <c r="P23" s="2831"/>
      <c r="Q23" s="2800"/>
      <c r="R23" s="2800"/>
      <c r="S23" s="2530"/>
      <c r="T23" s="2569"/>
      <c r="U23" s="2495"/>
      <c r="V23" s="2495"/>
      <c r="W23" s="2495"/>
      <c r="X23" s="2495"/>
      <c r="Y23" s="2495"/>
      <c r="Z23" s="2495"/>
      <c r="AA23" s="2495"/>
      <c r="AB23" s="2498"/>
      <c r="AC23" s="2498"/>
      <c r="AD23" s="2498"/>
      <c r="AE23" s="2498"/>
      <c r="AF23" s="2498"/>
      <c r="AG23" s="2495"/>
      <c r="AH23" s="2498"/>
      <c r="AI23" s="2498"/>
      <c r="AJ23" s="2498"/>
      <c r="AK23" s="2498"/>
      <c r="AL23" s="2498"/>
      <c r="AM23" s="2498"/>
      <c r="AN23" s="2498"/>
      <c r="AO23" s="2498"/>
      <c r="AP23" s="2498"/>
      <c r="AQ23" s="2498"/>
      <c r="AR23" s="2498"/>
      <c r="AS23" s="2498"/>
      <c r="AT23" s="2498"/>
      <c r="AU23" s="2498"/>
      <c r="AV23" s="2498"/>
      <c r="AW23" s="2498"/>
      <c r="AX23" s="2498"/>
      <c r="AY23" s="2498"/>
      <c r="AZ23" s="2498"/>
      <c r="BA23" s="2495"/>
      <c r="BB23" s="2495"/>
      <c r="BC23" s="2498"/>
      <c r="BD23" s="2495"/>
      <c r="BE23" s="2495"/>
      <c r="BF23" s="2498"/>
    </row>
    <row r="24" spans="1:58" x14ac:dyDescent="0.25">
      <c r="A24" s="2531" t="s">
        <v>47</v>
      </c>
      <c r="B24" s="2571"/>
      <c r="C24" s="2571"/>
      <c r="D24" s="2572"/>
      <c r="E24" s="2573"/>
      <c r="F24" s="2573"/>
      <c r="G24" s="2573"/>
      <c r="H24" s="2573"/>
      <c r="I24" s="2573"/>
      <c r="J24" s="2573"/>
      <c r="K24" s="2573"/>
      <c r="L24" s="2573"/>
      <c r="M24" s="2573"/>
      <c r="N24" s="2573"/>
      <c r="O24" s="2573"/>
      <c r="P24" s="2572"/>
      <c r="Q24" s="2573"/>
      <c r="R24" s="2573"/>
      <c r="S24" s="2530"/>
      <c r="T24" s="2569"/>
      <c r="U24" s="2495"/>
      <c r="V24" s="2495"/>
      <c r="W24" s="2495"/>
      <c r="X24" s="2495"/>
      <c r="Y24" s="2495"/>
      <c r="Z24" s="2495"/>
      <c r="AA24" s="2495"/>
      <c r="AB24" s="2498"/>
      <c r="AC24" s="2498"/>
      <c r="AD24" s="2498"/>
      <c r="AE24" s="2498"/>
      <c r="AF24" s="2498"/>
      <c r="AG24" s="2495"/>
      <c r="AH24" s="2498"/>
      <c r="AI24" s="2498"/>
      <c r="AJ24" s="2498"/>
      <c r="AK24" s="2498"/>
      <c r="AL24" s="2498"/>
      <c r="AM24" s="2498"/>
      <c r="AN24" s="2498"/>
      <c r="AO24" s="2498"/>
      <c r="AP24" s="2498"/>
      <c r="AQ24" s="2498"/>
      <c r="AR24" s="2498"/>
      <c r="AS24" s="2498"/>
      <c r="AT24" s="2498"/>
      <c r="AU24" s="2498"/>
      <c r="AV24" s="2498"/>
      <c r="AW24" s="2498"/>
      <c r="AX24" s="2498"/>
      <c r="AY24" s="2498"/>
      <c r="AZ24" s="2498"/>
      <c r="BA24" s="2495"/>
      <c r="BB24" s="2495"/>
      <c r="BC24" s="2498"/>
      <c r="BD24" s="2495"/>
      <c r="BE24" s="2495"/>
      <c r="BF24" s="2498"/>
    </row>
    <row r="25" spans="1:58" x14ac:dyDescent="0.25">
      <c r="A25" s="2832" t="s">
        <v>48</v>
      </c>
      <c r="B25" s="2833"/>
      <c r="C25" s="2834"/>
      <c r="D25" s="2634">
        <v>0</v>
      </c>
      <c r="E25" s="2677"/>
      <c r="F25" s="2677"/>
      <c r="G25" s="2677"/>
      <c r="H25" s="2641"/>
      <c r="I25" s="2641"/>
      <c r="J25" s="2641"/>
      <c r="K25" s="2641"/>
      <c r="L25" s="2641"/>
      <c r="M25" s="2641"/>
      <c r="N25" s="2641"/>
      <c r="O25" s="2656"/>
      <c r="P25" s="2644"/>
      <c r="Q25" s="2656"/>
      <c r="R25" s="2716"/>
      <c r="S25" s="2756" t="s">
        <v>3</v>
      </c>
      <c r="T25" s="2495"/>
      <c r="U25" s="2495"/>
      <c r="V25" s="2495"/>
      <c r="W25" s="2495"/>
      <c r="X25" s="2495"/>
      <c r="Y25" s="2502"/>
      <c r="Z25" s="2502"/>
      <c r="AA25" s="2509"/>
      <c r="AB25" s="2498"/>
      <c r="AC25" s="2498"/>
      <c r="AD25" s="2498"/>
      <c r="AE25" s="2498"/>
      <c r="AF25" s="2498"/>
      <c r="AG25" s="2495"/>
      <c r="AH25" s="2498"/>
      <c r="AI25" s="2498"/>
      <c r="AJ25" s="2498"/>
      <c r="AK25" s="2498"/>
      <c r="AL25" s="2498"/>
      <c r="AM25" s="2498"/>
      <c r="AN25" s="2498"/>
      <c r="AO25" s="2498"/>
      <c r="AP25" s="2498"/>
      <c r="AQ25" s="2498"/>
      <c r="AR25" s="2498"/>
      <c r="AS25" s="2498"/>
      <c r="AT25" s="2498"/>
      <c r="AU25" s="2498"/>
      <c r="AV25" s="2498"/>
      <c r="AW25" s="2498"/>
      <c r="AX25" s="2498"/>
      <c r="AY25" s="2498"/>
      <c r="AZ25" s="2498"/>
      <c r="BA25" s="2595" t="s">
        <v>3</v>
      </c>
      <c r="BB25" s="2498"/>
      <c r="BC25" s="2498"/>
      <c r="BD25" s="2764">
        <v>0</v>
      </c>
      <c r="BE25" s="2495"/>
      <c r="BF25" s="2498"/>
    </row>
    <row r="26" spans="1:58" x14ac:dyDescent="0.25">
      <c r="A26" s="2890" t="s">
        <v>49</v>
      </c>
      <c r="B26" s="2891"/>
      <c r="C26" s="2892"/>
      <c r="D26" s="2635">
        <v>0</v>
      </c>
      <c r="E26" s="2637"/>
      <c r="F26" s="2715"/>
      <c r="G26" s="2715"/>
      <c r="H26" s="2638"/>
      <c r="I26" s="2638"/>
      <c r="J26" s="2628"/>
      <c r="K26" s="2628"/>
      <c r="L26" s="2628"/>
      <c r="M26" s="2628"/>
      <c r="N26" s="2628"/>
      <c r="O26" s="2629"/>
      <c r="P26" s="2657"/>
      <c r="Q26" s="2629"/>
      <c r="R26" s="2717"/>
      <c r="S26" s="2756" t="s">
        <v>3</v>
      </c>
      <c r="T26" s="2495"/>
      <c r="U26" s="2495"/>
      <c r="V26" s="2495"/>
      <c r="W26" s="2495"/>
      <c r="X26" s="2495"/>
      <c r="Y26" s="2502"/>
      <c r="Z26" s="2509"/>
      <c r="AA26" s="2509"/>
      <c r="AB26" s="2498"/>
      <c r="AC26" s="2498"/>
      <c r="AD26" s="2498"/>
      <c r="AE26" s="2498"/>
      <c r="AF26" s="2498"/>
      <c r="AG26" s="2495"/>
      <c r="AH26" s="2498"/>
      <c r="AI26" s="2498"/>
      <c r="AJ26" s="2498"/>
      <c r="AK26" s="2498"/>
      <c r="AL26" s="2498"/>
      <c r="AM26" s="2498"/>
      <c r="AN26" s="2498"/>
      <c r="AO26" s="2498"/>
      <c r="AP26" s="2498"/>
      <c r="AQ26" s="2498"/>
      <c r="AR26" s="2498"/>
      <c r="AS26" s="2498"/>
      <c r="AT26" s="2498"/>
      <c r="AU26" s="2498"/>
      <c r="AV26" s="2498"/>
      <c r="AW26" s="2498"/>
      <c r="AX26" s="2498"/>
      <c r="AY26" s="2498"/>
      <c r="AZ26" s="2498"/>
      <c r="BA26" s="2595" t="s">
        <v>3</v>
      </c>
      <c r="BB26" s="2498"/>
      <c r="BC26" s="2498"/>
      <c r="BD26" s="2764">
        <v>0</v>
      </c>
      <c r="BE26" s="2495"/>
      <c r="BF26" s="2498"/>
    </row>
    <row r="27" spans="1:58" x14ac:dyDescent="0.25">
      <c r="A27" s="2893" t="s">
        <v>50</v>
      </c>
      <c r="B27" s="2894"/>
      <c r="C27" s="2895"/>
      <c r="D27" s="2650">
        <v>0</v>
      </c>
      <c r="E27" s="2715"/>
      <c r="F27" s="2715"/>
      <c r="G27" s="2715"/>
      <c r="H27" s="2628"/>
      <c r="I27" s="2628"/>
      <c r="J27" s="2628"/>
      <c r="K27" s="2628"/>
      <c r="L27" s="2628"/>
      <c r="M27" s="2628"/>
      <c r="N27" s="2628"/>
      <c r="O27" s="2628"/>
      <c r="P27" s="2661"/>
      <c r="Q27" s="2622"/>
      <c r="R27" s="2718"/>
      <c r="S27" s="2756" t="s">
        <v>3</v>
      </c>
      <c r="T27" s="2495"/>
      <c r="U27" s="2495"/>
      <c r="V27" s="2495"/>
      <c r="W27" s="2495"/>
      <c r="X27" s="2495"/>
      <c r="Y27" s="2502"/>
      <c r="Z27" s="2509"/>
      <c r="AA27" s="2509"/>
      <c r="AB27" s="2498"/>
      <c r="AC27" s="2498"/>
      <c r="AD27" s="2498"/>
      <c r="AE27" s="2498"/>
      <c r="AF27" s="2498"/>
      <c r="AG27" s="2495"/>
      <c r="AH27" s="2498"/>
      <c r="AI27" s="2498"/>
      <c r="AJ27" s="2498"/>
      <c r="AK27" s="2498"/>
      <c r="AL27" s="2498"/>
      <c r="AM27" s="2498"/>
      <c r="AN27" s="2498"/>
      <c r="AO27" s="2498"/>
      <c r="AP27" s="2498"/>
      <c r="AQ27" s="2498"/>
      <c r="AR27" s="2498"/>
      <c r="AS27" s="2498"/>
      <c r="AT27" s="2498"/>
      <c r="AU27" s="2498"/>
      <c r="AV27" s="2498"/>
      <c r="AW27" s="2498"/>
      <c r="AX27" s="2498"/>
      <c r="AY27" s="2498"/>
      <c r="AZ27" s="2498"/>
      <c r="BA27" s="2595" t="s">
        <v>3</v>
      </c>
      <c r="BB27" s="2498"/>
      <c r="BC27" s="2498"/>
      <c r="BD27" s="2764">
        <v>0</v>
      </c>
      <c r="BE27" s="2495"/>
      <c r="BF27" s="2498"/>
    </row>
    <row r="28" spans="1:58" x14ac:dyDescent="0.25">
      <c r="A28" s="2797" t="s">
        <v>51</v>
      </c>
      <c r="B28" s="2803"/>
      <c r="C28" s="2803"/>
      <c r="D28" s="2662">
        <v>0</v>
      </c>
      <c r="E28" s="2726">
        <v>0</v>
      </c>
      <c r="F28" s="2726">
        <v>0</v>
      </c>
      <c r="G28" s="2726">
        <v>0</v>
      </c>
      <c r="H28" s="2664">
        <v>0</v>
      </c>
      <c r="I28" s="2664">
        <v>0</v>
      </c>
      <c r="J28" s="2664">
        <v>0</v>
      </c>
      <c r="K28" s="2664">
        <v>0</v>
      </c>
      <c r="L28" s="2664">
        <v>0</v>
      </c>
      <c r="M28" s="2664">
        <v>0</v>
      </c>
      <c r="N28" s="2665">
        <v>0</v>
      </c>
      <c r="O28" s="2665">
        <v>0</v>
      </c>
      <c r="P28" s="2662">
        <v>0</v>
      </c>
      <c r="Q28" s="2662">
        <v>0</v>
      </c>
      <c r="R28" s="2662">
        <v>0</v>
      </c>
      <c r="S28" s="2756" t="s">
        <v>3</v>
      </c>
      <c r="T28" s="2495"/>
      <c r="U28" s="2495"/>
      <c r="V28" s="2495"/>
      <c r="W28" s="2495"/>
      <c r="X28" s="2495"/>
      <c r="Y28" s="2502"/>
      <c r="Z28" s="2509"/>
      <c r="AA28" s="2509"/>
      <c r="AB28" s="2498"/>
      <c r="AC28" s="2498"/>
      <c r="AD28" s="2498"/>
      <c r="AE28" s="2498"/>
      <c r="AF28" s="2498"/>
      <c r="AG28" s="2495"/>
      <c r="AH28" s="2498"/>
      <c r="AI28" s="2498"/>
      <c r="AJ28" s="2498"/>
      <c r="AK28" s="2498"/>
      <c r="AL28" s="2498"/>
      <c r="AM28" s="2498"/>
      <c r="AN28" s="2498"/>
      <c r="AO28" s="2498"/>
      <c r="AP28" s="2498"/>
      <c r="AQ28" s="2498"/>
      <c r="AR28" s="2498"/>
      <c r="AS28" s="2498"/>
      <c r="AT28" s="2498"/>
      <c r="AU28" s="2498"/>
      <c r="AV28" s="2498"/>
      <c r="AW28" s="2498"/>
      <c r="AX28" s="2498"/>
      <c r="AY28" s="2498"/>
      <c r="AZ28" s="2498"/>
      <c r="BA28" s="2595" t="s">
        <v>3</v>
      </c>
      <c r="BB28" s="2498"/>
      <c r="BC28" s="2498"/>
      <c r="BD28" s="2764">
        <v>0</v>
      </c>
      <c r="BE28" s="2495"/>
      <c r="BF28" s="2498"/>
    </row>
    <row r="29" spans="1:58" x14ac:dyDescent="0.25">
      <c r="A29" s="2531" t="s">
        <v>52</v>
      </c>
      <c r="B29" s="2537"/>
      <c r="C29" s="2537"/>
      <c r="D29" s="2574"/>
      <c r="E29" s="2574"/>
      <c r="F29" s="2574"/>
      <c r="G29" s="2574"/>
      <c r="H29" s="2574"/>
      <c r="I29" s="2574"/>
      <c r="J29" s="2574"/>
      <c r="K29" s="2574"/>
      <c r="L29" s="2574"/>
      <c r="M29" s="2574"/>
      <c r="N29" s="2574"/>
      <c r="O29" s="2574"/>
      <c r="P29" s="2574"/>
      <c r="Q29" s="2574"/>
      <c r="R29" s="2574"/>
      <c r="S29" s="2530"/>
      <c r="T29" s="2569"/>
      <c r="U29" s="2495"/>
      <c r="V29" s="2495"/>
      <c r="W29" s="2495"/>
      <c r="X29" s="2495"/>
      <c r="Y29" s="2495"/>
      <c r="Z29" s="2495"/>
      <c r="AA29" s="2495"/>
      <c r="AB29" s="2498"/>
      <c r="AC29" s="2498"/>
      <c r="AD29" s="2498"/>
      <c r="AE29" s="2498"/>
      <c r="AF29" s="2498"/>
      <c r="AG29" s="2495"/>
      <c r="AH29" s="2498"/>
      <c r="AI29" s="2498"/>
      <c r="AJ29" s="2498"/>
      <c r="AK29" s="2498"/>
      <c r="AL29" s="2498"/>
      <c r="AM29" s="2498"/>
      <c r="AN29" s="2498"/>
      <c r="AO29" s="2498"/>
      <c r="AP29" s="2498"/>
      <c r="AQ29" s="2498"/>
      <c r="AR29" s="2498"/>
      <c r="AS29" s="2498"/>
      <c r="AT29" s="2498"/>
      <c r="AU29" s="2498"/>
      <c r="AV29" s="2498"/>
      <c r="AW29" s="2498"/>
      <c r="AX29" s="2498"/>
      <c r="AY29" s="2498"/>
      <c r="AZ29" s="2498"/>
      <c r="BA29" s="2495"/>
      <c r="BB29" s="2495"/>
      <c r="BC29" s="2495"/>
      <c r="BD29" s="2495"/>
      <c r="BE29" s="2495"/>
      <c r="BF29" s="2498"/>
    </row>
    <row r="30" spans="1:58" x14ac:dyDescent="0.25">
      <c r="A30" s="2810" t="s">
        <v>53</v>
      </c>
      <c r="B30" s="2811"/>
      <c r="C30" s="2812"/>
      <c r="D30" s="2634">
        <v>0</v>
      </c>
      <c r="E30" s="2640"/>
      <c r="F30" s="2677"/>
      <c r="G30" s="2677"/>
      <c r="H30" s="2677"/>
      <c r="I30" s="2677"/>
      <c r="J30" s="2677"/>
      <c r="K30" s="2641"/>
      <c r="L30" s="2677"/>
      <c r="M30" s="2641"/>
      <c r="N30" s="2656"/>
      <c r="O30" s="2656"/>
      <c r="P30" s="2620"/>
      <c r="Q30" s="2675"/>
      <c r="R30" s="2716"/>
      <c r="S30" s="2756" t="s">
        <v>6</v>
      </c>
      <c r="T30" s="2495"/>
      <c r="U30" s="2495"/>
      <c r="V30" s="2495"/>
      <c r="W30" s="2495"/>
      <c r="X30" s="2495"/>
      <c r="Y30" s="2509"/>
      <c r="Z30" s="2509"/>
      <c r="AA30" s="2502"/>
      <c r="AB30" s="2498"/>
      <c r="AC30" s="2498"/>
      <c r="AD30" s="2498"/>
      <c r="AE30" s="2498"/>
      <c r="AF30" s="2498"/>
      <c r="AG30" s="2495"/>
      <c r="AH30" s="2498"/>
      <c r="AI30" s="2498"/>
      <c r="AJ30" s="2498"/>
      <c r="AK30" s="2498"/>
      <c r="AL30" s="2498"/>
      <c r="AM30" s="2498"/>
      <c r="AN30" s="2498"/>
      <c r="AO30" s="2498"/>
      <c r="AP30" s="2498"/>
      <c r="AQ30" s="2498"/>
      <c r="AR30" s="2498"/>
      <c r="AS30" s="2498"/>
      <c r="AT30" s="2498"/>
      <c r="AU30" s="2498"/>
      <c r="AV30" s="2498"/>
      <c r="AW30" s="2498"/>
      <c r="AX30" s="2498"/>
      <c r="AY30" s="2498"/>
      <c r="AZ30" s="2498"/>
      <c r="BA30" s="2532" t="s">
        <v>3</v>
      </c>
      <c r="BB30" s="2532" t="s">
        <v>3</v>
      </c>
      <c r="BC30" s="2595" t="s">
        <v>3</v>
      </c>
      <c r="BD30" s="2764">
        <v>0</v>
      </c>
      <c r="BE30" s="2764">
        <v>0</v>
      </c>
      <c r="BF30" s="2764" t="s">
        <v>3</v>
      </c>
    </row>
    <row r="31" spans="1:58" x14ac:dyDescent="0.25">
      <c r="A31" s="2813" t="s">
        <v>54</v>
      </c>
      <c r="B31" s="2814"/>
      <c r="C31" s="2815"/>
      <c r="D31" s="2635">
        <v>0</v>
      </c>
      <c r="E31" s="2627"/>
      <c r="F31" s="2678"/>
      <c r="G31" s="2678"/>
      <c r="H31" s="2678"/>
      <c r="I31" s="2678"/>
      <c r="J31" s="2678"/>
      <c r="K31" s="2628"/>
      <c r="L31" s="2715"/>
      <c r="M31" s="2638"/>
      <c r="N31" s="2638"/>
      <c r="O31" s="2629"/>
      <c r="P31" s="2621"/>
      <c r="Q31" s="2646"/>
      <c r="R31" s="2717"/>
      <c r="S31" s="2756" t="s">
        <v>6</v>
      </c>
      <c r="T31" s="2495"/>
      <c r="U31" s="2495"/>
      <c r="V31" s="2495"/>
      <c r="W31" s="2495"/>
      <c r="X31" s="2495"/>
      <c r="Y31" s="2509"/>
      <c r="Z31" s="2509"/>
      <c r="AA31" s="2509"/>
      <c r="AB31" s="2498"/>
      <c r="AC31" s="2498"/>
      <c r="AD31" s="2498"/>
      <c r="AE31" s="2498"/>
      <c r="AF31" s="2498"/>
      <c r="AG31" s="2495"/>
      <c r="AH31" s="2498"/>
      <c r="AI31" s="2498"/>
      <c r="AJ31" s="2498"/>
      <c r="AK31" s="2498"/>
      <c r="AL31" s="2498"/>
      <c r="AM31" s="2498"/>
      <c r="AN31" s="2498"/>
      <c r="AO31" s="2498"/>
      <c r="AP31" s="2498"/>
      <c r="AQ31" s="2498"/>
      <c r="AR31" s="2498"/>
      <c r="AS31" s="2498"/>
      <c r="AT31" s="2498"/>
      <c r="AU31" s="2498"/>
      <c r="AV31" s="2498"/>
      <c r="AW31" s="2498"/>
      <c r="AX31" s="2498"/>
      <c r="AY31" s="2498"/>
      <c r="AZ31" s="2498"/>
      <c r="BA31" s="2532" t="s">
        <v>3</v>
      </c>
      <c r="BB31" s="2532" t="s">
        <v>3</v>
      </c>
      <c r="BC31" s="2518"/>
      <c r="BD31" s="2518"/>
      <c r="BE31" s="2764">
        <v>0</v>
      </c>
      <c r="BF31" s="2764" t="s">
        <v>3</v>
      </c>
    </row>
    <row r="32" spans="1:58" x14ac:dyDescent="0.25">
      <c r="A32" s="2813" t="s">
        <v>55</v>
      </c>
      <c r="B32" s="2814"/>
      <c r="C32" s="2815"/>
      <c r="D32" s="2635">
        <v>0</v>
      </c>
      <c r="E32" s="2627"/>
      <c r="F32" s="2678"/>
      <c r="G32" s="2678"/>
      <c r="H32" s="2678"/>
      <c r="I32" s="2678"/>
      <c r="J32" s="2678"/>
      <c r="K32" s="2628"/>
      <c r="L32" s="2678"/>
      <c r="M32" s="2628"/>
      <c r="N32" s="2629"/>
      <c r="O32" s="2629"/>
      <c r="P32" s="2621"/>
      <c r="Q32" s="2645"/>
      <c r="R32" s="2717"/>
      <c r="S32" s="2756" t="s">
        <v>6</v>
      </c>
      <c r="T32" s="2495"/>
      <c r="U32" s="2495"/>
      <c r="V32" s="2495"/>
      <c r="W32" s="2495"/>
      <c r="X32" s="2495"/>
      <c r="Y32" s="2509"/>
      <c r="Z32" s="2509"/>
      <c r="AA32" s="2502"/>
      <c r="AB32" s="2498"/>
      <c r="AC32" s="2498"/>
      <c r="AD32" s="2498"/>
      <c r="AE32" s="2498"/>
      <c r="AF32" s="2498"/>
      <c r="AG32" s="2495"/>
      <c r="AH32" s="2498"/>
      <c r="AI32" s="2498"/>
      <c r="AJ32" s="2498"/>
      <c r="AK32" s="2498"/>
      <c r="AL32" s="2498"/>
      <c r="AM32" s="2498"/>
      <c r="AN32" s="2498"/>
      <c r="AO32" s="2498"/>
      <c r="AP32" s="2498"/>
      <c r="AQ32" s="2498"/>
      <c r="AR32" s="2498"/>
      <c r="AS32" s="2498"/>
      <c r="AT32" s="2498"/>
      <c r="AU32" s="2498"/>
      <c r="AV32" s="2498"/>
      <c r="AW32" s="2498"/>
      <c r="AX32" s="2498"/>
      <c r="AY32" s="2498"/>
      <c r="AZ32" s="2498"/>
      <c r="BA32" s="2532" t="s">
        <v>3</v>
      </c>
      <c r="BB32" s="2532" t="s">
        <v>3</v>
      </c>
      <c r="BC32" s="2595" t="s">
        <v>3</v>
      </c>
      <c r="BD32" s="2764">
        <v>0</v>
      </c>
      <c r="BE32" s="2764">
        <v>0</v>
      </c>
      <c r="BF32" s="2764" t="s">
        <v>3</v>
      </c>
    </row>
    <row r="33" spans="1:58" x14ac:dyDescent="0.25">
      <c r="A33" s="2813" t="s">
        <v>56</v>
      </c>
      <c r="B33" s="2814"/>
      <c r="C33" s="2815"/>
      <c r="D33" s="2635">
        <v>0</v>
      </c>
      <c r="E33" s="2627"/>
      <c r="F33" s="2678"/>
      <c r="G33" s="2678"/>
      <c r="H33" s="2678"/>
      <c r="I33" s="2638"/>
      <c r="J33" s="2638"/>
      <c r="K33" s="2638"/>
      <c r="L33" s="2638"/>
      <c r="M33" s="2638"/>
      <c r="N33" s="2638"/>
      <c r="O33" s="2638"/>
      <c r="P33" s="2621"/>
      <c r="Q33" s="2646"/>
      <c r="R33" s="2717"/>
      <c r="S33" s="2756" t="s">
        <v>6</v>
      </c>
      <c r="T33" s="2495"/>
      <c r="U33" s="2495"/>
      <c r="V33" s="2495"/>
      <c r="W33" s="2495"/>
      <c r="X33" s="2495"/>
      <c r="Y33" s="2509"/>
      <c r="Z33" s="2509"/>
      <c r="AA33" s="2502"/>
      <c r="AB33" s="2498"/>
      <c r="AC33" s="2498"/>
      <c r="AD33" s="2498"/>
      <c r="AE33" s="2498"/>
      <c r="AF33" s="2498"/>
      <c r="AG33" s="2495"/>
      <c r="AH33" s="2498"/>
      <c r="AI33" s="2498"/>
      <c r="AJ33" s="2498"/>
      <c r="AK33" s="2498"/>
      <c r="AL33" s="2498"/>
      <c r="AM33" s="2498"/>
      <c r="AN33" s="2498"/>
      <c r="AO33" s="2498"/>
      <c r="AP33" s="2498"/>
      <c r="AQ33" s="2498"/>
      <c r="AR33" s="2498"/>
      <c r="AS33" s="2498"/>
      <c r="AT33" s="2498"/>
      <c r="AU33" s="2498"/>
      <c r="AV33" s="2498"/>
      <c r="AW33" s="2498"/>
      <c r="AX33" s="2498"/>
      <c r="AY33" s="2498"/>
      <c r="AZ33" s="2498"/>
      <c r="BA33" s="2532" t="s">
        <v>3</v>
      </c>
      <c r="BB33" s="2532" t="s">
        <v>3</v>
      </c>
      <c r="BC33" s="2518"/>
      <c r="BD33" s="2518"/>
      <c r="BE33" s="2764">
        <v>0</v>
      </c>
      <c r="BF33" s="2764" t="s">
        <v>3</v>
      </c>
    </row>
    <row r="34" spans="1:58" x14ac:dyDescent="0.25">
      <c r="A34" s="2813" t="s">
        <v>57</v>
      </c>
      <c r="B34" s="2814"/>
      <c r="C34" s="2815"/>
      <c r="D34" s="2635">
        <v>0</v>
      </c>
      <c r="E34" s="2627"/>
      <c r="F34" s="2678"/>
      <c r="G34" s="2678"/>
      <c r="H34" s="2678"/>
      <c r="I34" s="2678"/>
      <c r="J34" s="2678"/>
      <c r="K34" s="2628"/>
      <c r="L34" s="2678"/>
      <c r="M34" s="2628"/>
      <c r="N34" s="2629"/>
      <c r="O34" s="2629"/>
      <c r="P34" s="2621"/>
      <c r="Q34" s="2645"/>
      <c r="R34" s="2717"/>
      <c r="S34" s="2756" t="s">
        <v>6</v>
      </c>
      <c r="T34" s="2495"/>
      <c r="U34" s="2495"/>
      <c r="V34" s="2495"/>
      <c r="W34" s="2495"/>
      <c r="X34" s="2495"/>
      <c r="Y34" s="2509"/>
      <c r="Z34" s="2509"/>
      <c r="AA34" s="2502"/>
      <c r="AB34" s="2498"/>
      <c r="AC34" s="2498"/>
      <c r="AD34" s="2498"/>
      <c r="AE34" s="2498"/>
      <c r="AF34" s="2498"/>
      <c r="AG34" s="2495"/>
      <c r="AH34" s="2498"/>
      <c r="AI34" s="2498"/>
      <c r="AJ34" s="2498"/>
      <c r="AK34" s="2498"/>
      <c r="AL34" s="2498"/>
      <c r="AM34" s="2498"/>
      <c r="AN34" s="2498"/>
      <c r="AO34" s="2498"/>
      <c r="AP34" s="2498"/>
      <c r="AQ34" s="2498"/>
      <c r="AR34" s="2498"/>
      <c r="AS34" s="2498"/>
      <c r="AT34" s="2498"/>
      <c r="AU34" s="2498"/>
      <c r="AV34" s="2498"/>
      <c r="AW34" s="2498"/>
      <c r="AX34" s="2498"/>
      <c r="AY34" s="2498"/>
      <c r="AZ34" s="2498"/>
      <c r="BA34" s="2532" t="s">
        <v>3</v>
      </c>
      <c r="BB34" s="2532" t="s">
        <v>3</v>
      </c>
      <c r="BC34" s="2595" t="s">
        <v>3</v>
      </c>
      <c r="BD34" s="2764">
        <v>0</v>
      </c>
      <c r="BE34" s="2764">
        <v>0</v>
      </c>
      <c r="BF34" s="2764" t="s">
        <v>3</v>
      </c>
    </row>
    <row r="35" spans="1:58" x14ac:dyDescent="0.25">
      <c r="A35" s="2813" t="s">
        <v>58</v>
      </c>
      <c r="B35" s="2814"/>
      <c r="C35" s="2815"/>
      <c r="D35" s="2635">
        <v>0</v>
      </c>
      <c r="E35" s="2627"/>
      <c r="F35" s="2678"/>
      <c r="G35" s="2678"/>
      <c r="H35" s="2678"/>
      <c r="I35" s="2678"/>
      <c r="J35" s="2678"/>
      <c r="K35" s="2628"/>
      <c r="L35" s="2678"/>
      <c r="M35" s="2638"/>
      <c r="N35" s="2713"/>
      <c r="O35" s="2713"/>
      <c r="P35" s="2621"/>
      <c r="Q35" s="2646"/>
      <c r="R35" s="2703"/>
      <c r="S35" s="2756" t="s">
        <v>6</v>
      </c>
      <c r="T35" s="2495"/>
      <c r="U35" s="2495"/>
      <c r="V35" s="2495"/>
      <c r="W35" s="2495"/>
      <c r="X35" s="2495"/>
      <c r="Y35" s="2509"/>
      <c r="Z35" s="2509"/>
      <c r="AA35" s="2509"/>
      <c r="AB35" s="2498"/>
      <c r="AC35" s="2498"/>
      <c r="AD35" s="2498"/>
      <c r="AE35" s="2498"/>
      <c r="AF35" s="2498"/>
      <c r="AG35" s="2495"/>
      <c r="AH35" s="2498"/>
      <c r="AI35" s="2498"/>
      <c r="AJ35" s="2498"/>
      <c r="AK35" s="2498"/>
      <c r="AL35" s="2498"/>
      <c r="AM35" s="2498"/>
      <c r="AN35" s="2498"/>
      <c r="AO35" s="2498"/>
      <c r="AP35" s="2498"/>
      <c r="AQ35" s="2498"/>
      <c r="AR35" s="2498"/>
      <c r="AS35" s="2498"/>
      <c r="AT35" s="2498"/>
      <c r="AU35" s="2498"/>
      <c r="AV35" s="2498"/>
      <c r="AW35" s="2498"/>
      <c r="AX35" s="2498"/>
      <c r="AY35" s="2498"/>
      <c r="AZ35" s="2498"/>
      <c r="BA35" s="2532" t="s">
        <v>3</v>
      </c>
      <c r="BB35" s="2532" t="s">
        <v>3</v>
      </c>
      <c r="BC35" s="2518"/>
      <c r="BD35" s="2518"/>
      <c r="BE35" s="2764">
        <v>0</v>
      </c>
      <c r="BF35" s="2764" t="s">
        <v>3</v>
      </c>
    </row>
    <row r="36" spans="1:58" x14ac:dyDescent="0.25">
      <c r="A36" s="2898" t="s">
        <v>59</v>
      </c>
      <c r="B36" s="2899"/>
      <c r="C36" s="2900"/>
      <c r="D36" s="2635">
        <v>0</v>
      </c>
      <c r="E36" s="2627"/>
      <c r="F36" s="2678"/>
      <c r="G36" s="2678"/>
      <c r="H36" s="2678"/>
      <c r="I36" s="2678"/>
      <c r="J36" s="2678"/>
      <c r="K36" s="2628"/>
      <c r="L36" s="2715"/>
      <c r="M36" s="2638"/>
      <c r="N36" s="2638"/>
      <c r="O36" s="2713"/>
      <c r="P36" s="2621"/>
      <c r="Q36" s="2657"/>
      <c r="R36" s="2717"/>
      <c r="S36" s="2756" t="s">
        <v>6</v>
      </c>
      <c r="T36" s="2495"/>
      <c r="U36" s="2495"/>
      <c r="V36" s="2495"/>
      <c r="W36" s="2495"/>
      <c r="X36" s="2495"/>
      <c r="Y36" s="2509"/>
      <c r="Z36" s="2509"/>
      <c r="AA36" s="2509"/>
      <c r="AB36" s="2498"/>
      <c r="AC36" s="2498"/>
      <c r="AD36" s="2498"/>
      <c r="AE36" s="2498"/>
      <c r="AF36" s="2498"/>
      <c r="AG36" s="2495"/>
      <c r="AH36" s="2498"/>
      <c r="AI36" s="2498"/>
      <c r="AJ36" s="2498"/>
      <c r="AK36" s="2498"/>
      <c r="AL36" s="2498"/>
      <c r="AM36" s="2498"/>
      <c r="AN36" s="2498"/>
      <c r="AO36" s="2498"/>
      <c r="AP36" s="2498"/>
      <c r="AQ36" s="2498"/>
      <c r="AR36" s="2498"/>
      <c r="AS36" s="2498"/>
      <c r="AT36" s="2498"/>
      <c r="AU36" s="2498"/>
      <c r="AV36" s="2498"/>
      <c r="AW36" s="2498"/>
      <c r="AX36" s="2498"/>
      <c r="AY36" s="2498"/>
      <c r="AZ36" s="2498"/>
      <c r="BA36" s="2532" t="s">
        <v>3</v>
      </c>
      <c r="BB36" s="2532" t="s">
        <v>3</v>
      </c>
      <c r="BC36" s="2518"/>
      <c r="BD36" s="2518"/>
      <c r="BE36" s="2764">
        <v>0</v>
      </c>
      <c r="BF36" s="2764" t="s">
        <v>3</v>
      </c>
    </row>
    <row r="37" spans="1:58" x14ac:dyDescent="0.25">
      <c r="A37" s="2813" t="s">
        <v>60</v>
      </c>
      <c r="B37" s="2814"/>
      <c r="C37" s="2815"/>
      <c r="D37" s="2635">
        <v>0</v>
      </c>
      <c r="E37" s="2627"/>
      <c r="F37" s="2678"/>
      <c r="G37" s="2678"/>
      <c r="H37" s="2678"/>
      <c r="I37" s="2678"/>
      <c r="J37" s="2678"/>
      <c r="K37" s="2628"/>
      <c r="L37" s="2715"/>
      <c r="M37" s="2638"/>
      <c r="N37" s="2638"/>
      <c r="O37" s="2713"/>
      <c r="P37" s="2621"/>
      <c r="Q37" s="2657"/>
      <c r="R37" s="2717"/>
      <c r="S37" s="2756" t="s">
        <v>6</v>
      </c>
      <c r="T37" s="2495"/>
      <c r="U37" s="2495"/>
      <c r="V37" s="2495"/>
      <c r="W37" s="2495"/>
      <c r="X37" s="2495"/>
      <c r="Y37" s="2509"/>
      <c r="Z37" s="2509"/>
      <c r="AA37" s="2509"/>
      <c r="AB37" s="2498"/>
      <c r="AC37" s="2498"/>
      <c r="AD37" s="2498"/>
      <c r="AE37" s="2498"/>
      <c r="AF37" s="2498"/>
      <c r="AG37" s="2495"/>
      <c r="AH37" s="2498"/>
      <c r="AI37" s="2498"/>
      <c r="AJ37" s="2498"/>
      <c r="AK37" s="2498"/>
      <c r="AL37" s="2498"/>
      <c r="AM37" s="2498"/>
      <c r="AN37" s="2498"/>
      <c r="AO37" s="2498"/>
      <c r="AP37" s="2498"/>
      <c r="AQ37" s="2498"/>
      <c r="AR37" s="2498"/>
      <c r="AS37" s="2498"/>
      <c r="AT37" s="2498"/>
      <c r="AU37" s="2498"/>
      <c r="AV37" s="2498"/>
      <c r="AW37" s="2498"/>
      <c r="AX37" s="2498"/>
      <c r="AY37" s="2498"/>
      <c r="AZ37" s="2498"/>
      <c r="BA37" s="2532" t="s">
        <v>3</v>
      </c>
      <c r="BB37" s="2532" t="s">
        <v>3</v>
      </c>
      <c r="BC37" s="2518"/>
      <c r="BD37" s="2518"/>
      <c r="BE37" s="2764">
        <v>0</v>
      </c>
      <c r="BF37" s="2764" t="s">
        <v>3</v>
      </c>
    </row>
    <row r="38" spans="1:58" x14ac:dyDescent="0.25">
      <c r="A38" s="2797" t="s">
        <v>61</v>
      </c>
      <c r="B38" s="2803"/>
      <c r="C38" s="2798"/>
      <c r="D38" s="2674">
        <v>0</v>
      </c>
      <c r="E38" s="2663">
        <v>0</v>
      </c>
      <c r="F38" s="2726">
        <v>0</v>
      </c>
      <c r="G38" s="2726">
        <v>0</v>
      </c>
      <c r="H38" s="2664">
        <v>0</v>
      </c>
      <c r="I38" s="2664">
        <v>0</v>
      </c>
      <c r="J38" s="2664">
        <v>0</v>
      </c>
      <c r="K38" s="2664">
        <v>0</v>
      </c>
      <c r="L38" s="2726">
        <v>0</v>
      </c>
      <c r="M38" s="2664">
        <v>0</v>
      </c>
      <c r="N38" s="2664">
        <v>0</v>
      </c>
      <c r="O38" s="2665">
        <v>0</v>
      </c>
      <c r="P38" s="2662">
        <v>0</v>
      </c>
      <c r="Q38" s="2667">
        <v>0</v>
      </c>
      <c r="R38" s="2667">
        <v>0</v>
      </c>
      <c r="S38" s="2756" t="s">
        <v>6</v>
      </c>
      <c r="T38" s="2495"/>
      <c r="U38" s="2495"/>
      <c r="V38" s="2495"/>
      <c r="W38" s="2495"/>
      <c r="X38" s="2502"/>
      <c r="Y38" s="2509"/>
      <c r="Z38" s="2509"/>
      <c r="AA38" s="2502"/>
      <c r="AB38" s="2498"/>
      <c r="AC38" s="2498"/>
      <c r="AD38" s="2498"/>
      <c r="AE38" s="2498"/>
      <c r="AF38" s="2498"/>
      <c r="AG38" s="2495"/>
      <c r="AH38" s="2498"/>
      <c r="AI38" s="2498"/>
      <c r="AJ38" s="2498"/>
      <c r="AK38" s="2498"/>
      <c r="AL38" s="2498"/>
      <c r="AM38" s="2498"/>
      <c r="AN38" s="2498"/>
      <c r="AO38" s="2498"/>
      <c r="AP38" s="2498"/>
      <c r="AQ38" s="2498"/>
      <c r="AR38" s="2498"/>
      <c r="AS38" s="2498"/>
      <c r="AT38" s="2498"/>
      <c r="AU38" s="2498"/>
      <c r="AV38" s="2498"/>
      <c r="AW38" s="2498"/>
      <c r="AX38" s="2498"/>
      <c r="AY38" s="2498"/>
      <c r="AZ38" s="2498"/>
      <c r="BA38" s="2532" t="s">
        <v>3</v>
      </c>
      <c r="BB38" s="2532" t="s">
        <v>3</v>
      </c>
      <c r="BC38" s="2595" t="s">
        <v>3</v>
      </c>
      <c r="BD38" s="2764">
        <v>0</v>
      </c>
      <c r="BE38" s="2764">
        <v>0</v>
      </c>
      <c r="BF38" s="2764" t="s">
        <v>3</v>
      </c>
    </row>
    <row r="39" spans="1:58" x14ac:dyDescent="0.25">
      <c r="A39" s="2538" t="s">
        <v>62</v>
      </c>
      <c r="B39" s="2536"/>
      <c r="C39" s="2536"/>
      <c r="D39" s="2539"/>
      <c r="E39" s="2539"/>
      <c r="F39" s="2539"/>
      <c r="G39" s="2539"/>
      <c r="H39" s="2539"/>
      <c r="I39" s="2539"/>
      <c r="J39" s="2539"/>
      <c r="K39" s="2539"/>
      <c r="L39" s="2539"/>
      <c r="M39" s="2539"/>
      <c r="N39" s="2539"/>
      <c r="O39" s="2539"/>
      <c r="P39" s="2539"/>
      <c r="Q39" s="2539"/>
      <c r="R39" s="2530"/>
      <c r="S39" s="2530"/>
      <c r="T39" s="2495"/>
      <c r="U39" s="2495"/>
      <c r="V39" s="2495"/>
      <c r="W39" s="2495"/>
      <c r="X39" s="2495"/>
      <c r="Y39" s="2495"/>
      <c r="Z39" s="2495"/>
      <c r="AA39" s="2495"/>
      <c r="AB39" s="2495"/>
      <c r="AC39" s="2495"/>
      <c r="AD39" s="2495"/>
      <c r="AE39" s="2495"/>
      <c r="AF39" s="2495"/>
      <c r="AG39" s="2495"/>
      <c r="AH39" s="2495"/>
      <c r="AI39" s="2495"/>
      <c r="AJ39" s="2495"/>
      <c r="AK39" s="2495"/>
      <c r="AL39" s="2495"/>
      <c r="AM39" s="2495"/>
      <c r="AN39" s="2495"/>
      <c r="AO39" s="2495"/>
      <c r="AP39" s="2495"/>
      <c r="AQ39" s="2495"/>
      <c r="AR39" s="2495"/>
      <c r="AS39" s="2495"/>
      <c r="AT39" s="2495"/>
      <c r="AU39" s="2495"/>
      <c r="AV39" s="2495"/>
      <c r="AW39" s="2495"/>
      <c r="AX39" s="2495"/>
      <c r="AY39" s="2495"/>
      <c r="AZ39" s="2495"/>
      <c r="BA39" s="2495"/>
      <c r="BB39" s="2495"/>
      <c r="BC39" s="2495"/>
      <c r="BD39" s="2495"/>
      <c r="BE39" s="2495"/>
      <c r="BF39" s="2495"/>
    </row>
    <row r="40" spans="1:58" x14ac:dyDescent="0.25">
      <c r="A40" s="2575" t="s">
        <v>63</v>
      </c>
      <c r="B40" s="2536"/>
      <c r="C40" s="2536"/>
      <c r="D40" s="2539"/>
      <c r="E40" s="2539"/>
      <c r="F40" s="2539"/>
      <c r="G40" s="2539"/>
      <c r="H40" s="2539"/>
      <c r="I40" s="2539"/>
      <c r="J40" s="2539"/>
      <c r="K40" s="2539"/>
      <c r="L40" s="2539"/>
      <c r="M40" s="2539"/>
      <c r="N40" s="2539"/>
      <c r="O40" s="2539"/>
      <c r="P40" s="2539"/>
      <c r="Q40" s="2539"/>
      <c r="R40" s="2530"/>
      <c r="S40" s="2530"/>
      <c r="T40" s="2495"/>
      <c r="U40" s="2495"/>
      <c r="V40" s="2495"/>
      <c r="W40" s="2495"/>
      <c r="X40" s="2495"/>
      <c r="Y40" s="2495"/>
      <c r="Z40" s="2495"/>
      <c r="AA40" s="2495"/>
      <c r="AB40" s="2495"/>
      <c r="AC40" s="2495"/>
      <c r="AD40" s="2495"/>
      <c r="AE40" s="2495"/>
      <c r="AF40" s="2495"/>
      <c r="AG40" s="2495"/>
      <c r="AH40" s="2495"/>
      <c r="AI40" s="2495"/>
      <c r="AJ40" s="2495"/>
      <c r="AK40" s="2495"/>
      <c r="AL40" s="2495"/>
      <c r="AM40" s="2495"/>
      <c r="AN40" s="2495"/>
      <c r="AO40" s="2495"/>
      <c r="AP40" s="2495"/>
      <c r="AQ40" s="2495"/>
      <c r="AR40" s="2495"/>
      <c r="AS40" s="2495"/>
      <c r="AT40" s="2495"/>
      <c r="AU40" s="2495"/>
      <c r="AV40" s="2495"/>
      <c r="AW40" s="2495"/>
      <c r="AX40" s="2495"/>
      <c r="AY40" s="2495"/>
      <c r="AZ40" s="2495"/>
      <c r="BA40" s="2495"/>
      <c r="BB40" s="2495"/>
      <c r="BC40" s="2495"/>
      <c r="BD40" s="2495"/>
      <c r="BE40" s="2495"/>
      <c r="BF40" s="2495"/>
    </row>
    <row r="41" spans="1:58" x14ac:dyDescent="0.25">
      <c r="A41" s="2810" t="s">
        <v>64</v>
      </c>
      <c r="B41" s="2811"/>
      <c r="C41" s="2812"/>
      <c r="D41" s="2634">
        <v>0</v>
      </c>
      <c r="E41" s="2640"/>
      <c r="F41" s="2641"/>
      <c r="G41" s="2641"/>
      <c r="H41" s="2641"/>
      <c r="I41" s="2641"/>
      <c r="J41" s="2641"/>
      <c r="K41" s="2641"/>
      <c r="L41" s="2641"/>
      <c r="M41" s="2641"/>
      <c r="N41" s="2656"/>
      <c r="O41" s="2656"/>
      <c r="P41" s="2620"/>
      <c r="Q41" s="2675"/>
      <c r="R41" s="2719"/>
      <c r="S41" s="2756" t="s">
        <v>6</v>
      </c>
      <c r="T41" s="2495"/>
      <c r="U41" s="2495"/>
      <c r="V41" s="2495"/>
      <c r="W41" s="2495"/>
      <c r="X41" s="2495"/>
      <c r="Y41" s="2509"/>
      <c r="Z41" s="2509"/>
      <c r="AA41" s="2502"/>
      <c r="AB41" s="2498"/>
      <c r="AC41" s="2498"/>
      <c r="AD41" s="2498"/>
      <c r="AE41" s="2498"/>
      <c r="AF41" s="2498"/>
      <c r="AG41" s="2495"/>
      <c r="AH41" s="2498"/>
      <c r="AI41" s="2498"/>
      <c r="AJ41" s="2498"/>
      <c r="AK41" s="2498"/>
      <c r="AL41" s="2498"/>
      <c r="AM41" s="2498"/>
      <c r="AN41" s="2498"/>
      <c r="AO41" s="2498"/>
      <c r="AP41" s="2498"/>
      <c r="AQ41" s="2498"/>
      <c r="AR41" s="2498"/>
      <c r="AS41" s="2498"/>
      <c r="AT41" s="2498"/>
      <c r="AU41" s="2498"/>
      <c r="AV41" s="2498"/>
      <c r="AW41" s="2498"/>
      <c r="AX41" s="2498"/>
      <c r="AY41" s="2498"/>
      <c r="AZ41" s="2498"/>
      <c r="BA41" s="2532" t="s">
        <v>3</v>
      </c>
      <c r="BB41" s="2532" t="s">
        <v>3</v>
      </c>
      <c r="BC41" s="2595" t="s">
        <v>3</v>
      </c>
      <c r="BD41" s="2764">
        <v>0</v>
      </c>
      <c r="BE41" s="2764">
        <v>0</v>
      </c>
      <c r="BF41" s="2764" t="s">
        <v>3</v>
      </c>
    </row>
    <row r="42" spans="1:58" x14ac:dyDescent="0.25">
      <c r="A42" s="2813" t="s">
        <v>65</v>
      </c>
      <c r="B42" s="2814"/>
      <c r="C42" s="2815"/>
      <c r="D42" s="2635">
        <v>0</v>
      </c>
      <c r="E42" s="2627"/>
      <c r="F42" s="2628"/>
      <c r="G42" s="2628"/>
      <c r="H42" s="2628"/>
      <c r="I42" s="2628"/>
      <c r="J42" s="2628"/>
      <c r="K42" s="2628"/>
      <c r="L42" s="2628"/>
      <c r="M42" s="2628"/>
      <c r="N42" s="2629"/>
      <c r="O42" s="2629"/>
      <c r="P42" s="2621"/>
      <c r="Q42" s="2645"/>
      <c r="R42" s="2703"/>
      <c r="S42" s="2756" t="s">
        <v>6</v>
      </c>
      <c r="T42" s="2495"/>
      <c r="U42" s="2495"/>
      <c r="V42" s="2495"/>
      <c r="W42" s="2495"/>
      <c r="X42" s="2495"/>
      <c r="Y42" s="2509"/>
      <c r="Z42" s="2509"/>
      <c r="AA42" s="2502"/>
      <c r="AB42" s="2498"/>
      <c r="AC42" s="2498"/>
      <c r="AD42" s="2498"/>
      <c r="AE42" s="2498"/>
      <c r="AF42" s="2498"/>
      <c r="AG42" s="2495"/>
      <c r="AH42" s="2498"/>
      <c r="AI42" s="2498"/>
      <c r="AJ42" s="2498"/>
      <c r="AK42" s="2498"/>
      <c r="AL42" s="2498"/>
      <c r="AM42" s="2498"/>
      <c r="AN42" s="2498"/>
      <c r="AO42" s="2498"/>
      <c r="AP42" s="2498"/>
      <c r="AQ42" s="2498"/>
      <c r="AR42" s="2498"/>
      <c r="AS42" s="2498"/>
      <c r="AT42" s="2498"/>
      <c r="AU42" s="2498"/>
      <c r="AV42" s="2498"/>
      <c r="AW42" s="2498"/>
      <c r="AX42" s="2498"/>
      <c r="AY42" s="2498"/>
      <c r="AZ42" s="2498"/>
      <c r="BA42" s="2532" t="s">
        <v>3</v>
      </c>
      <c r="BB42" s="2532" t="s">
        <v>3</v>
      </c>
      <c r="BC42" s="2595" t="s">
        <v>3</v>
      </c>
      <c r="BD42" s="2764">
        <v>0</v>
      </c>
      <c r="BE42" s="2764">
        <v>0</v>
      </c>
      <c r="BF42" s="2764" t="s">
        <v>3</v>
      </c>
    </row>
    <row r="43" spans="1:58" x14ac:dyDescent="0.25">
      <c r="A43" s="2813" t="s">
        <v>66</v>
      </c>
      <c r="B43" s="2814"/>
      <c r="C43" s="2815"/>
      <c r="D43" s="2635">
        <v>0</v>
      </c>
      <c r="E43" s="2627"/>
      <c r="F43" s="2628"/>
      <c r="G43" s="2628"/>
      <c r="H43" s="2628"/>
      <c r="I43" s="2628"/>
      <c r="J43" s="2628"/>
      <c r="K43" s="2628"/>
      <c r="L43" s="2628"/>
      <c r="M43" s="2628"/>
      <c r="N43" s="2629"/>
      <c r="O43" s="2629"/>
      <c r="P43" s="2621"/>
      <c r="Q43" s="2645"/>
      <c r="R43" s="2703"/>
      <c r="S43" s="2756" t="s">
        <v>6</v>
      </c>
      <c r="T43" s="2495"/>
      <c r="U43" s="2495"/>
      <c r="V43" s="2495"/>
      <c r="W43" s="2495"/>
      <c r="X43" s="2495"/>
      <c r="Y43" s="2509"/>
      <c r="Z43" s="2509"/>
      <c r="AA43" s="2502"/>
      <c r="AB43" s="2498"/>
      <c r="AC43" s="2498"/>
      <c r="AD43" s="2498"/>
      <c r="AE43" s="2498"/>
      <c r="AF43" s="2498"/>
      <c r="AG43" s="2495"/>
      <c r="AH43" s="2498"/>
      <c r="AI43" s="2498"/>
      <c r="AJ43" s="2498"/>
      <c r="AK43" s="2498"/>
      <c r="AL43" s="2498"/>
      <c r="AM43" s="2498"/>
      <c r="AN43" s="2498"/>
      <c r="AO43" s="2498"/>
      <c r="AP43" s="2498"/>
      <c r="AQ43" s="2498"/>
      <c r="AR43" s="2498"/>
      <c r="AS43" s="2498"/>
      <c r="AT43" s="2498"/>
      <c r="AU43" s="2498"/>
      <c r="AV43" s="2498"/>
      <c r="AW43" s="2498"/>
      <c r="AX43" s="2498"/>
      <c r="AY43" s="2498"/>
      <c r="AZ43" s="2498"/>
      <c r="BA43" s="2532" t="s">
        <v>3</v>
      </c>
      <c r="BB43" s="2532" t="s">
        <v>3</v>
      </c>
      <c r="BC43" s="2595" t="s">
        <v>3</v>
      </c>
      <c r="BD43" s="2764">
        <v>0</v>
      </c>
      <c r="BE43" s="2764">
        <v>0</v>
      </c>
      <c r="BF43" s="2764" t="s">
        <v>3</v>
      </c>
    </row>
    <row r="44" spans="1:58" x14ac:dyDescent="0.25">
      <c r="A44" s="2813" t="s">
        <v>67</v>
      </c>
      <c r="B44" s="2814"/>
      <c r="C44" s="2815"/>
      <c r="D44" s="2635">
        <v>0</v>
      </c>
      <c r="E44" s="2627"/>
      <c r="F44" s="2628"/>
      <c r="G44" s="2628"/>
      <c r="H44" s="2628"/>
      <c r="I44" s="2628"/>
      <c r="J44" s="2628"/>
      <c r="K44" s="2628"/>
      <c r="L44" s="2628"/>
      <c r="M44" s="2628"/>
      <c r="N44" s="2629"/>
      <c r="O44" s="2629"/>
      <c r="P44" s="2621"/>
      <c r="Q44" s="2645"/>
      <c r="R44" s="2703"/>
      <c r="S44" s="2756" t="s">
        <v>6</v>
      </c>
      <c r="T44" s="2495"/>
      <c r="U44" s="2495"/>
      <c r="V44" s="2495"/>
      <c r="W44" s="2495"/>
      <c r="X44" s="2495"/>
      <c r="Y44" s="2509"/>
      <c r="Z44" s="2509"/>
      <c r="AA44" s="2502"/>
      <c r="AB44" s="2498"/>
      <c r="AC44" s="2498"/>
      <c r="AD44" s="2498"/>
      <c r="AE44" s="2498"/>
      <c r="AF44" s="2498"/>
      <c r="AG44" s="2495"/>
      <c r="AH44" s="2498"/>
      <c r="AI44" s="2498"/>
      <c r="AJ44" s="2498"/>
      <c r="AK44" s="2498"/>
      <c r="AL44" s="2498"/>
      <c r="AM44" s="2498"/>
      <c r="AN44" s="2498"/>
      <c r="AO44" s="2498"/>
      <c r="AP44" s="2498"/>
      <c r="AQ44" s="2498"/>
      <c r="AR44" s="2498"/>
      <c r="AS44" s="2498"/>
      <c r="AT44" s="2498"/>
      <c r="AU44" s="2498"/>
      <c r="AV44" s="2498"/>
      <c r="AW44" s="2498"/>
      <c r="AX44" s="2498"/>
      <c r="AY44" s="2498"/>
      <c r="AZ44" s="2498"/>
      <c r="BA44" s="2532" t="s">
        <v>3</v>
      </c>
      <c r="BB44" s="2532" t="s">
        <v>3</v>
      </c>
      <c r="BC44" s="2595" t="s">
        <v>3</v>
      </c>
      <c r="BD44" s="2764">
        <v>0</v>
      </c>
      <c r="BE44" s="2764">
        <v>0</v>
      </c>
      <c r="BF44" s="2764" t="s">
        <v>3</v>
      </c>
    </row>
    <row r="45" spans="1:58" x14ac:dyDescent="0.25">
      <c r="A45" s="2813" t="s">
        <v>68</v>
      </c>
      <c r="B45" s="2814"/>
      <c r="C45" s="2815"/>
      <c r="D45" s="2635">
        <v>0</v>
      </c>
      <c r="E45" s="2627"/>
      <c r="F45" s="2628"/>
      <c r="G45" s="2628"/>
      <c r="H45" s="2628"/>
      <c r="I45" s="2628"/>
      <c r="J45" s="2628"/>
      <c r="K45" s="2628"/>
      <c r="L45" s="2628"/>
      <c r="M45" s="2628"/>
      <c r="N45" s="2629"/>
      <c r="O45" s="2629"/>
      <c r="P45" s="2621"/>
      <c r="Q45" s="2645"/>
      <c r="R45" s="2703"/>
      <c r="S45" s="2756" t="s">
        <v>6</v>
      </c>
      <c r="T45" s="2495"/>
      <c r="U45" s="2495"/>
      <c r="V45" s="2495"/>
      <c r="W45" s="2495"/>
      <c r="X45" s="2495"/>
      <c r="Y45" s="2509"/>
      <c r="Z45" s="2509"/>
      <c r="AA45" s="2502"/>
      <c r="AB45" s="2498"/>
      <c r="AC45" s="2498"/>
      <c r="AD45" s="2498"/>
      <c r="AE45" s="2498"/>
      <c r="AF45" s="2498"/>
      <c r="AG45" s="2495"/>
      <c r="AH45" s="2498"/>
      <c r="AI45" s="2498"/>
      <c r="AJ45" s="2498"/>
      <c r="AK45" s="2498"/>
      <c r="AL45" s="2498"/>
      <c r="AM45" s="2498"/>
      <c r="AN45" s="2498"/>
      <c r="AO45" s="2498"/>
      <c r="AP45" s="2498"/>
      <c r="AQ45" s="2498"/>
      <c r="AR45" s="2498"/>
      <c r="AS45" s="2498"/>
      <c r="AT45" s="2498"/>
      <c r="AU45" s="2498"/>
      <c r="AV45" s="2498"/>
      <c r="AW45" s="2498"/>
      <c r="AX45" s="2498"/>
      <c r="AY45" s="2498"/>
      <c r="AZ45" s="2498"/>
      <c r="BA45" s="2532" t="s">
        <v>3</v>
      </c>
      <c r="BB45" s="2532" t="s">
        <v>3</v>
      </c>
      <c r="BC45" s="2595" t="s">
        <v>3</v>
      </c>
      <c r="BD45" s="2764">
        <v>0</v>
      </c>
      <c r="BE45" s="2764">
        <v>0</v>
      </c>
      <c r="BF45" s="2764" t="s">
        <v>3</v>
      </c>
    </row>
    <row r="46" spans="1:58" x14ac:dyDescent="0.25">
      <c r="A46" s="2813" t="s">
        <v>69</v>
      </c>
      <c r="B46" s="2814"/>
      <c r="C46" s="2815"/>
      <c r="D46" s="2635">
        <v>0</v>
      </c>
      <c r="E46" s="2627"/>
      <c r="F46" s="2628"/>
      <c r="G46" s="2628"/>
      <c r="H46" s="2628"/>
      <c r="I46" s="2628"/>
      <c r="J46" s="2628"/>
      <c r="K46" s="2628"/>
      <c r="L46" s="2638"/>
      <c r="M46" s="2638"/>
      <c r="N46" s="2638"/>
      <c r="O46" s="2713"/>
      <c r="P46" s="2621"/>
      <c r="Q46" s="2646"/>
      <c r="R46" s="2703"/>
      <c r="S46" s="2756" t="s">
        <v>6</v>
      </c>
      <c r="T46" s="2495"/>
      <c r="U46" s="2495"/>
      <c r="V46" s="2495"/>
      <c r="W46" s="2495"/>
      <c r="X46" s="2495"/>
      <c r="Y46" s="2509"/>
      <c r="Z46" s="2509"/>
      <c r="AA46" s="2502"/>
      <c r="AB46" s="2498"/>
      <c r="AC46" s="2498"/>
      <c r="AD46" s="2498"/>
      <c r="AE46" s="2498"/>
      <c r="AF46" s="2498"/>
      <c r="AG46" s="2495"/>
      <c r="AH46" s="2498"/>
      <c r="AI46" s="2498"/>
      <c r="AJ46" s="2498"/>
      <c r="AK46" s="2498"/>
      <c r="AL46" s="2498"/>
      <c r="AM46" s="2498"/>
      <c r="AN46" s="2498"/>
      <c r="AO46" s="2498"/>
      <c r="AP46" s="2498"/>
      <c r="AQ46" s="2498"/>
      <c r="AR46" s="2498"/>
      <c r="AS46" s="2498"/>
      <c r="AT46" s="2498"/>
      <c r="AU46" s="2498"/>
      <c r="AV46" s="2498"/>
      <c r="AW46" s="2498"/>
      <c r="AX46" s="2498"/>
      <c r="AY46" s="2498"/>
      <c r="AZ46" s="2498"/>
      <c r="BA46" s="2532" t="s">
        <v>3</v>
      </c>
      <c r="BB46" s="2532" t="s">
        <v>3</v>
      </c>
      <c r="BC46" s="2518"/>
      <c r="BD46" s="2518"/>
      <c r="BE46" s="2764">
        <v>0</v>
      </c>
      <c r="BF46" s="2764" t="s">
        <v>3</v>
      </c>
    </row>
    <row r="47" spans="1:58" x14ac:dyDescent="0.25">
      <c r="A47" s="2813" t="s">
        <v>70</v>
      </c>
      <c r="B47" s="2814"/>
      <c r="C47" s="2815"/>
      <c r="D47" s="2635">
        <v>0</v>
      </c>
      <c r="E47" s="2638"/>
      <c r="F47" s="2638"/>
      <c r="G47" s="2638"/>
      <c r="H47" s="2638"/>
      <c r="I47" s="2638"/>
      <c r="J47" s="2628"/>
      <c r="K47" s="2628"/>
      <c r="L47" s="2628"/>
      <c r="M47" s="2628"/>
      <c r="N47" s="2629"/>
      <c r="O47" s="2629"/>
      <c r="P47" s="2621"/>
      <c r="Q47" s="2645"/>
      <c r="R47" s="2703"/>
      <c r="S47" s="2756" t="s">
        <v>6</v>
      </c>
      <c r="T47" s="2495"/>
      <c r="U47" s="2495"/>
      <c r="V47" s="2495"/>
      <c r="W47" s="2495"/>
      <c r="X47" s="2495"/>
      <c r="Y47" s="2509"/>
      <c r="Z47" s="2509"/>
      <c r="AA47" s="2502"/>
      <c r="AB47" s="2498"/>
      <c r="AC47" s="2498"/>
      <c r="AD47" s="2498"/>
      <c r="AE47" s="2498"/>
      <c r="AF47" s="2498"/>
      <c r="AG47" s="2495"/>
      <c r="AH47" s="2498"/>
      <c r="AI47" s="2498"/>
      <c r="AJ47" s="2498"/>
      <c r="AK47" s="2498"/>
      <c r="AL47" s="2498"/>
      <c r="AM47" s="2498"/>
      <c r="AN47" s="2498"/>
      <c r="AO47" s="2498"/>
      <c r="AP47" s="2498"/>
      <c r="AQ47" s="2498"/>
      <c r="AR47" s="2498"/>
      <c r="AS47" s="2498"/>
      <c r="AT47" s="2498"/>
      <c r="AU47" s="2498"/>
      <c r="AV47" s="2498"/>
      <c r="AW47" s="2498"/>
      <c r="AX47" s="2498"/>
      <c r="AY47" s="2498"/>
      <c r="AZ47" s="2498"/>
      <c r="BA47" s="2532" t="s">
        <v>3</v>
      </c>
      <c r="BB47" s="2532" t="s">
        <v>3</v>
      </c>
      <c r="BC47" s="2595" t="s">
        <v>3</v>
      </c>
      <c r="BD47" s="2764">
        <v>0</v>
      </c>
      <c r="BE47" s="2764">
        <v>0</v>
      </c>
      <c r="BF47" s="2764" t="s">
        <v>3</v>
      </c>
    </row>
    <row r="48" spans="1:58" x14ac:dyDescent="0.25">
      <c r="A48" s="2813" t="s">
        <v>71</v>
      </c>
      <c r="B48" s="2814"/>
      <c r="C48" s="2815"/>
      <c r="D48" s="2635">
        <v>0</v>
      </c>
      <c r="E48" s="2638"/>
      <c r="F48" s="2638"/>
      <c r="G48" s="2638"/>
      <c r="H48" s="2638"/>
      <c r="I48" s="2628"/>
      <c r="J48" s="2628"/>
      <c r="K48" s="2628"/>
      <c r="L48" s="2628"/>
      <c r="M48" s="2628"/>
      <c r="N48" s="2628"/>
      <c r="O48" s="2629"/>
      <c r="P48" s="2621"/>
      <c r="Q48" s="2645"/>
      <c r="R48" s="2703"/>
      <c r="S48" s="2756" t="s">
        <v>6</v>
      </c>
      <c r="T48" s="2495"/>
      <c r="U48" s="2495"/>
      <c r="V48" s="2495"/>
      <c r="W48" s="2495"/>
      <c r="X48" s="2495"/>
      <c r="Y48" s="2509"/>
      <c r="Z48" s="2509"/>
      <c r="AA48" s="2502"/>
      <c r="AB48" s="2498"/>
      <c r="AC48" s="2498"/>
      <c r="AD48" s="2498"/>
      <c r="AE48" s="2498"/>
      <c r="AF48" s="2498"/>
      <c r="AG48" s="2495"/>
      <c r="AH48" s="2498"/>
      <c r="AI48" s="2498"/>
      <c r="AJ48" s="2498"/>
      <c r="AK48" s="2498"/>
      <c r="AL48" s="2498"/>
      <c r="AM48" s="2498"/>
      <c r="AN48" s="2498"/>
      <c r="AO48" s="2498"/>
      <c r="AP48" s="2498"/>
      <c r="AQ48" s="2498"/>
      <c r="AR48" s="2498"/>
      <c r="AS48" s="2498"/>
      <c r="AT48" s="2498"/>
      <c r="AU48" s="2498"/>
      <c r="AV48" s="2498"/>
      <c r="AW48" s="2498"/>
      <c r="AX48" s="2498"/>
      <c r="AY48" s="2498"/>
      <c r="AZ48" s="2498"/>
      <c r="BA48" s="2532" t="s">
        <v>3</v>
      </c>
      <c r="BB48" s="2532" t="s">
        <v>3</v>
      </c>
      <c r="BC48" s="2595" t="s">
        <v>3</v>
      </c>
      <c r="BD48" s="2764">
        <v>0</v>
      </c>
      <c r="BE48" s="2764">
        <v>0</v>
      </c>
      <c r="BF48" s="2764" t="s">
        <v>3</v>
      </c>
    </row>
    <row r="49" spans="1:58" x14ac:dyDescent="0.25">
      <c r="A49" s="2845" t="s">
        <v>72</v>
      </c>
      <c r="B49" s="2846"/>
      <c r="C49" s="2847"/>
      <c r="D49" s="2635">
        <v>0</v>
      </c>
      <c r="E49" s="2628"/>
      <c r="F49" s="2628"/>
      <c r="G49" s="2628"/>
      <c r="H49" s="2628"/>
      <c r="I49" s="2628"/>
      <c r="J49" s="2628"/>
      <c r="K49" s="2628"/>
      <c r="L49" s="2628"/>
      <c r="M49" s="2628"/>
      <c r="N49" s="2629"/>
      <c r="O49" s="2629"/>
      <c r="P49" s="2621"/>
      <c r="Q49" s="2645"/>
      <c r="R49" s="2703"/>
      <c r="S49" s="2756" t="s">
        <v>6</v>
      </c>
      <c r="T49" s="2495"/>
      <c r="U49" s="2495"/>
      <c r="V49" s="2495"/>
      <c r="W49" s="2495"/>
      <c r="X49" s="2495"/>
      <c r="Y49" s="2509"/>
      <c r="Z49" s="2509"/>
      <c r="AA49" s="2502"/>
      <c r="AB49" s="2498"/>
      <c r="AC49" s="2498"/>
      <c r="AD49" s="2498"/>
      <c r="AE49" s="2498"/>
      <c r="AF49" s="2498"/>
      <c r="AG49" s="2495"/>
      <c r="AH49" s="2498"/>
      <c r="AI49" s="2498"/>
      <c r="AJ49" s="2498"/>
      <c r="AK49" s="2498"/>
      <c r="AL49" s="2498"/>
      <c r="AM49" s="2498"/>
      <c r="AN49" s="2498"/>
      <c r="AO49" s="2498"/>
      <c r="AP49" s="2498"/>
      <c r="AQ49" s="2498"/>
      <c r="AR49" s="2498"/>
      <c r="AS49" s="2498"/>
      <c r="AT49" s="2498"/>
      <c r="AU49" s="2498"/>
      <c r="AV49" s="2498"/>
      <c r="AW49" s="2498"/>
      <c r="AX49" s="2498"/>
      <c r="AY49" s="2498"/>
      <c r="AZ49" s="2498"/>
      <c r="BA49" s="2532" t="s">
        <v>3</v>
      </c>
      <c r="BB49" s="2532" t="s">
        <v>3</v>
      </c>
      <c r="BC49" s="2595" t="s">
        <v>3</v>
      </c>
      <c r="BD49" s="2764">
        <v>0</v>
      </c>
      <c r="BE49" s="2764">
        <v>0</v>
      </c>
      <c r="BF49" s="2764" t="s">
        <v>3</v>
      </c>
    </row>
    <row r="50" spans="1:58" x14ac:dyDescent="0.25">
      <c r="A50" s="2845" t="s">
        <v>73</v>
      </c>
      <c r="B50" s="2846"/>
      <c r="C50" s="2847"/>
      <c r="D50" s="2635">
        <v>0</v>
      </c>
      <c r="E50" s="2638"/>
      <c r="F50" s="2638"/>
      <c r="G50" s="2638"/>
      <c r="H50" s="2638"/>
      <c r="I50" s="2628"/>
      <c r="J50" s="2628"/>
      <c r="K50" s="2628"/>
      <c r="L50" s="2628"/>
      <c r="M50" s="2628"/>
      <c r="N50" s="2629"/>
      <c r="O50" s="2629"/>
      <c r="P50" s="2621"/>
      <c r="Q50" s="2645"/>
      <c r="R50" s="2703"/>
      <c r="S50" s="2756" t="s">
        <v>6</v>
      </c>
      <c r="T50" s="2495"/>
      <c r="U50" s="2495"/>
      <c r="V50" s="2495"/>
      <c r="W50" s="2495"/>
      <c r="X50" s="2495"/>
      <c r="Y50" s="2509"/>
      <c r="Z50" s="2509"/>
      <c r="AA50" s="2502"/>
      <c r="AB50" s="2498"/>
      <c r="AC50" s="2498"/>
      <c r="AD50" s="2498"/>
      <c r="AE50" s="2498"/>
      <c r="AF50" s="2498"/>
      <c r="AG50" s="2495"/>
      <c r="AH50" s="2498"/>
      <c r="AI50" s="2498"/>
      <c r="AJ50" s="2498"/>
      <c r="AK50" s="2498"/>
      <c r="AL50" s="2498"/>
      <c r="AM50" s="2498"/>
      <c r="AN50" s="2498"/>
      <c r="AO50" s="2498"/>
      <c r="AP50" s="2498"/>
      <c r="AQ50" s="2498"/>
      <c r="AR50" s="2498"/>
      <c r="AS50" s="2498"/>
      <c r="AT50" s="2498"/>
      <c r="AU50" s="2498"/>
      <c r="AV50" s="2498"/>
      <c r="AW50" s="2498"/>
      <c r="AX50" s="2498"/>
      <c r="AY50" s="2498"/>
      <c r="AZ50" s="2498"/>
      <c r="BA50" s="2532" t="s">
        <v>3</v>
      </c>
      <c r="BB50" s="2532" t="s">
        <v>3</v>
      </c>
      <c r="BC50" s="2595" t="s">
        <v>3</v>
      </c>
      <c r="BD50" s="2764">
        <v>0</v>
      </c>
      <c r="BE50" s="2764">
        <v>0</v>
      </c>
      <c r="BF50" s="2764" t="s">
        <v>3</v>
      </c>
    </row>
    <row r="51" spans="1:58" x14ac:dyDescent="0.25">
      <c r="A51" s="2813" t="s">
        <v>74</v>
      </c>
      <c r="B51" s="2814"/>
      <c r="C51" s="2815"/>
      <c r="D51" s="2635">
        <v>0</v>
      </c>
      <c r="E51" s="2715"/>
      <c r="F51" s="2638"/>
      <c r="G51" s="2638"/>
      <c r="H51" s="2638"/>
      <c r="I51" s="2628"/>
      <c r="J51" s="2628"/>
      <c r="K51" s="2628"/>
      <c r="L51" s="2628"/>
      <c r="M51" s="2628"/>
      <c r="N51" s="2629"/>
      <c r="O51" s="2629"/>
      <c r="P51" s="2621"/>
      <c r="Q51" s="2645"/>
      <c r="R51" s="2703"/>
      <c r="S51" s="2756" t="s">
        <v>6</v>
      </c>
      <c r="T51" s="2495"/>
      <c r="U51" s="2495"/>
      <c r="V51" s="2495"/>
      <c r="W51" s="2495"/>
      <c r="X51" s="2495"/>
      <c r="Y51" s="2509"/>
      <c r="Z51" s="2509"/>
      <c r="AA51" s="2502"/>
      <c r="AB51" s="2498"/>
      <c r="AC51" s="2498"/>
      <c r="AD51" s="2498"/>
      <c r="AE51" s="2498"/>
      <c r="AF51" s="2498"/>
      <c r="AG51" s="2495"/>
      <c r="AH51" s="2498"/>
      <c r="AI51" s="2498"/>
      <c r="AJ51" s="2498"/>
      <c r="AK51" s="2498"/>
      <c r="AL51" s="2498"/>
      <c r="AM51" s="2498"/>
      <c r="AN51" s="2498"/>
      <c r="AO51" s="2498"/>
      <c r="AP51" s="2498"/>
      <c r="AQ51" s="2498"/>
      <c r="AR51" s="2498"/>
      <c r="AS51" s="2498"/>
      <c r="AT51" s="2498"/>
      <c r="AU51" s="2498"/>
      <c r="AV51" s="2498"/>
      <c r="AW51" s="2498"/>
      <c r="AX51" s="2498"/>
      <c r="AY51" s="2498"/>
      <c r="AZ51" s="2498"/>
      <c r="BA51" s="2532" t="s">
        <v>3</v>
      </c>
      <c r="BB51" s="2532" t="s">
        <v>3</v>
      </c>
      <c r="BC51" s="2595" t="s">
        <v>3</v>
      </c>
      <c r="BD51" s="2764">
        <v>0</v>
      </c>
      <c r="BE51" s="2764">
        <v>0</v>
      </c>
      <c r="BF51" s="2764" t="s">
        <v>3</v>
      </c>
    </row>
    <row r="52" spans="1:58" x14ac:dyDescent="0.25">
      <c r="A52" s="2813" t="s">
        <v>75</v>
      </c>
      <c r="B52" s="2814"/>
      <c r="C52" s="2815"/>
      <c r="D52" s="2635">
        <v>0</v>
      </c>
      <c r="E52" s="2715"/>
      <c r="F52" s="2638"/>
      <c r="G52" s="2638"/>
      <c r="H52" s="2638"/>
      <c r="I52" s="2628"/>
      <c r="J52" s="2628"/>
      <c r="K52" s="2628"/>
      <c r="L52" s="2628"/>
      <c r="M52" s="2628"/>
      <c r="N52" s="2629"/>
      <c r="O52" s="2629"/>
      <c r="P52" s="2621"/>
      <c r="Q52" s="2645"/>
      <c r="R52" s="2703"/>
      <c r="S52" s="2756" t="s">
        <v>6</v>
      </c>
      <c r="T52" s="2495"/>
      <c r="U52" s="2495"/>
      <c r="V52" s="2495"/>
      <c r="W52" s="2495"/>
      <c r="X52" s="2495"/>
      <c r="Y52" s="2509"/>
      <c r="Z52" s="2509"/>
      <c r="AA52" s="2502"/>
      <c r="AB52" s="2498"/>
      <c r="AC52" s="2498"/>
      <c r="AD52" s="2498"/>
      <c r="AE52" s="2498"/>
      <c r="AF52" s="2498"/>
      <c r="AG52" s="2495"/>
      <c r="AH52" s="2498"/>
      <c r="AI52" s="2498"/>
      <c r="AJ52" s="2498"/>
      <c r="AK52" s="2498"/>
      <c r="AL52" s="2498"/>
      <c r="AM52" s="2498"/>
      <c r="AN52" s="2498"/>
      <c r="AO52" s="2498"/>
      <c r="AP52" s="2498"/>
      <c r="AQ52" s="2498"/>
      <c r="AR52" s="2498"/>
      <c r="AS52" s="2498"/>
      <c r="AT52" s="2498"/>
      <c r="AU52" s="2498"/>
      <c r="AV52" s="2498"/>
      <c r="AW52" s="2498"/>
      <c r="AX52" s="2498"/>
      <c r="AY52" s="2498"/>
      <c r="AZ52" s="2498"/>
      <c r="BA52" s="2532" t="s">
        <v>3</v>
      </c>
      <c r="BB52" s="2532" t="s">
        <v>3</v>
      </c>
      <c r="BC52" s="2595" t="s">
        <v>3</v>
      </c>
      <c r="BD52" s="2764">
        <v>0</v>
      </c>
      <c r="BE52" s="2764">
        <v>0</v>
      </c>
      <c r="BF52" s="2764" t="s">
        <v>3</v>
      </c>
    </row>
    <row r="53" spans="1:58" x14ac:dyDescent="0.25">
      <c r="A53" s="2813" t="s">
        <v>76</v>
      </c>
      <c r="B53" s="2814"/>
      <c r="C53" s="2815"/>
      <c r="D53" s="2635">
        <v>0</v>
      </c>
      <c r="E53" s="2628"/>
      <c r="F53" s="2628"/>
      <c r="G53" s="2628"/>
      <c r="H53" s="2628"/>
      <c r="I53" s="2628"/>
      <c r="J53" s="2628"/>
      <c r="K53" s="2628"/>
      <c r="L53" s="2628"/>
      <c r="M53" s="2628"/>
      <c r="N53" s="2629"/>
      <c r="O53" s="2629"/>
      <c r="P53" s="2621"/>
      <c r="Q53" s="2645"/>
      <c r="R53" s="2703"/>
      <c r="S53" s="2756" t="s">
        <v>6</v>
      </c>
      <c r="T53" s="2495"/>
      <c r="U53" s="2495"/>
      <c r="V53" s="2495"/>
      <c r="W53" s="2495"/>
      <c r="X53" s="2495"/>
      <c r="Y53" s="2509"/>
      <c r="Z53" s="2509"/>
      <c r="AA53" s="2502"/>
      <c r="AB53" s="2498"/>
      <c r="AC53" s="2498"/>
      <c r="AD53" s="2498"/>
      <c r="AE53" s="2498"/>
      <c r="AF53" s="2498"/>
      <c r="AG53" s="2495"/>
      <c r="AH53" s="2498"/>
      <c r="AI53" s="2498"/>
      <c r="AJ53" s="2498"/>
      <c r="AK53" s="2498"/>
      <c r="AL53" s="2498"/>
      <c r="AM53" s="2498"/>
      <c r="AN53" s="2498"/>
      <c r="AO53" s="2498"/>
      <c r="AP53" s="2498"/>
      <c r="AQ53" s="2498"/>
      <c r="AR53" s="2498"/>
      <c r="AS53" s="2498"/>
      <c r="AT53" s="2498"/>
      <c r="AU53" s="2498"/>
      <c r="AV53" s="2498"/>
      <c r="AW53" s="2498"/>
      <c r="AX53" s="2498"/>
      <c r="AY53" s="2498"/>
      <c r="AZ53" s="2498"/>
      <c r="BA53" s="2532" t="s">
        <v>3</v>
      </c>
      <c r="BB53" s="2532" t="s">
        <v>3</v>
      </c>
      <c r="BC53" s="2595" t="s">
        <v>3</v>
      </c>
      <c r="BD53" s="2764">
        <v>0</v>
      </c>
      <c r="BE53" s="2764">
        <v>0</v>
      </c>
      <c r="BF53" s="2764" t="s">
        <v>3</v>
      </c>
    </row>
    <row r="54" spans="1:58" x14ac:dyDescent="0.25">
      <c r="A54" s="2813" t="s">
        <v>77</v>
      </c>
      <c r="B54" s="2814"/>
      <c r="C54" s="2815"/>
      <c r="D54" s="2635">
        <v>0</v>
      </c>
      <c r="E54" s="2627"/>
      <c r="F54" s="2628"/>
      <c r="G54" s="2628"/>
      <c r="H54" s="2628"/>
      <c r="I54" s="2628"/>
      <c r="J54" s="2628"/>
      <c r="K54" s="2628"/>
      <c r="L54" s="2628"/>
      <c r="M54" s="2628"/>
      <c r="N54" s="2629"/>
      <c r="O54" s="2629"/>
      <c r="P54" s="2621"/>
      <c r="Q54" s="2645"/>
      <c r="R54" s="2703"/>
      <c r="S54" s="2756" t="s">
        <v>6</v>
      </c>
      <c r="T54" s="2495"/>
      <c r="U54" s="2495"/>
      <c r="V54" s="2495"/>
      <c r="W54" s="2495"/>
      <c r="X54" s="2495"/>
      <c r="Y54" s="2509"/>
      <c r="Z54" s="2509"/>
      <c r="AA54" s="2502"/>
      <c r="AB54" s="2498"/>
      <c r="AC54" s="2498"/>
      <c r="AD54" s="2498"/>
      <c r="AE54" s="2498"/>
      <c r="AF54" s="2498"/>
      <c r="AG54" s="2495"/>
      <c r="AH54" s="2498"/>
      <c r="AI54" s="2498"/>
      <c r="AJ54" s="2498"/>
      <c r="AK54" s="2498"/>
      <c r="AL54" s="2498"/>
      <c r="AM54" s="2498"/>
      <c r="AN54" s="2498"/>
      <c r="AO54" s="2498"/>
      <c r="AP54" s="2498"/>
      <c r="AQ54" s="2498"/>
      <c r="AR54" s="2498"/>
      <c r="AS54" s="2498"/>
      <c r="AT54" s="2498"/>
      <c r="AU54" s="2498"/>
      <c r="AV54" s="2498"/>
      <c r="AW54" s="2498"/>
      <c r="AX54" s="2498"/>
      <c r="AY54" s="2498"/>
      <c r="AZ54" s="2498"/>
      <c r="BA54" s="2532" t="s">
        <v>3</v>
      </c>
      <c r="BB54" s="2532" t="s">
        <v>3</v>
      </c>
      <c r="BC54" s="2595" t="s">
        <v>3</v>
      </c>
      <c r="BD54" s="2764">
        <v>0</v>
      </c>
      <c r="BE54" s="2764">
        <v>0</v>
      </c>
      <c r="BF54" s="2764" t="s">
        <v>3</v>
      </c>
    </row>
    <row r="55" spans="1:58" x14ac:dyDescent="0.25">
      <c r="A55" s="2813" t="s">
        <v>78</v>
      </c>
      <c r="B55" s="2814"/>
      <c r="C55" s="2815"/>
      <c r="D55" s="2635">
        <v>0</v>
      </c>
      <c r="E55" s="2627"/>
      <c r="F55" s="2628"/>
      <c r="G55" s="2628"/>
      <c r="H55" s="2628"/>
      <c r="I55" s="2628"/>
      <c r="J55" s="2628"/>
      <c r="K55" s="2628"/>
      <c r="L55" s="2628"/>
      <c r="M55" s="2628"/>
      <c r="N55" s="2629"/>
      <c r="O55" s="2629"/>
      <c r="P55" s="2621"/>
      <c r="Q55" s="2645"/>
      <c r="R55" s="2703"/>
      <c r="S55" s="2756" t="s">
        <v>6</v>
      </c>
      <c r="T55" s="2495"/>
      <c r="U55" s="2495"/>
      <c r="V55" s="2495"/>
      <c r="W55" s="2495"/>
      <c r="X55" s="2495"/>
      <c r="Y55" s="2509"/>
      <c r="Z55" s="2509"/>
      <c r="AA55" s="2502"/>
      <c r="AB55" s="2498"/>
      <c r="AC55" s="2498"/>
      <c r="AD55" s="2498"/>
      <c r="AE55" s="2498"/>
      <c r="AF55" s="2498"/>
      <c r="AG55" s="2495"/>
      <c r="AH55" s="2498"/>
      <c r="AI55" s="2498"/>
      <c r="AJ55" s="2498"/>
      <c r="AK55" s="2498"/>
      <c r="AL55" s="2498"/>
      <c r="AM55" s="2498"/>
      <c r="AN55" s="2498"/>
      <c r="AO55" s="2498"/>
      <c r="AP55" s="2498"/>
      <c r="AQ55" s="2498"/>
      <c r="AR55" s="2498"/>
      <c r="AS55" s="2498"/>
      <c r="AT55" s="2498"/>
      <c r="AU55" s="2498"/>
      <c r="AV55" s="2498"/>
      <c r="AW55" s="2498"/>
      <c r="AX55" s="2498"/>
      <c r="AY55" s="2498"/>
      <c r="AZ55" s="2498"/>
      <c r="BA55" s="2532" t="s">
        <v>3</v>
      </c>
      <c r="BB55" s="2532" t="s">
        <v>3</v>
      </c>
      <c r="BC55" s="2595" t="s">
        <v>3</v>
      </c>
      <c r="BD55" s="2764">
        <v>0</v>
      </c>
      <c r="BE55" s="2764">
        <v>0</v>
      </c>
      <c r="BF55" s="2764" t="s">
        <v>3</v>
      </c>
    </row>
    <row r="56" spans="1:58" x14ac:dyDescent="0.25">
      <c r="A56" s="2813" t="s">
        <v>79</v>
      </c>
      <c r="B56" s="2814"/>
      <c r="C56" s="2815"/>
      <c r="D56" s="2635">
        <v>0</v>
      </c>
      <c r="E56" s="2627"/>
      <c r="F56" s="2628"/>
      <c r="G56" s="2628"/>
      <c r="H56" s="2628"/>
      <c r="I56" s="2628"/>
      <c r="J56" s="2628"/>
      <c r="K56" s="2628"/>
      <c r="L56" s="2628"/>
      <c r="M56" s="2628"/>
      <c r="N56" s="2629"/>
      <c r="O56" s="2624"/>
      <c r="P56" s="2645"/>
      <c r="Q56" s="2645"/>
      <c r="R56" s="2703"/>
      <c r="S56" s="2756" t="s">
        <v>6</v>
      </c>
      <c r="T56" s="2495"/>
      <c r="U56" s="2495"/>
      <c r="V56" s="2495"/>
      <c r="W56" s="2495"/>
      <c r="X56" s="2495"/>
      <c r="Y56" s="2509"/>
      <c r="Z56" s="2509"/>
      <c r="AA56" s="2502"/>
      <c r="AB56" s="2498"/>
      <c r="AC56" s="2498"/>
      <c r="AD56" s="2498"/>
      <c r="AE56" s="2498"/>
      <c r="AF56" s="2498"/>
      <c r="AG56" s="2495"/>
      <c r="AH56" s="2498"/>
      <c r="AI56" s="2498"/>
      <c r="AJ56" s="2498"/>
      <c r="AK56" s="2498"/>
      <c r="AL56" s="2498"/>
      <c r="AM56" s="2498"/>
      <c r="AN56" s="2498"/>
      <c r="AO56" s="2498"/>
      <c r="AP56" s="2498"/>
      <c r="AQ56" s="2498"/>
      <c r="AR56" s="2498"/>
      <c r="AS56" s="2498"/>
      <c r="AT56" s="2498"/>
      <c r="AU56" s="2498"/>
      <c r="AV56" s="2498"/>
      <c r="AW56" s="2498"/>
      <c r="AX56" s="2498"/>
      <c r="AY56" s="2498"/>
      <c r="AZ56" s="2498"/>
      <c r="BA56" s="2532" t="s">
        <v>3</v>
      </c>
      <c r="BB56" s="2532" t="s">
        <v>3</v>
      </c>
      <c r="BC56" s="2595" t="s">
        <v>3</v>
      </c>
      <c r="BD56" s="2764">
        <v>0</v>
      </c>
      <c r="BE56" s="2764">
        <v>0</v>
      </c>
      <c r="BF56" s="2764" t="s">
        <v>3</v>
      </c>
    </row>
    <row r="57" spans="1:58" x14ac:dyDescent="0.25">
      <c r="A57" s="2813" t="s">
        <v>80</v>
      </c>
      <c r="B57" s="2814"/>
      <c r="C57" s="2815"/>
      <c r="D57" s="2635">
        <v>0</v>
      </c>
      <c r="E57" s="2715"/>
      <c r="F57" s="2715"/>
      <c r="G57" s="2715"/>
      <c r="H57" s="2715"/>
      <c r="I57" s="2715"/>
      <c r="J57" s="2715"/>
      <c r="K57" s="2715"/>
      <c r="L57" s="2715"/>
      <c r="M57" s="2638"/>
      <c r="N57" s="2715"/>
      <c r="O57" s="2624"/>
      <c r="P57" s="2693"/>
      <c r="Q57" s="2657"/>
      <c r="R57" s="2703"/>
      <c r="S57" s="2756" t="s">
        <v>6</v>
      </c>
      <c r="T57" s="2756"/>
      <c r="U57" s="2495"/>
      <c r="V57" s="2495"/>
      <c r="W57" s="2495"/>
      <c r="X57" s="2495"/>
      <c r="Y57" s="2509"/>
      <c r="Z57" s="2509"/>
      <c r="AA57" s="2502"/>
      <c r="AB57" s="2498"/>
      <c r="AC57" s="2498"/>
      <c r="AD57" s="2498"/>
      <c r="AE57" s="2498"/>
      <c r="AF57" s="2498"/>
      <c r="AG57" s="2495"/>
      <c r="AH57" s="2498"/>
      <c r="AI57" s="2498"/>
      <c r="AJ57" s="2498"/>
      <c r="AK57" s="2498"/>
      <c r="AL57" s="2498"/>
      <c r="AM57" s="2498"/>
      <c r="AN57" s="2498"/>
      <c r="AO57" s="2498"/>
      <c r="AP57" s="2498"/>
      <c r="AQ57" s="2498"/>
      <c r="AR57" s="2498"/>
      <c r="AS57" s="2498"/>
      <c r="AT57" s="2498"/>
      <c r="AU57" s="2498"/>
      <c r="AV57" s="2498"/>
      <c r="AW57" s="2498"/>
      <c r="AX57" s="2498"/>
      <c r="AY57" s="2498"/>
      <c r="AZ57" s="2498"/>
      <c r="BA57" s="2532" t="s">
        <v>3</v>
      </c>
      <c r="BB57" s="2532" t="s">
        <v>3</v>
      </c>
      <c r="BC57" s="2518"/>
      <c r="BD57" s="2518"/>
      <c r="BE57" s="2764">
        <v>0</v>
      </c>
      <c r="BF57" s="2764" t="s">
        <v>3</v>
      </c>
    </row>
    <row r="58" spans="1:58" x14ac:dyDescent="0.25">
      <c r="A58" s="2824" t="s">
        <v>81</v>
      </c>
      <c r="B58" s="2825"/>
      <c r="C58" s="2826"/>
      <c r="D58" s="2650">
        <v>0</v>
      </c>
      <c r="E58" s="2720"/>
      <c r="F58" s="2720"/>
      <c r="G58" s="2720"/>
      <c r="H58" s="2720"/>
      <c r="I58" s="2720"/>
      <c r="J58" s="2720"/>
      <c r="K58" s="2720"/>
      <c r="L58" s="2720"/>
      <c r="M58" s="2638"/>
      <c r="N58" s="2720"/>
      <c r="O58" s="2624"/>
      <c r="P58" s="2693"/>
      <c r="Q58" s="2657"/>
      <c r="R58" s="2704"/>
      <c r="S58" s="2756" t="s">
        <v>6</v>
      </c>
      <c r="T58" s="2756"/>
      <c r="U58" s="2495"/>
      <c r="V58" s="2495"/>
      <c r="W58" s="2495"/>
      <c r="X58" s="2495"/>
      <c r="Y58" s="2509"/>
      <c r="Z58" s="2509"/>
      <c r="AA58" s="2502"/>
      <c r="AB58" s="2498"/>
      <c r="AC58" s="2498"/>
      <c r="AD58" s="2498"/>
      <c r="AE58" s="2498"/>
      <c r="AF58" s="2498"/>
      <c r="AG58" s="2495"/>
      <c r="AH58" s="2498"/>
      <c r="AI58" s="2498"/>
      <c r="AJ58" s="2498"/>
      <c r="AK58" s="2498"/>
      <c r="AL58" s="2498"/>
      <c r="AM58" s="2498"/>
      <c r="AN58" s="2498"/>
      <c r="AO58" s="2498"/>
      <c r="AP58" s="2498"/>
      <c r="AQ58" s="2498"/>
      <c r="AR58" s="2498"/>
      <c r="AS58" s="2498"/>
      <c r="AT58" s="2498"/>
      <c r="AU58" s="2498"/>
      <c r="AV58" s="2498"/>
      <c r="AW58" s="2498"/>
      <c r="AX58" s="2498"/>
      <c r="AY58" s="2498"/>
      <c r="AZ58" s="2498"/>
      <c r="BA58" s="2532" t="s">
        <v>3</v>
      </c>
      <c r="BB58" s="2532" t="s">
        <v>3</v>
      </c>
      <c r="BC58" s="2518"/>
      <c r="BD58" s="2518"/>
      <c r="BE58" s="2764">
        <v>0</v>
      </c>
      <c r="BF58" s="2764" t="s">
        <v>3</v>
      </c>
    </row>
    <row r="59" spans="1:58" x14ac:dyDescent="0.25">
      <c r="A59" s="2797" t="s">
        <v>82</v>
      </c>
      <c r="B59" s="2803"/>
      <c r="C59" s="2798"/>
      <c r="D59" s="2662">
        <v>0</v>
      </c>
      <c r="E59" s="2663">
        <v>0</v>
      </c>
      <c r="F59" s="2664">
        <v>0</v>
      </c>
      <c r="G59" s="2664">
        <v>0</v>
      </c>
      <c r="H59" s="2664">
        <v>0</v>
      </c>
      <c r="I59" s="2664">
        <v>0</v>
      </c>
      <c r="J59" s="2664">
        <v>0</v>
      </c>
      <c r="K59" s="2664">
        <v>0</v>
      </c>
      <c r="L59" s="2664">
        <v>0</v>
      </c>
      <c r="M59" s="2664">
        <v>0</v>
      </c>
      <c r="N59" s="2664">
        <v>0</v>
      </c>
      <c r="O59" s="2665">
        <v>0</v>
      </c>
      <c r="P59" s="2662">
        <v>0</v>
      </c>
      <c r="Q59" s="2667">
        <v>0</v>
      </c>
      <c r="R59" s="2667">
        <v>0</v>
      </c>
      <c r="S59" s="2756" t="s">
        <v>6</v>
      </c>
      <c r="T59" s="2495"/>
      <c r="U59" s="2495"/>
      <c r="V59" s="2495"/>
      <c r="W59" s="2495"/>
      <c r="X59" s="2495"/>
      <c r="Y59" s="2502"/>
      <c r="Z59" s="2509"/>
      <c r="AA59" s="2509"/>
      <c r="AB59" s="2498"/>
      <c r="AC59" s="2498"/>
      <c r="AD59" s="2498"/>
      <c r="AE59" s="2498"/>
      <c r="AF59" s="2498"/>
      <c r="AG59" s="2495"/>
      <c r="AH59" s="2498"/>
      <c r="AI59" s="2498"/>
      <c r="AJ59" s="2498"/>
      <c r="AK59" s="2498"/>
      <c r="AL59" s="2498"/>
      <c r="AM59" s="2498"/>
      <c r="AN59" s="2498"/>
      <c r="AO59" s="2498"/>
      <c r="AP59" s="2498"/>
      <c r="AQ59" s="2498"/>
      <c r="AR59" s="2498"/>
      <c r="AS59" s="2498"/>
      <c r="AT59" s="2498"/>
      <c r="AU59" s="2498"/>
      <c r="AV59" s="2498"/>
      <c r="AW59" s="2498"/>
      <c r="AX59" s="2498"/>
      <c r="AY59" s="2498"/>
      <c r="AZ59" s="2498"/>
      <c r="BA59" s="2532" t="s">
        <v>3</v>
      </c>
      <c r="BB59" s="2532" t="s">
        <v>3</v>
      </c>
      <c r="BC59" s="2518"/>
      <c r="BD59" s="2518"/>
      <c r="BE59" s="2764">
        <v>0</v>
      </c>
      <c r="BF59" s="2764" t="s">
        <v>3</v>
      </c>
    </row>
    <row r="60" spans="1:58" x14ac:dyDescent="0.25">
      <c r="A60" s="2570" t="s">
        <v>83</v>
      </c>
      <c r="B60" s="2537"/>
      <c r="C60" s="2537"/>
      <c r="D60" s="2574"/>
      <c r="E60" s="2574"/>
      <c r="F60" s="2574"/>
      <c r="G60" s="2574"/>
      <c r="H60" s="2574"/>
      <c r="I60" s="2574"/>
      <c r="J60" s="2574"/>
      <c r="K60" s="2574"/>
      <c r="L60" s="2574"/>
      <c r="M60" s="2574"/>
      <c r="N60" s="2576"/>
      <c r="O60" s="2577"/>
      <c r="P60" s="2577"/>
      <c r="Q60" s="2530"/>
      <c r="R60" s="2495"/>
      <c r="S60" s="2495"/>
      <c r="T60" s="2495"/>
      <c r="U60" s="2495"/>
      <c r="V60" s="2495"/>
      <c r="W60" s="2495"/>
      <c r="X60" s="2495"/>
      <c r="Y60" s="2495"/>
      <c r="Z60" s="2495"/>
      <c r="AA60" s="2495"/>
      <c r="AB60" s="2498"/>
      <c r="AC60" s="2498"/>
      <c r="AD60" s="2498"/>
      <c r="AE60" s="2498"/>
      <c r="AF60" s="2498"/>
      <c r="AG60" s="2498"/>
      <c r="AH60" s="2498"/>
      <c r="AI60" s="2498"/>
      <c r="AJ60" s="2498"/>
      <c r="AK60" s="2498"/>
      <c r="AL60" s="2498"/>
      <c r="AM60" s="2498"/>
      <c r="AN60" s="2498"/>
      <c r="AO60" s="2498"/>
      <c r="AP60" s="2498"/>
      <c r="AQ60" s="2498"/>
      <c r="AR60" s="2498"/>
      <c r="AS60" s="2498"/>
      <c r="AT60" s="2498"/>
      <c r="AU60" s="2498"/>
      <c r="AV60" s="2498"/>
      <c r="AW60" s="2498"/>
      <c r="AX60" s="2498"/>
      <c r="AY60" s="2498"/>
      <c r="AZ60" s="2498"/>
      <c r="BA60" s="2495"/>
      <c r="BB60" s="2495"/>
      <c r="BC60" s="2495"/>
      <c r="BD60" s="2495"/>
      <c r="BE60" s="2498"/>
      <c r="BF60" s="2498"/>
    </row>
    <row r="61" spans="1:58" x14ac:dyDescent="0.25">
      <c r="A61" s="2872" t="s">
        <v>84</v>
      </c>
      <c r="B61" s="2873"/>
      <c r="C61" s="2874"/>
      <c r="D61" s="2668">
        <v>0</v>
      </c>
      <c r="E61" s="2697"/>
      <c r="F61" s="2714"/>
      <c r="G61" s="2714"/>
      <c r="H61" s="2698"/>
      <c r="I61" s="2698"/>
      <c r="J61" s="2698"/>
      <c r="K61" s="2698"/>
      <c r="L61" s="2698"/>
      <c r="M61" s="2698"/>
      <c r="N61" s="2681"/>
      <c r="O61" s="2681"/>
      <c r="P61" s="2690"/>
      <c r="Q61" s="2721"/>
      <c r="R61" s="2722"/>
      <c r="S61" s="2756" t="s">
        <v>6</v>
      </c>
      <c r="T61" s="2495"/>
      <c r="U61" s="2495"/>
      <c r="V61" s="2495"/>
      <c r="W61" s="2495"/>
      <c r="X61" s="2495"/>
      <c r="Y61" s="2509"/>
      <c r="Z61" s="2509"/>
      <c r="AA61" s="2502"/>
      <c r="AB61" s="2498"/>
      <c r="AC61" s="2498"/>
      <c r="AD61" s="2498"/>
      <c r="AE61" s="2498"/>
      <c r="AF61" s="2498"/>
      <c r="AG61" s="2495"/>
      <c r="AH61" s="2498"/>
      <c r="AI61" s="2498"/>
      <c r="AJ61" s="2498"/>
      <c r="AK61" s="2498"/>
      <c r="AL61" s="2498"/>
      <c r="AM61" s="2498"/>
      <c r="AN61" s="2498"/>
      <c r="AO61" s="2498"/>
      <c r="AP61" s="2498"/>
      <c r="AQ61" s="2498"/>
      <c r="AR61" s="2498"/>
      <c r="AS61" s="2498"/>
      <c r="AT61" s="2498"/>
      <c r="AU61" s="2498"/>
      <c r="AV61" s="2498"/>
      <c r="AW61" s="2498"/>
      <c r="AX61" s="2498"/>
      <c r="AY61" s="2498"/>
      <c r="AZ61" s="2498"/>
      <c r="BA61" s="2532" t="s">
        <v>3</v>
      </c>
      <c r="BB61" s="2532" t="s">
        <v>3</v>
      </c>
      <c r="BC61" s="2595" t="s">
        <v>3</v>
      </c>
      <c r="BD61" s="2764">
        <v>0</v>
      </c>
      <c r="BE61" s="2764">
        <v>0</v>
      </c>
      <c r="BF61" s="2764" t="s">
        <v>3</v>
      </c>
    </row>
    <row r="62" spans="1:58" x14ac:dyDescent="0.25">
      <c r="A62" s="2797" t="s">
        <v>85</v>
      </c>
      <c r="B62" s="2803"/>
      <c r="C62" s="2798"/>
      <c r="D62" s="2662">
        <v>0</v>
      </c>
      <c r="E62" s="2663">
        <v>0</v>
      </c>
      <c r="F62" s="2726">
        <v>0</v>
      </c>
      <c r="G62" s="2726">
        <v>0</v>
      </c>
      <c r="H62" s="2664">
        <v>0</v>
      </c>
      <c r="I62" s="2664">
        <v>0</v>
      </c>
      <c r="J62" s="2664">
        <v>0</v>
      </c>
      <c r="K62" s="2664">
        <v>0</v>
      </c>
      <c r="L62" s="2664">
        <v>0</v>
      </c>
      <c r="M62" s="2664">
        <v>0</v>
      </c>
      <c r="N62" s="2665">
        <v>0</v>
      </c>
      <c r="O62" s="2665">
        <v>0</v>
      </c>
      <c r="P62" s="2662">
        <v>0</v>
      </c>
      <c r="Q62" s="2667">
        <v>0</v>
      </c>
      <c r="R62" s="2667">
        <v>0</v>
      </c>
      <c r="S62" s="2756" t="s">
        <v>6</v>
      </c>
      <c r="T62" s="2495"/>
      <c r="U62" s="2495"/>
      <c r="V62" s="2495"/>
      <c r="W62" s="2495"/>
      <c r="X62" s="2495"/>
      <c r="Y62" s="2509"/>
      <c r="Z62" s="2509"/>
      <c r="AA62" s="2502"/>
      <c r="AB62" s="2498"/>
      <c r="AC62" s="2498"/>
      <c r="AD62" s="2498"/>
      <c r="AE62" s="2498"/>
      <c r="AF62" s="2498"/>
      <c r="AG62" s="2495"/>
      <c r="AH62" s="2498"/>
      <c r="AI62" s="2498"/>
      <c r="AJ62" s="2498"/>
      <c r="AK62" s="2498"/>
      <c r="AL62" s="2498"/>
      <c r="AM62" s="2498"/>
      <c r="AN62" s="2498"/>
      <c r="AO62" s="2498"/>
      <c r="AP62" s="2498"/>
      <c r="AQ62" s="2498"/>
      <c r="AR62" s="2498"/>
      <c r="AS62" s="2498"/>
      <c r="AT62" s="2498"/>
      <c r="AU62" s="2498"/>
      <c r="AV62" s="2498"/>
      <c r="AW62" s="2498"/>
      <c r="AX62" s="2498"/>
      <c r="AY62" s="2498"/>
      <c r="AZ62" s="2498"/>
      <c r="BA62" s="2532" t="s">
        <v>3</v>
      </c>
      <c r="BB62" s="2532" t="s">
        <v>3</v>
      </c>
      <c r="BC62" s="2595" t="s">
        <v>3</v>
      </c>
      <c r="BD62" s="2764">
        <v>0</v>
      </c>
      <c r="BE62" s="2764">
        <v>0</v>
      </c>
      <c r="BF62" s="2764" t="s">
        <v>3</v>
      </c>
    </row>
    <row r="63" spans="1:58" x14ac:dyDescent="0.25">
      <c r="A63" s="2887" t="s">
        <v>86</v>
      </c>
      <c r="B63" s="2888"/>
      <c r="C63" s="2889"/>
      <c r="D63" s="2743">
        <v>0</v>
      </c>
      <c r="E63" s="2744">
        <v>0</v>
      </c>
      <c r="F63" s="2745">
        <v>0</v>
      </c>
      <c r="G63" s="2745">
        <v>0</v>
      </c>
      <c r="H63" s="2746">
        <v>0</v>
      </c>
      <c r="I63" s="2746">
        <v>0</v>
      </c>
      <c r="J63" s="2746">
        <v>0</v>
      </c>
      <c r="K63" s="2746">
        <v>0</v>
      </c>
      <c r="L63" s="2746">
        <v>0</v>
      </c>
      <c r="M63" s="2746">
        <v>0</v>
      </c>
      <c r="N63" s="2747">
        <v>0</v>
      </c>
      <c r="O63" s="2747">
        <v>0</v>
      </c>
      <c r="P63" s="2743">
        <v>0</v>
      </c>
      <c r="Q63" s="2742">
        <v>0</v>
      </c>
      <c r="R63" s="2742">
        <v>0</v>
      </c>
      <c r="S63" s="2756" t="s">
        <v>6</v>
      </c>
      <c r="T63" s="2495"/>
      <c r="U63" s="2495"/>
      <c r="V63" s="2495"/>
      <c r="W63" s="2495"/>
      <c r="X63" s="2495"/>
      <c r="Y63" s="2509"/>
      <c r="Z63" s="2509"/>
      <c r="AA63" s="2502"/>
      <c r="AB63" s="2498"/>
      <c r="AC63" s="2498"/>
      <c r="AD63" s="2498"/>
      <c r="AE63" s="2498"/>
      <c r="AF63" s="2498"/>
      <c r="AG63" s="2495"/>
      <c r="AH63" s="2498"/>
      <c r="AI63" s="2498"/>
      <c r="AJ63" s="2498"/>
      <c r="AK63" s="2498"/>
      <c r="AL63" s="2498"/>
      <c r="AM63" s="2498"/>
      <c r="AN63" s="2498"/>
      <c r="AO63" s="2498"/>
      <c r="AP63" s="2498"/>
      <c r="AQ63" s="2498"/>
      <c r="AR63" s="2498"/>
      <c r="AS63" s="2498"/>
      <c r="AT63" s="2498"/>
      <c r="AU63" s="2498"/>
      <c r="AV63" s="2498"/>
      <c r="AW63" s="2498"/>
      <c r="AX63" s="2498"/>
      <c r="AY63" s="2498"/>
      <c r="AZ63" s="2498"/>
      <c r="BA63" s="2532" t="s">
        <v>3</v>
      </c>
      <c r="BB63" s="2532" t="s">
        <v>3</v>
      </c>
      <c r="BC63" s="2595" t="s">
        <v>3</v>
      </c>
      <c r="BD63" s="2764">
        <v>0</v>
      </c>
      <c r="BE63" s="2764">
        <v>0</v>
      </c>
      <c r="BF63" s="2764" t="s">
        <v>3</v>
      </c>
    </row>
    <row r="64" spans="1:58" ht="15.75" x14ac:dyDescent="0.25">
      <c r="A64" s="2552" t="s">
        <v>87</v>
      </c>
      <c r="B64" s="2549"/>
      <c r="C64" s="2549"/>
      <c r="D64" s="2521"/>
      <c r="E64" s="2521"/>
      <c r="F64" s="2521"/>
      <c r="G64" s="2521"/>
      <c r="H64" s="2521"/>
      <c r="I64" s="2521"/>
      <c r="J64" s="2521"/>
      <c r="K64" s="2521"/>
      <c r="L64" s="2521"/>
      <c r="M64" s="2521"/>
      <c r="N64" s="2521"/>
      <c r="O64" s="2521"/>
      <c r="P64" s="2520"/>
      <c r="Q64" s="2520"/>
      <c r="R64" s="2520"/>
      <c r="S64" s="2495"/>
      <c r="T64" s="2495"/>
      <c r="U64" s="2495"/>
      <c r="V64" s="2495"/>
      <c r="W64" s="2495"/>
      <c r="X64" s="2495"/>
      <c r="Y64" s="2495"/>
      <c r="Z64" s="2495"/>
      <c r="AA64" s="2495"/>
      <c r="AB64" s="2495"/>
      <c r="AC64" s="2495"/>
      <c r="AD64" s="2495"/>
      <c r="AE64" s="2495"/>
      <c r="AF64" s="2495"/>
      <c r="AG64" s="2495"/>
      <c r="AH64" s="2495"/>
      <c r="AI64" s="2495"/>
      <c r="AJ64" s="2495"/>
      <c r="AK64" s="2495"/>
      <c r="AL64" s="2495"/>
      <c r="AM64" s="2495"/>
      <c r="AN64" s="2495"/>
      <c r="AO64" s="2495"/>
      <c r="AP64" s="2495"/>
      <c r="AQ64" s="2495"/>
      <c r="AR64" s="2495"/>
      <c r="AS64" s="2495"/>
      <c r="AT64" s="2495"/>
      <c r="AU64" s="2495"/>
      <c r="AV64" s="2495"/>
      <c r="AW64" s="2495"/>
      <c r="AX64" s="2495"/>
      <c r="AY64" s="2495"/>
      <c r="AZ64" s="2495"/>
      <c r="BA64" s="2495"/>
      <c r="BB64" s="2495"/>
      <c r="BC64" s="2495"/>
      <c r="BD64" s="2495"/>
      <c r="BE64" s="2495"/>
      <c r="BF64" s="2495"/>
    </row>
    <row r="65" spans="1:57" x14ac:dyDescent="0.25">
      <c r="A65" s="2804" t="s">
        <v>88</v>
      </c>
      <c r="B65" s="2805"/>
      <c r="C65" s="2806"/>
      <c r="D65" s="2801" t="s">
        <v>89</v>
      </c>
      <c r="E65" s="2797" t="s">
        <v>14</v>
      </c>
      <c r="F65" s="2803"/>
      <c r="G65" s="2803"/>
      <c r="H65" s="2803"/>
      <c r="I65" s="2803"/>
      <c r="J65" s="2803"/>
      <c r="K65" s="2803"/>
      <c r="L65" s="2803"/>
      <c r="M65" s="2803"/>
      <c r="N65" s="2803"/>
      <c r="O65" s="2798"/>
      <c r="P65" s="2797" t="s">
        <v>90</v>
      </c>
      <c r="Q65" s="2798"/>
      <c r="R65" s="2799" t="s">
        <v>16</v>
      </c>
      <c r="S65" s="2530"/>
      <c r="T65" s="2495"/>
      <c r="U65" s="2495"/>
      <c r="V65" s="2495"/>
      <c r="W65" s="2495"/>
      <c r="X65" s="2495"/>
      <c r="Y65" s="2495"/>
      <c r="Z65" s="2495"/>
      <c r="AA65" s="2495"/>
      <c r="AB65" s="2498"/>
      <c r="AC65" s="2498"/>
      <c r="AD65" s="2498"/>
      <c r="AE65" s="2498"/>
      <c r="AF65" s="2498"/>
      <c r="AG65" s="2495"/>
      <c r="AH65" s="2498"/>
      <c r="AI65" s="2498"/>
      <c r="AJ65" s="2498"/>
      <c r="AK65" s="2498"/>
      <c r="AL65" s="2498"/>
      <c r="AM65" s="2498"/>
      <c r="AN65" s="2498"/>
      <c r="AO65" s="2498"/>
      <c r="AP65" s="2498"/>
      <c r="AQ65" s="2498"/>
      <c r="AR65" s="2498"/>
      <c r="AS65" s="2498"/>
      <c r="AT65" s="2498"/>
      <c r="AU65" s="2498"/>
      <c r="AV65" s="2498"/>
      <c r="AW65" s="2498"/>
      <c r="AX65" s="2498"/>
      <c r="AY65" s="2498"/>
      <c r="AZ65" s="2498"/>
      <c r="BA65" s="2495"/>
      <c r="BB65" s="2495"/>
      <c r="BC65" s="2495"/>
      <c r="BD65" s="2495"/>
      <c r="BE65" s="2495"/>
    </row>
    <row r="66" spans="1:57" ht="21" x14ac:dyDescent="0.25">
      <c r="A66" s="2807"/>
      <c r="B66" s="2808"/>
      <c r="C66" s="2809"/>
      <c r="D66" s="2802"/>
      <c r="E66" s="2544" t="s">
        <v>17</v>
      </c>
      <c r="F66" s="2510" t="s">
        <v>18</v>
      </c>
      <c r="G66" s="2510" t="s">
        <v>19</v>
      </c>
      <c r="H66" s="2510" t="s">
        <v>20</v>
      </c>
      <c r="I66" s="2510" t="s">
        <v>21</v>
      </c>
      <c r="J66" s="2510" t="s">
        <v>91</v>
      </c>
      <c r="K66" s="2510" t="s">
        <v>23</v>
      </c>
      <c r="L66" s="2510" t="s">
        <v>92</v>
      </c>
      <c r="M66" s="2510" t="s">
        <v>25</v>
      </c>
      <c r="N66" s="2510" t="s">
        <v>26</v>
      </c>
      <c r="O66" s="2529" t="s">
        <v>27</v>
      </c>
      <c r="P66" s="2507" t="s">
        <v>1</v>
      </c>
      <c r="Q66" s="2562" t="s">
        <v>2</v>
      </c>
      <c r="R66" s="2800"/>
      <c r="S66" s="2530"/>
      <c r="T66" s="2495"/>
      <c r="U66" s="2495"/>
      <c r="V66" s="2495"/>
      <c r="W66" s="2495"/>
      <c r="X66" s="2495"/>
      <c r="Y66" s="2495"/>
      <c r="Z66" s="2495"/>
      <c r="AA66" s="2495"/>
      <c r="AB66" s="2498"/>
      <c r="AC66" s="2498"/>
      <c r="AD66" s="2498"/>
      <c r="AE66" s="2498"/>
      <c r="AF66" s="2498"/>
      <c r="AG66" s="2495"/>
      <c r="AH66" s="2498"/>
      <c r="AI66" s="2498"/>
      <c r="AJ66" s="2498"/>
      <c r="AK66" s="2498"/>
      <c r="AL66" s="2498"/>
      <c r="AM66" s="2498"/>
      <c r="AN66" s="2498"/>
      <c r="AO66" s="2498"/>
      <c r="AP66" s="2498"/>
      <c r="AQ66" s="2498"/>
      <c r="AR66" s="2498"/>
      <c r="AS66" s="2498"/>
      <c r="AT66" s="2498"/>
      <c r="AU66" s="2498"/>
      <c r="AV66" s="2498"/>
      <c r="AW66" s="2498"/>
      <c r="AX66" s="2498"/>
      <c r="AY66" s="2498"/>
      <c r="AZ66" s="2498"/>
      <c r="BA66" s="2495"/>
      <c r="BB66" s="2495"/>
      <c r="BC66" s="2495"/>
      <c r="BD66" s="2495"/>
      <c r="BE66" s="2495"/>
    </row>
    <row r="67" spans="1:57" x14ac:dyDescent="0.25">
      <c r="A67" s="2810" t="s">
        <v>93</v>
      </c>
      <c r="B67" s="2811"/>
      <c r="C67" s="2812"/>
      <c r="D67" s="2725">
        <v>0</v>
      </c>
      <c r="E67" s="2640"/>
      <c r="F67" s="2677"/>
      <c r="G67" s="2677"/>
      <c r="H67" s="2641"/>
      <c r="I67" s="2641"/>
      <c r="J67" s="2641"/>
      <c r="K67" s="2641"/>
      <c r="L67" s="2641"/>
      <c r="M67" s="2641"/>
      <c r="N67" s="2656"/>
      <c r="O67" s="2669"/>
      <c r="P67" s="2677"/>
      <c r="Q67" s="2669"/>
      <c r="R67" s="2620"/>
      <c r="S67" s="2756" t="s">
        <v>6</v>
      </c>
      <c r="T67" s="2495"/>
      <c r="U67" s="2495"/>
      <c r="V67" s="2495"/>
      <c r="W67" s="2495"/>
      <c r="X67" s="2495"/>
      <c r="Y67" s="2502"/>
      <c r="Z67" s="2502"/>
      <c r="AA67" s="2509"/>
      <c r="AB67" s="2498"/>
      <c r="AC67" s="2498"/>
      <c r="AD67" s="2498"/>
      <c r="AE67" s="2498"/>
      <c r="AF67" s="2498"/>
      <c r="AG67" s="2495"/>
      <c r="AH67" s="2498"/>
      <c r="AI67" s="2498"/>
      <c r="AJ67" s="2498"/>
      <c r="AK67" s="2498"/>
      <c r="AL67" s="2498"/>
      <c r="AM67" s="2498"/>
      <c r="AN67" s="2498"/>
      <c r="AO67" s="2498"/>
      <c r="AP67" s="2498"/>
      <c r="AQ67" s="2498"/>
      <c r="AR67" s="2498"/>
      <c r="AS67" s="2498"/>
      <c r="AT67" s="2498"/>
      <c r="AU67" s="2498"/>
      <c r="AV67" s="2498"/>
      <c r="AW67" s="2498"/>
      <c r="AX67" s="2498"/>
      <c r="AY67" s="2498"/>
      <c r="AZ67" s="2498"/>
      <c r="BA67" s="2595" t="s">
        <v>3</v>
      </c>
      <c r="BB67" s="2595" t="s">
        <v>3</v>
      </c>
      <c r="BC67" s="2498"/>
      <c r="BD67" s="2759">
        <v>0</v>
      </c>
      <c r="BE67" s="2759">
        <v>0</v>
      </c>
    </row>
    <row r="68" spans="1:57" x14ac:dyDescent="0.25">
      <c r="A68" s="2813" t="s">
        <v>94</v>
      </c>
      <c r="B68" s="2814"/>
      <c r="C68" s="2815"/>
      <c r="D68" s="2707">
        <v>0</v>
      </c>
      <c r="E68" s="2627"/>
      <c r="F68" s="2678"/>
      <c r="G68" s="2678"/>
      <c r="H68" s="2628"/>
      <c r="I68" s="2628"/>
      <c r="J68" s="2628"/>
      <c r="K68" s="2628"/>
      <c r="L68" s="2628"/>
      <c r="M68" s="2628"/>
      <c r="N68" s="2629"/>
      <c r="O68" s="2624"/>
      <c r="P68" s="2678"/>
      <c r="Q68" s="2624"/>
      <c r="R68" s="2621"/>
      <c r="S68" s="2756" t="s">
        <v>6</v>
      </c>
      <c r="T68" s="2495"/>
      <c r="U68" s="2495"/>
      <c r="V68" s="2495"/>
      <c r="W68" s="2495"/>
      <c r="X68" s="2495"/>
      <c r="Y68" s="2502"/>
      <c r="Z68" s="2502"/>
      <c r="AA68" s="2509"/>
      <c r="AB68" s="2498"/>
      <c r="AC68" s="2498"/>
      <c r="AD68" s="2498"/>
      <c r="AE68" s="2498"/>
      <c r="AF68" s="2498"/>
      <c r="AG68" s="2495"/>
      <c r="AH68" s="2498"/>
      <c r="AI68" s="2498"/>
      <c r="AJ68" s="2498"/>
      <c r="AK68" s="2498"/>
      <c r="AL68" s="2498"/>
      <c r="AM68" s="2498"/>
      <c r="AN68" s="2498"/>
      <c r="AO68" s="2498"/>
      <c r="AP68" s="2498"/>
      <c r="AQ68" s="2498"/>
      <c r="AR68" s="2498"/>
      <c r="AS68" s="2498"/>
      <c r="AT68" s="2498"/>
      <c r="AU68" s="2498"/>
      <c r="AV68" s="2498"/>
      <c r="AW68" s="2498"/>
      <c r="AX68" s="2498"/>
      <c r="AY68" s="2498"/>
      <c r="AZ68" s="2498"/>
      <c r="BA68" s="2595" t="s">
        <v>3</v>
      </c>
      <c r="BB68" s="2595" t="s">
        <v>3</v>
      </c>
      <c r="BC68" s="2498"/>
      <c r="BD68" s="2759">
        <v>0</v>
      </c>
      <c r="BE68" s="2759">
        <v>0</v>
      </c>
    </row>
    <row r="69" spans="1:57" x14ac:dyDescent="0.25">
      <c r="A69" s="2820" t="s">
        <v>95</v>
      </c>
      <c r="B69" s="2875"/>
      <c r="C69" s="2821"/>
      <c r="D69" s="2711">
        <v>0</v>
      </c>
      <c r="E69" s="2630"/>
      <c r="F69" s="2680"/>
      <c r="G69" s="2680"/>
      <c r="H69" s="2631"/>
      <c r="I69" s="2631"/>
      <c r="J69" s="2631"/>
      <c r="K69" s="2631"/>
      <c r="L69" s="2631"/>
      <c r="M69" s="2631"/>
      <c r="N69" s="2632"/>
      <c r="O69" s="2633"/>
      <c r="P69" s="2680"/>
      <c r="Q69" s="2633"/>
      <c r="R69" s="2623"/>
      <c r="S69" s="2756" t="s">
        <v>6</v>
      </c>
      <c r="T69" s="2495"/>
      <c r="U69" s="2495"/>
      <c r="V69" s="2495"/>
      <c r="W69" s="2495"/>
      <c r="X69" s="2495"/>
      <c r="Y69" s="2502"/>
      <c r="Z69" s="2502"/>
      <c r="AA69" s="2509"/>
      <c r="AB69" s="2498"/>
      <c r="AC69" s="2498"/>
      <c r="AD69" s="2498"/>
      <c r="AE69" s="2498"/>
      <c r="AF69" s="2498"/>
      <c r="AG69" s="2495"/>
      <c r="AH69" s="2498"/>
      <c r="AI69" s="2498"/>
      <c r="AJ69" s="2498"/>
      <c r="AK69" s="2498"/>
      <c r="AL69" s="2498"/>
      <c r="AM69" s="2498"/>
      <c r="AN69" s="2498"/>
      <c r="AO69" s="2498"/>
      <c r="AP69" s="2498"/>
      <c r="AQ69" s="2498"/>
      <c r="AR69" s="2498"/>
      <c r="AS69" s="2498"/>
      <c r="AT69" s="2498"/>
      <c r="AU69" s="2498"/>
      <c r="AV69" s="2498"/>
      <c r="AW69" s="2498"/>
      <c r="AX69" s="2498"/>
      <c r="AY69" s="2498"/>
      <c r="AZ69" s="2498"/>
      <c r="BA69" s="2595" t="s">
        <v>3</v>
      </c>
      <c r="BB69" s="2595" t="s">
        <v>3</v>
      </c>
      <c r="BC69" s="2498"/>
      <c r="BD69" s="2759">
        <v>0</v>
      </c>
      <c r="BE69" s="2759">
        <v>0</v>
      </c>
    </row>
    <row r="70" spans="1:57" x14ac:dyDescent="0.25">
      <c r="A70" s="2863" t="s">
        <v>96</v>
      </c>
      <c r="B70" s="2864"/>
      <c r="C70" s="2865"/>
      <c r="D70" s="2725">
        <v>0</v>
      </c>
      <c r="E70" s="2640"/>
      <c r="F70" s="2677"/>
      <c r="G70" s="2677"/>
      <c r="H70" s="2641"/>
      <c r="I70" s="2641"/>
      <c r="J70" s="2641"/>
      <c r="K70" s="2641"/>
      <c r="L70" s="2641"/>
      <c r="M70" s="2641"/>
      <c r="N70" s="2656"/>
      <c r="O70" s="2669"/>
      <c r="P70" s="2677"/>
      <c r="Q70" s="2669"/>
      <c r="R70" s="2620"/>
      <c r="S70" s="2756" t="s">
        <v>6</v>
      </c>
      <c r="T70" s="2495"/>
      <c r="U70" s="2495"/>
      <c r="V70" s="2495"/>
      <c r="W70" s="2495"/>
      <c r="X70" s="2495"/>
      <c r="Y70" s="2502"/>
      <c r="Z70" s="2502"/>
      <c r="AA70" s="2509"/>
      <c r="AB70" s="2498"/>
      <c r="AC70" s="2498"/>
      <c r="AD70" s="2498"/>
      <c r="AE70" s="2498"/>
      <c r="AF70" s="2498"/>
      <c r="AG70" s="2495"/>
      <c r="AH70" s="2498"/>
      <c r="AI70" s="2498"/>
      <c r="AJ70" s="2498"/>
      <c r="AK70" s="2498"/>
      <c r="AL70" s="2498"/>
      <c r="AM70" s="2498"/>
      <c r="AN70" s="2498"/>
      <c r="AO70" s="2498"/>
      <c r="AP70" s="2498"/>
      <c r="AQ70" s="2498"/>
      <c r="AR70" s="2498"/>
      <c r="AS70" s="2498"/>
      <c r="AT70" s="2498"/>
      <c r="AU70" s="2498"/>
      <c r="AV70" s="2498"/>
      <c r="AW70" s="2498"/>
      <c r="AX70" s="2498"/>
      <c r="AY70" s="2498"/>
      <c r="AZ70" s="2498"/>
      <c r="BA70" s="2595" t="s">
        <v>3</v>
      </c>
      <c r="BB70" s="2595" t="s">
        <v>3</v>
      </c>
      <c r="BC70" s="2498"/>
      <c r="BD70" s="2759">
        <v>0</v>
      </c>
      <c r="BE70" s="2759">
        <v>0</v>
      </c>
    </row>
    <row r="71" spans="1:57" x14ac:dyDescent="0.25">
      <c r="A71" s="2866" t="s">
        <v>97</v>
      </c>
      <c r="B71" s="2867"/>
      <c r="C71" s="2868"/>
      <c r="D71" s="2707">
        <v>0</v>
      </c>
      <c r="E71" s="2627"/>
      <c r="F71" s="2678"/>
      <c r="G71" s="2678"/>
      <c r="H71" s="2628"/>
      <c r="I71" s="2628"/>
      <c r="J71" s="2628"/>
      <c r="K71" s="2628"/>
      <c r="L71" s="2628"/>
      <c r="M71" s="2628"/>
      <c r="N71" s="2629"/>
      <c r="O71" s="2624"/>
      <c r="P71" s="2678"/>
      <c r="Q71" s="2624"/>
      <c r="R71" s="2621"/>
      <c r="S71" s="2756" t="s">
        <v>6</v>
      </c>
      <c r="T71" s="2495"/>
      <c r="U71" s="2495"/>
      <c r="V71" s="2495"/>
      <c r="W71" s="2495"/>
      <c r="X71" s="2495"/>
      <c r="Y71" s="2502"/>
      <c r="Z71" s="2502"/>
      <c r="AA71" s="2509"/>
      <c r="AB71" s="2498"/>
      <c r="AC71" s="2498"/>
      <c r="AD71" s="2498"/>
      <c r="AE71" s="2498"/>
      <c r="AF71" s="2498"/>
      <c r="AG71" s="2495"/>
      <c r="AH71" s="2498"/>
      <c r="AI71" s="2498"/>
      <c r="AJ71" s="2498"/>
      <c r="AK71" s="2498"/>
      <c r="AL71" s="2498"/>
      <c r="AM71" s="2498"/>
      <c r="AN71" s="2498"/>
      <c r="AO71" s="2498"/>
      <c r="AP71" s="2498"/>
      <c r="AQ71" s="2498"/>
      <c r="AR71" s="2498"/>
      <c r="AS71" s="2498"/>
      <c r="AT71" s="2498"/>
      <c r="AU71" s="2498"/>
      <c r="AV71" s="2498"/>
      <c r="AW71" s="2498"/>
      <c r="AX71" s="2498"/>
      <c r="AY71" s="2498"/>
      <c r="AZ71" s="2498"/>
      <c r="BA71" s="2595" t="s">
        <v>3</v>
      </c>
      <c r="BB71" s="2595" t="s">
        <v>3</v>
      </c>
      <c r="BC71" s="2498"/>
      <c r="BD71" s="2759">
        <v>0</v>
      </c>
      <c r="BE71" s="2759">
        <v>0</v>
      </c>
    </row>
    <row r="72" spans="1:57" x14ac:dyDescent="0.25">
      <c r="A72" s="2869" t="s">
        <v>98</v>
      </c>
      <c r="B72" s="2870"/>
      <c r="C72" s="2871"/>
      <c r="D72" s="2709">
        <v>0</v>
      </c>
      <c r="E72" s="2651"/>
      <c r="F72" s="2696"/>
      <c r="G72" s="2696"/>
      <c r="H72" s="2652"/>
      <c r="I72" s="2652"/>
      <c r="J72" s="2652"/>
      <c r="K72" s="2652"/>
      <c r="L72" s="2652"/>
      <c r="M72" s="2652"/>
      <c r="N72" s="2631"/>
      <c r="O72" s="2624"/>
      <c r="P72" s="2678"/>
      <c r="Q72" s="2625"/>
      <c r="R72" s="2661"/>
      <c r="S72" s="2756" t="s">
        <v>6</v>
      </c>
      <c r="T72" s="2495"/>
      <c r="U72" s="2495"/>
      <c r="V72" s="2495"/>
      <c r="W72" s="2495"/>
      <c r="X72" s="2495"/>
      <c r="Y72" s="2502"/>
      <c r="Z72" s="2502"/>
      <c r="AA72" s="2509"/>
      <c r="AB72" s="2498"/>
      <c r="AC72" s="2498"/>
      <c r="AD72" s="2498"/>
      <c r="AE72" s="2498"/>
      <c r="AF72" s="2498"/>
      <c r="AG72" s="2495"/>
      <c r="AH72" s="2498"/>
      <c r="AI72" s="2498"/>
      <c r="AJ72" s="2498"/>
      <c r="AK72" s="2498"/>
      <c r="AL72" s="2498"/>
      <c r="AM72" s="2498"/>
      <c r="AN72" s="2498"/>
      <c r="AO72" s="2498"/>
      <c r="AP72" s="2498"/>
      <c r="AQ72" s="2498"/>
      <c r="AR72" s="2498"/>
      <c r="AS72" s="2498"/>
      <c r="AT72" s="2498"/>
      <c r="AU72" s="2498"/>
      <c r="AV72" s="2498"/>
      <c r="AW72" s="2498"/>
      <c r="AX72" s="2498"/>
      <c r="AY72" s="2498"/>
      <c r="AZ72" s="2498"/>
      <c r="BA72" s="2595" t="s">
        <v>3</v>
      </c>
      <c r="BB72" s="2518"/>
      <c r="BC72" s="2498"/>
      <c r="BD72" s="2759">
        <v>0</v>
      </c>
      <c r="BE72" s="2772"/>
    </row>
    <row r="73" spans="1:57" x14ac:dyDescent="0.25">
      <c r="A73" s="2858" t="s">
        <v>99</v>
      </c>
      <c r="B73" s="2859"/>
      <c r="C73" s="2860"/>
      <c r="D73" s="2667">
        <v>0</v>
      </c>
      <c r="E73" s="2663">
        <v>0</v>
      </c>
      <c r="F73" s="2726">
        <v>0</v>
      </c>
      <c r="G73" s="2726">
        <v>0</v>
      </c>
      <c r="H73" s="2664">
        <v>0</v>
      </c>
      <c r="I73" s="2664">
        <v>0</v>
      </c>
      <c r="J73" s="2664">
        <v>0</v>
      </c>
      <c r="K73" s="2664">
        <v>0</v>
      </c>
      <c r="L73" s="2664">
        <v>0</v>
      </c>
      <c r="M73" s="2664">
        <v>0</v>
      </c>
      <c r="N73" s="2664">
        <v>0</v>
      </c>
      <c r="O73" s="2666">
        <v>0</v>
      </c>
      <c r="P73" s="2663">
        <v>0</v>
      </c>
      <c r="Q73" s="2663">
        <v>0</v>
      </c>
      <c r="R73" s="2662">
        <v>0</v>
      </c>
      <c r="S73" s="2756" t="s">
        <v>6</v>
      </c>
      <c r="T73" s="2495"/>
      <c r="U73" s="2495"/>
      <c r="V73" s="2495"/>
      <c r="W73" s="2495"/>
      <c r="X73" s="2495"/>
      <c r="Y73" s="2502"/>
      <c r="Z73" s="2502"/>
      <c r="AA73" s="2509"/>
      <c r="AB73" s="2498"/>
      <c r="AC73" s="2498"/>
      <c r="AD73" s="2498"/>
      <c r="AE73" s="2498"/>
      <c r="AF73" s="2498"/>
      <c r="AG73" s="2495"/>
      <c r="AH73" s="2498"/>
      <c r="AI73" s="2498"/>
      <c r="AJ73" s="2498"/>
      <c r="AK73" s="2498"/>
      <c r="AL73" s="2498"/>
      <c r="AM73" s="2498"/>
      <c r="AN73" s="2498"/>
      <c r="AO73" s="2498"/>
      <c r="AP73" s="2498"/>
      <c r="AQ73" s="2498"/>
      <c r="AR73" s="2498"/>
      <c r="AS73" s="2498"/>
      <c r="AT73" s="2498"/>
      <c r="AU73" s="2498"/>
      <c r="AV73" s="2498"/>
      <c r="AW73" s="2498"/>
      <c r="AX73" s="2498"/>
      <c r="AY73" s="2498"/>
      <c r="AZ73" s="2498"/>
      <c r="BA73" s="2595" t="s">
        <v>3</v>
      </c>
      <c r="BB73" s="2595" t="s">
        <v>3</v>
      </c>
      <c r="BC73" s="2498"/>
      <c r="BD73" s="2759">
        <v>0</v>
      </c>
      <c r="BE73" s="2759">
        <v>0</v>
      </c>
    </row>
    <row r="74" spans="1:57" x14ac:dyDescent="0.25">
      <c r="A74" s="2872" t="s">
        <v>100</v>
      </c>
      <c r="B74" s="2873"/>
      <c r="C74" s="2874"/>
      <c r="D74" s="2748">
        <v>0</v>
      </c>
      <c r="E74" s="2697"/>
      <c r="F74" s="2714"/>
      <c r="G74" s="2714"/>
      <c r="H74" s="2698"/>
      <c r="I74" s="2698"/>
      <c r="J74" s="2698"/>
      <c r="K74" s="2698"/>
      <c r="L74" s="2698"/>
      <c r="M74" s="2698"/>
      <c r="N74" s="2681"/>
      <c r="O74" s="2669"/>
      <c r="P74" s="2677"/>
      <c r="Q74" s="2669"/>
      <c r="R74" s="2620"/>
      <c r="S74" s="2756" t="s">
        <v>6</v>
      </c>
      <c r="T74" s="2495"/>
      <c r="U74" s="2495"/>
      <c r="V74" s="2495"/>
      <c r="W74" s="2495"/>
      <c r="X74" s="2495"/>
      <c r="Y74" s="2502"/>
      <c r="Z74" s="2502"/>
      <c r="AA74" s="2509"/>
      <c r="AB74" s="2498"/>
      <c r="AC74" s="2498"/>
      <c r="AD74" s="2498"/>
      <c r="AE74" s="2498"/>
      <c r="AF74" s="2498"/>
      <c r="AG74" s="2495"/>
      <c r="AH74" s="2498"/>
      <c r="AI74" s="2498"/>
      <c r="AJ74" s="2498"/>
      <c r="AK74" s="2498"/>
      <c r="AL74" s="2498"/>
      <c r="AM74" s="2498"/>
      <c r="AN74" s="2498"/>
      <c r="AO74" s="2498"/>
      <c r="AP74" s="2498"/>
      <c r="AQ74" s="2498"/>
      <c r="AR74" s="2498"/>
      <c r="AS74" s="2498"/>
      <c r="AT74" s="2498"/>
      <c r="AU74" s="2498"/>
      <c r="AV74" s="2498"/>
      <c r="AW74" s="2498"/>
      <c r="AX74" s="2498"/>
      <c r="AY74" s="2498"/>
      <c r="AZ74" s="2498"/>
      <c r="BA74" s="2595" t="s">
        <v>3</v>
      </c>
      <c r="BB74" s="2595" t="s">
        <v>3</v>
      </c>
      <c r="BC74" s="2498"/>
      <c r="BD74" s="2759">
        <v>0</v>
      </c>
      <c r="BE74" s="2759">
        <v>0</v>
      </c>
    </row>
    <row r="75" spans="1:57" x14ac:dyDescent="0.25">
      <c r="A75" s="2820" t="s">
        <v>101</v>
      </c>
      <c r="B75" s="2875"/>
      <c r="C75" s="2821"/>
      <c r="D75" s="2711">
        <v>0</v>
      </c>
      <c r="E75" s="2630"/>
      <c r="F75" s="2680"/>
      <c r="G75" s="2680"/>
      <c r="H75" s="2631"/>
      <c r="I75" s="2631"/>
      <c r="J75" s="2631"/>
      <c r="K75" s="2631"/>
      <c r="L75" s="2631"/>
      <c r="M75" s="2631"/>
      <c r="N75" s="2632"/>
      <c r="O75" s="2632"/>
      <c r="P75" s="2630"/>
      <c r="Q75" s="2676"/>
      <c r="R75" s="2623"/>
      <c r="S75" s="2756" t="s">
        <v>6</v>
      </c>
      <c r="T75" s="2495"/>
      <c r="U75" s="2495"/>
      <c r="V75" s="2495"/>
      <c r="W75" s="2495"/>
      <c r="X75" s="2495"/>
      <c r="Y75" s="2502"/>
      <c r="Z75" s="2502"/>
      <c r="AA75" s="2509"/>
      <c r="AB75" s="2498"/>
      <c r="AC75" s="2498"/>
      <c r="AD75" s="2498"/>
      <c r="AE75" s="2498"/>
      <c r="AF75" s="2498"/>
      <c r="AG75" s="2495"/>
      <c r="AH75" s="2498"/>
      <c r="AI75" s="2498"/>
      <c r="AJ75" s="2498"/>
      <c r="AK75" s="2498"/>
      <c r="AL75" s="2498"/>
      <c r="AM75" s="2498"/>
      <c r="AN75" s="2498"/>
      <c r="AO75" s="2498"/>
      <c r="AP75" s="2498"/>
      <c r="AQ75" s="2498"/>
      <c r="AR75" s="2498"/>
      <c r="AS75" s="2498"/>
      <c r="AT75" s="2498"/>
      <c r="AU75" s="2498"/>
      <c r="AV75" s="2498"/>
      <c r="AW75" s="2498"/>
      <c r="AX75" s="2498"/>
      <c r="AY75" s="2498"/>
      <c r="AZ75" s="2498"/>
      <c r="BA75" s="2595" t="s">
        <v>3</v>
      </c>
      <c r="BB75" s="2595" t="s">
        <v>3</v>
      </c>
      <c r="BC75" s="2498"/>
      <c r="BD75" s="2759">
        <v>0</v>
      </c>
      <c r="BE75" s="2759">
        <v>0</v>
      </c>
    </row>
    <row r="76" spans="1:57" x14ac:dyDescent="0.25">
      <c r="A76" s="2498"/>
      <c r="B76" s="2499"/>
      <c r="C76" s="2499"/>
      <c r="D76" s="2723"/>
      <c r="E76" s="2723"/>
      <c r="F76" s="2723"/>
      <c r="G76" s="2723"/>
      <c r="H76" s="2723"/>
      <c r="I76" s="2723"/>
      <c r="J76" s="2723"/>
      <c r="K76" s="2723"/>
      <c r="L76" s="2724"/>
      <c r="M76" s="2723"/>
      <c r="N76" s="2723"/>
      <c r="O76" s="2723"/>
      <c r="P76" s="2723"/>
      <c r="Q76" s="2723"/>
      <c r="R76" s="2723"/>
      <c r="S76" s="2757"/>
      <c r="T76" s="2495"/>
      <c r="U76" s="2495"/>
      <c r="V76" s="2495"/>
      <c r="W76" s="2495"/>
      <c r="X76" s="2495"/>
      <c r="Y76" s="2502"/>
      <c r="Z76" s="2502"/>
      <c r="AA76" s="2509"/>
      <c r="AB76" s="2498"/>
      <c r="AC76" s="2498"/>
      <c r="AD76" s="2498"/>
      <c r="AE76" s="2498"/>
      <c r="AF76" s="2498"/>
      <c r="AG76" s="2495"/>
      <c r="AH76" s="2498"/>
      <c r="AI76" s="2498"/>
      <c r="AJ76" s="2498"/>
      <c r="AK76" s="2498"/>
      <c r="AL76" s="2498"/>
      <c r="AM76" s="2498"/>
      <c r="AN76" s="2498"/>
      <c r="AO76" s="2498"/>
      <c r="AP76" s="2498"/>
      <c r="AQ76" s="2498"/>
      <c r="AR76" s="2498"/>
      <c r="AS76" s="2498"/>
      <c r="AT76" s="2498"/>
      <c r="AU76" s="2498"/>
      <c r="AV76" s="2498"/>
      <c r="AW76" s="2498"/>
      <c r="AX76" s="2498"/>
      <c r="AY76" s="2498"/>
      <c r="AZ76" s="2498"/>
      <c r="BA76" s="2502"/>
      <c r="BB76" s="2502"/>
      <c r="BC76" s="2495"/>
      <c r="BD76" s="2495"/>
      <c r="BE76" s="2495"/>
    </row>
    <row r="77" spans="1:57" x14ac:dyDescent="0.25">
      <c r="A77" s="2876" t="s">
        <v>102</v>
      </c>
      <c r="B77" s="2806"/>
      <c r="C77" s="2596" t="s">
        <v>103</v>
      </c>
      <c r="D77" s="2725">
        <v>0</v>
      </c>
      <c r="E77" s="2640"/>
      <c r="F77" s="2677"/>
      <c r="G77" s="2677"/>
      <c r="H77" s="2641"/>
      <c r="I77" s="2641"/>
      <c r="J77" s="2641"/>
      <c r="K77" s="2642"/>
      <c r="L77" s="2641"/>
      <c r="M77" s="2641"/>
      <c r="N77" s="2656"/>
      <c r="O77" s="2656"/>
      <c r="P77" s="2640"/>
      <c r="Q77" s="2675"/>
      <c r="R77" s="2620"/>
      <c r="S77" s="2756" t="s">
        <v>6</v>
      </c>
      <c r="T77" s="2495"/>
      <c r="U77" s="2495"/>
      <c r="V77" s="2495"/>
      <c r="W77" s="2495"/>
      <c r="X77" s="2495"/>
      <c r="Y77" s="2502"/>
      <c r="Z77" s="2502"/>
      <c r="AA77" s="2509"/>
      <c r="AB77" s="2498"/>
      <c r="AC77" s="2498"/>
      <c r="AD77" s="2498"/>
      <c r="AE77" s="2498"/>
      <c r="AF77" s="2498"/>
      <c r="AG77" s="2495"/>
      <c r="AH77" s="2498"/>
      <c r="AI77" s="2498"/>
      <c r="AJ77" s="2498"/>
      <c r="AK77" s="2498"/>
      <c r="AL77" s="2498"/>
      <c r="AM77" s="2498"/>
      <c r="AN77" s="2498"/>
      <c r="AO77" s="2498"/>
      <c r="AP77" s="2498"/>
      <c r="AQ77" s="2498"/>
      <c r="AR77" s="2498"/>
      <c r="AS77" s="2498"/>
      <c r="AT77" s="2498"/>
      <c r="AU77" s="2498"/>
      <c r="AV77" s="2498"/>
      <c r="AW77" s="2498"/>
      <c r="AX77" s="2498"/>
      <c r="AY77" s="2498"/>
      <c r="AZ77" s="2498"/>
      <c r="BA77" s="2595" t="s">
        <v>3</v>
      </c>
      <c r="BB77" s="2595" t="s">
        <v>3</v>
      </c>
      <c r="BC77" s="2498"/>
      <c r="BD77" s="2759">
        <v>0</v>
      </c>
      <c r="BE77" s="2759">
        <v>0</v>
      </c>
    </row>
    <row r="78" spans="1:57" x14ac:dyDescent="0.25">
      <c r="A78" s="2877"/>
      <c r="B78" s="2878"/>
      <c r="C78" s="2597" t="s">
        <v>104</v>
      </c>
      <c r="D78" s="2635">
        <v>0</v>
      </c>
      <c r="E78" s="2627"/>
      <c r="F78" s="2678"/>
      <c r="G78" s="2678"/>
      <c r="H78" s="2628"/>
      <c r="I78" s="2628"/>
      <c r="J78" s="2628"/>
      <c r="K78" s="2638"/>
      <c r="L78" s="2628"/>
      <c r="M78" s="2628"/>
      <c r="N78" s="2629"/>
      <c r="O78" s="2629"/>
      <c r="P78" s="2627"/>
      <c r="Q78" s="2645"/>
      <c r="R78" s="2621"/>
      <c r="S78" s="2756" t="s">
        <v>6</v>
      </c>
      <c r="T78" s="2495"/>
      <c r="U78" s="2495"/>
      <c r="V78" s="2495"/>
      <c r="W78" s="2495"/>
      <c r="X78" s="2495"/>
      <c r="Y78" s="2502"/>
      <c r="Z78" s="2502"/>
      <c r="AA78" s="2509"/>
      <c r="AB78" s="2498"/>
      <c r="AC78" s="2498"/>
      <c r="AD78" s="2498"/>
      <c r="AE78" s="2498"/>
      <c r="AF78" s="2498"/>
      <c r="AG78" s="2495"/>
      <c r="AH78" s="2498"/>
      <c r="AI78" s="2498"/>
      <c r="AJ78" s="2498"/>
      <c r="AK78" s="2498"/>
      <c r="AL78" s="2498"/>
      <c r="AM78" s="2498"/>
      <c r="AN78" s="2498"/>
      <c r="AO78" s="2498"/>
      <c r="AP78" s="2498"/>
      <c r="AQ78" s="2498"/>
      <c r="AR78" s="2498"/>
      <c r="AS78" s="2498"/>
      <c r="AT78" s="2498"/>
      <c r="AU78" s="2498"/>
      <c r="AV78" s="2498"/>
      <c r="AW78" s="2498"/>
      <c r="AX78" s="2498"/>
      <c r="AY78" s="2498"/>
      <c r="AZ78" s="2498"/>
      <c r="BA78" s="2595" t="s">
        <v>3</v>
      </c>
      <c r="BB78" s="2595" t="s">
        <v>3</v>
      </c>
      <c r="BC78" s="2498"/>
      <c r="BD78" s="2759">
        <v>0</v>
      </c>
      <c r="BE78" s="2759">
        <v>0</v>
      </c>
    </row>
    <row r="79" spans="1:57" x14ac:dyDescent="0.25">
      <c r="A79" s="2877"/>
      <c r="B79" s="2878"/>
      <c r="C79" s="2597" t="s">
        <v>105</v>
      </c>
      <c r="D79" s="2635">
        <v>0</v>
      </c>
      <c r="E79" s="2627"/>
      <c r="F79" s="2678"/>
      <c r="G79" s="2678"/>
      <c r="H79" s="2628"/>
      <c r="I79" s="2628"/>
      <c r="J79" s="2628"/>
      <c r="K79" s="2638"/>
      <c r="L79" s="2628"/>
      <c r="M79" s="2628"/>
      <c r="N79" s="2629"/>
      <c r="O79" s="2629"/>
      <c r="P79" s="2627"/>
      <c r="Q79" s="2645"/>
      <c r="R79" s="2621"/>
      <c r="S79" s="2756" t="s">
        <v>6</v>
      </c>
      <c r="T79" s="2495"/>
      <c r="U79" s="2495"/>
      <c r="V79" s="2495"/>
      <c r="W79" s="2495"/>
      <c r="X79" s="2495"/>
      <c r="Y79" s="2502"/>
      <c r="Z79" s="2502"/>
      <c r="AA79" s="2509"/>
      <c r="AB79" s="2498"/>
      <c r="AC79" s="2498"/>
      <c r="AD79" s="2498"/>
      <c r="AE79" s="2498"/>
      <c r="AF79" s="2498"/>
      <c r="AG79" s="2495"/>
      <c r="AH79" s="2498"/>
      <c r="AI79" s="2498"/>
      <c r="AJ79" s="2498"/>
      <c r="AK79" s="2498"/>
      <c r="AL79" s="2498"/>
      <c r="AM79" s="2498"/>
      <c r="AN79" s="2498"/>
      <c r="AO79" s="2498"/>
      <c r="AP79" s="2498"/>
      <c r="AQ79" s="2498"/>
      <c r="AR79" s="2498"/>
      <c r="AS79" s="2498"/>
      <c r="AT79" s="2498"/>
      <c r="AU79" s="2498"/>
      <c r="AV79" s="2498"/>
      <c r="AW79" s="2498"/>
      <c r="AX79" s="2498"/>
      <c r="AY79" s="2498"/>
      <c r="AZ79" s="2498"/>
      <c r="BA79" s="2595" t="s">
        <v>3</v>
      </c>
      <c r="BB79" s="2595" t="s">
        <v>3</v>
      </c>
      <c r="BC79" s="2498"/>
      <c r="BD79" s="2759">
        <v>0</v>
      </c>
      <c r="BE79" s="2759">
        <v>0</v>
      </c>
    </row>
    <row r="80" spans="1:57" x14ac:dyDescent="0.25">
      <c r="A80" s="2877"/>
      <c r="B80" s="2878"/>
      <c r="C80" s="2598" t="s">
        <v>106</v>
      </c>
      <c r="D80" s="2650">
        <v>0</v>
      </c>
      <c r="E80" s="2651"/>
      <c r="F80" s="2696"/>
      <c r="G80" s="2696"/>
      <c r="H80" s="2652"/>
      <c r="I80" s="2652"/>
      <c r="J80" s="2652"/>
      <c r="K80" s="2695"/>
      <c r="L80" s="2652"/>
      <c r="M80" s="2652"/>
      <c r="N80" s="2653"/>
      <c r="O80" s="2653"/>
      <c r="P80" s="2651"/>
      <c r="Q80" s="2654"/>
      <c r="R80" s="2623"/>
      <c r="S80" s="2756" t="s">
        <v>6</v>
      </c>
      <c r="T80" s="2495"/>
      <c r="U80" s="2495"/>
      <c r="V80" s="2495"/>
      <c r="W80" s="2495"/>
      <c r="X80" s="2495"/>
      <c r="Y80" s="2502"/>
      <c r="Z80" s="2502"/>
      <c r="AA80" s="2509"/>
      <c r="AB80" s="2498"/>
      <c r="AC80" s="2498"/>
      <c r="AD80" s="2498"/>
      <c r="AE80" s="2498"/>
      <c r="AF80" s="2498"/>
      <c r="AG80" s="2495"/>
      <c r="AH80" s="2498"/>
      <c r="AI80" s="2498"/>
      <c r="AJ80" s="2498"/>
      <c r="AK80" s="2498"/>
      <c r="AL80" s="2498"/>
      <c r="AM80" s="2498"/>
      <c r="AN80" s="2498"/>
      <c r="AO80" s="2498"/>
      <c r="AP80" s="2498"/>
      <c r="AQ80" s="2498"/>
      <c r="AR80" s="2498"/>
      <c r="AS80" s="2498"/>
      <c r="AT80" s="2498"/>
      <c r="AU80" s="2498"/>
      <c r="AV80" s="2498"/>
      <c r="AW80" s="2498"/>
      <c r="AX80" s="2498"/>
      <c r="AY80" s="2498"/>
      <c r="AZ80" s="2498"/>
      <c r="BA80" s="2595" t="s">
        <v>3</v>
      </c>
      <c r="BB80" s="2595" t="s">
        <v>3</v>
      </c>
      <c r="BC80" s="2498"/>
      <c r="BD80" s="2759">
        <v>0</v>
      </c>
      <c r="BE80" s="2759">
        <v>0</v>
      </c>
    </row>
    <row r="81" spans="1:57" x14ac:dyDescent="0.25">
      <c r="A81" s="2807"/>
      <c r="B81" s="2809"/>
      <c r="C81" s="2553" t="s">
        <v>4</v>
      </c>
      <c r="D81" s="2667">
        <v>0</v>
      </c>
      <c r="E81" s="2663">
        <v>0</v>
      </c>
      <c r="F81" s="2726">
        <v>0</v>
      </c>
      <c r="G81" s="2726">
        <v>0</v>
      </c>
      <c r="H81" s="2664">
        <v>0</v>
      </c>
      <c r="I81" s="2664">
        <v>0</v>
      </c>
      <c r="J81" s="2664">
        <v>0</v>
      </c>
      <c r="K81" s="2664">
        <v>0</v>
      </c>
      <c r="L81" s="2664">
        <v>0</v>
      </c>
      <c r="M81" s="2664">
        <v>0</v>
      </c>
      <c r="N81" s="2664">
        <v>0</v>
      </c>
      <c r="O81" s="2665">
        <v>0</v>
      </c>
      <c r="P81" s="2663">
        <v>0</v>
      </c>
      <c r="Q81" s="2666">
        <v>0</v>
      </c>
      <c r="R81" s="2662">
        <v>0</v>
      </c>
      <c r="S81" s="2756" t="s">
        <v>6</v>
      </c>
      <c r="T81" s="2495"/>
      <c r="U81" s="2495"/>
      <c r="V81" s="2495"/>
      <c r="W81" s="2495"/>
      <c r="X81" s="2495"/>
      <c r="Y81" s="2502"/>
      <c r="Z81" s="2502"/>
      <c r="AA81" s="2509"/>
      <c r="AB81" s="2498"/>
      <c r="AC81" s="2498"/>
      <c r="AD81" s="2498"/>
      <c r="AE81" s="2498"/>
      <c r="AF81" s="2498"/>
      <c r="AG81" s="2495"/>
      <c r="AH81" s="2498"/>
      <c r="AI81" s="2498"/>
      <c r="AJ81" s="2498"/>
      <c r="AK81" s="2498"/>
      <c r="AL81" s="2498"/>
      <c r="AM81" s="2498"/>
      <c r="AN81" s="2498"/>
      <c r="AO81" s="2498"/>
      <c r="AP81" s="2498"/>
      <c r="AQ81" s="2498"/>
      <c r="AR81" s="2498"/>
      <c r="AS81" s="2498"/>
      <c r="AT81" s="2498"/>
      <c r="AU81" s="2498"/>
      <c r="AV81" s="2498"/>
      <c r="AW81" s="2498"/>
      <c r="AX81" s="2498"/>
      <c r="AY81" s="2498"/>
      <c r="AZ81" s="2498"/>
      <c r="BA81" s="2595" t="s">
        <v>3</v>
      </c>
      <c r="BB81" s="2595" t="s">
        <v>3</v>
      </c>
      <c r="BC81" s="2498"/>
      <c r="BD81" s="2759">
        <v>0</v>
      </c>
      <c r="BE81" s="2759">
        <v>0</v>
      </c>
    </row>
    <row r="82" spans="1:57" ht="15.75" x14ac:dyDescent="0.25">
      <c r="A82" s="2552" t="s">
        <v>107</v>
      </c>
      <c r="B82" s="2578"/>
      <c r="C82" s="2578"/>
      <c r="D82" s="2579"/>
      <c r="E82" s="2526"/>
      <c r="F82" s="2526"/>
      <c r="G82" s="2526"/>
      <c r="H82" s="2526"/>
      <c r="I82" s="2526"/>
      <c r="J82" s="2526"/>
      <c r="K82" s="2526"/>
      <c r="L82" s="2526"/>
      <c r="M82" s="2526"/>
      <c r="N82" s="2526"/>
      <c r="O82" s="2579"/>
      <c r="P82" s="2579"/>
      <c r="Q82" s="2579"/>
      <c r="R82" s="2580"/>
      <c r="S82" s="2535"/>
      <c r="T82" s="2495"/>
      <c r="U82" s="2495"/>
      <c r="V82" s="2495"/>
      <c r="W82" s="2495"/>
      <c r="X82" s="2495"/>
      <c r="Y82" s="2495"/>
      <c r="Z82" s="2495"/>
      <c r="AA82" s="2495"/>
      <c r="AB82" s="2495"/>
      <c r="AC82" s="2495"/>
      <c r="AD82" s="2495"/>
      <c r="AE82" s="2495"/>
      <c r="AF82" s="2495"/>
      <c r="AG82" s="2495"/>
      <c r="AH82" s="2495"/>
      <c r="AI82" s="2495"/>
      <c r="AJ82" s="2495"/>
      <c r="AK82" s="2495"/>
      <c r="AL82" s="2495"/>
      <c r="AM82" s="2495"/>
      <c r="AN82" s="2495"/>
      <c r="AO82" s="2495"/>
      <c r="AP82" s="2495"/>
      <c r="AQ82" s="2495"/>
      <c r="AR82" s="2495"/>
      <c r="AS82" s="2495"/>
      <c r="AT82" s="2495"/>
      <c r="AU82" s="2495"/>
      <c r="AV82" s="2495"/>
      <c r="AW82" s="2495"/>
      <c r="AX82" s="2495"/>
      <c r="AY82" s="2495"/>
      <c r="AZ82" s="2495"/>
      <c r="BA82" s="2495"/>
      <c r="BB82" s="2495"/>
      <c r="BC82" s="2495"/>
      <c r="BD82" s="2495"/>
      <c r="BE82" s="2495"/>
    </row>
    <row r="83" spans="1:57" ht="42" x14ac:dyDescent="0.25">
      <c r="A83" s="2858" t="s">
        <v>108</v>
      </c>
      <c r="B83" s="2859"/>
      <c r="C83" s="2860"/>
      <c r="D83" s="2581" t="s">
        <v>109</v>
      </c>
      <c r="E83" s="2599" t="s">
        <v>110</v>
      </c>
      <c r="F83" s="2582" t="s">
        <v>111</v>
      </c>
      <c r="G83" s="2534"/>
      <c r="H83" s="2534"/>
      <c r="I83" s="2534"/>
      <c r="J83" s="2534"/>
      <c r="K83" s="2534"/>
      <c r="L83" s="2534"/>
      <c r="M83" s="2534"/>
      <c r="N83" s="2534"/>
      <c r="O83" s="2534"/>
      <c r="P83" s="2535"/>
      <c r="Q83" s="2535"/>
      <c r="R83" s="2535"/>
      <c r="S83" s="2583"/>
      <c r="T83" s="2495"/>
      <c r="U83" s="2495"/>
      <c r="V83" s="2495"/>
      <c r="W83" s="2495"/>
      <c r="X83" s="2495"/>
      <c r="Y83" s="2495"/>
      <c r="Z83" s="2495"/>
      <c r="AA83" s="2495"/>
      <c r="AB83" s="2498"/>
      <c r="AC83" s="2498"/>
      <c r="AD83" s="2498"/>
      <c r="AE83" s="2498"/>
      <c r="AF83" s="2498"/>
      <c r="AG83" s="2498"/>
      <c r="AH83" s="2498"/>
      <c r="AI83" s="2498"/>
      <c r="AJ83" s="2498"/>
      <c r="AK83" s="2498"/>
      <c r="AL83" s="2498"/>
      <c r="AM83" s="2498"/>
      <c r="AN83" s="2498"/>
      <c r="AO83" s="2498"/>
      <c r="AP83" s="2498"/>
      <c r="AQ83" s="2498"/>
      <c r="AR83" s="2498"/>
      <c r="AS83" s="2498"/>
      <c r="AT83" s="2498"/>
      <c r="AU83" s="2498"/>
      <c r="AV83" s="2498"/>
      <c r="AW83" s="2498"/>
      <c r="AX83" s="2498"/>
      <c r="AY83" s="2498"/>
      <c r="AZ83" s="2498"/>
      <c r="BA83" s="2495"/>
      <c r="BB83" s="2495"/>
      <c r="BC83" s="2495"/>
      <c r="BD83" s="2495"/>
      <c r="BE83" s="2498"/>
    </row>
    <row r="84" spans="1:57" x14ac:dyDescent="0.25">
      <c r="A84" s="2810" t="s">
        <v>112</v>
      </c>
      <c r="B84" s="2811"/>
      <c r="C84" s="2812"/>
      <c r="D84" s="2684"/>
      <c r="E84" s="2684"/>
      <c r="F84" s="2684"/>
      <c r="G84" s="2534"/>
      <c r="H84" s="2534"/>
      <c r="I84" s="2534"/>
      <c r="J84" s="2534"/>
      <c r="K84" s="2534"/>
      <c r="L84" s="2534"/>
      <c r="M84" s="2534"/>
      <c r="N84" s="2534"/>
      <c r="O84" s="2534"/>
      <c r="P84" s="2535"/>
      <c r="Q84" s="2535"/>
      <c r="R84" s="2535"/>
      <c r="S84" s="2583"/>
      <c r="T84" s="2495"/>
      <c r="U84" s="2495"/>
      <c r="V84" s="2495"/>
      <c r="W84" s="2495"/>
      <c r="X84" s="2495"/>
      <c r="Y84" s="2495"/>
      <c r="Z84" s="2495"/>
      <c r="AA84" s="2495"/>
      <c r="AB84" s="2498"/>
      <c r="AC84" s="2498"/>
      <c r="AD84" s="2498"/>
      <c r="AE84" s="2498"/>
      <c r="AF84" s="2498"/>
      <c r="AG84" s="2498"/>
      <c r="AH84" s="2498"/>
      <c r="AI84" s="2498"/>
      <c r="AJ84" s="2498"/>
      <c r="AK84" s="2498"/>
      <c r="AL84" s="2498"/>
      <c r="AM84" s="2498"/>
      <c r="AN84" s="2498"/>
      <c r="AO84" s="2498"/>
      <c r="AP84" s="2498"/>
      <c r="AQ84" s="2498"/>
      <c r="AR84" s="2498"/>
      <c r="AS84" s="2498"/>
      <c r="AT84" s="2498"/>
      <c r="AU84" s="2498"/>
      <c r="AV84" s="2498"/>
      <c r="AW84" s="2498"/>
      <c r="AX84" s="2498"/>
      <c r="AY84" s="2498"/>
      <c r="AZ84" s="2498"/>
      <c r="BA84" s="2495"/>
      <c r="BB84" s="2495"/>
      <c r="BC84" s="2495"/>
      <c r="BD84" s="2495"/>
      <c r="BE84" s="2498"/>
    </row>
    <row r="85" spans="1:57" x14ac:dyDescent="0.25">
      <c r="A85" s="2879" t="s">
        <v>113</v>
      </c>
      <c r="B85" s="2814" t="s">
        <v>114</v>
      </c>
      <c r="C85" s="2815"/>
      <c r="D85" s="2749"/>
      <c r="E85" s="2749"/>
      <c r="F85" s="2749"/>
      <c r="G85" s="2534"/>
      <c r="H85" s="2534"/>
      <c r="I85" s="2534"/>
      <c r="J85" s="2534"/>
      <c r="K85" s="2534"/>
      <c r="L85" s="2534"/>
      <c r="M85" s="2534"/>
      <c r="N85" s="2534"/>
      <c r="O85" s="2534"/>
      <c r="P85" s="2535"/>
      <c r="Q85" s="2535"/>
      <c r="R85" s="2535"/>
      <c r="S85" s="2583"/>
      <c r="T85" s="2495"/>
      <c r="U85" s="2495"/>
      <c r="V85" s="2495"/>
      <c r="W85" s="2495"/>
      <c r="X85" s="2495"/>
      <c r="Y85" s="2495"/>
      <c r="Z85" s="2495"/>
      <c r="AA85" s="2495"/>
      <c r="AB85" s="2498"/>
      <c r="AC85" s="2498"/>
      <c r="AD85" s="2498"/>
      <c r="AE85" s="2498"/>
      <c r="AF85" s="2498"/>
      <c r="AG85" s="2498"/>
      <c r="AH85" s="2498"/>
      <c r="AI85" s="2498"/>
      <c r="AJ85" s="2498"/>
      <c r="AK85" s="2498"/>
      <c r="AL85" s="2498"/>
      <c r="AM85" s="2498"/>
      <c r="AN85" s="2498"/>
      <c r="AO85" s="2498"/>
      <c r="AP85" s="2498"/>
      <c r="AQ85" s="2498"/>
      <c r="AR85" s="2498"/>
      <c r="AS85" s="2498"/>
      <c r="AT85" s="2498"/>
      <c r="AU85" s="2498"/>
      <c r="AV85" s="2498"/>
      <c r="AW85" s="2498"/>
      <c r="AX85" s="2498"/>
      <c r="AY85" s="2498"/>
      <c r="AZ85" s="2498"/>
      <c r="BA85" s="2495"/>
      <c r="BB85" s="2495"/>
      <c r="BC85" s="2495"/>
      <c r="BD85" s="2495"/>
      <c r="BE85" s="2498"/>
    </row>
    <row r="86" spans="1:57" x14ac:dyDescent="0.25">
      <c r="A86" s="2880"/>
      <c r="B86" s="2814" t="s">
        <v>115</v>
      </c>
      <c r="C86" s="2815"/>
      <c r="D86" s="2749"/>
      <c r="E86" s="2749"/>
      <c r="F86" s="2749"/>
      <c r="G86" s="2534"/>
      <c r="H86" s="2534"/>
      <c r="I86" s="2534"/>
      <c r="J86" s="2534"/>
      <c r="K86" s="2534"/>
      <c r="L86" s="2534"/>
      <c r="M86" s="2534"/>
      <c r="N86" s="2534"/>
      <c r="O86" s="2534"/>
      <c r="P86" s="2535"/>
      <c r="Q86" s="2535"/>
      <c r="R86" s="2535"/>
      <c r="S86" s="2583"/>
      <c r="T86" s="2495"/>
      <c r="U86" s="2495"/>
      <c r="V86" s="2495"/>
      <c r="W86" s="2495"/>
      <c r="X86" s="2495"/>
      <c r="Y86" s="2495"/>
      <c r="Z86" s="2495"/>
      <c r="AA86" s="2495"/>
      <c r="AB86" s="2498"/>
      <c r="AC86" s="2498"/>
      <c r="AD86" s="2498"/>
      <c r="AE86" s="2498"/>
      <c r="AF86" s="2498"/>
      <c r="AG86" s="2498"/>
      <c r="AH86" s="2498"/>
      <c r="AI86" s="2498"/>
      <c r="AJ86" s="2498"/>
      <c r="AK86" s="2498"/>
      <c r="AL86" s="2498"/>
      <c r="AM86" s="2498"/>
      <c r="AN86" s="2498"/>
      <c r="AO86" s="2498"/>
      <c r="AP86" s="2498"/>
      <c r="AQ86" s="2498"/>
      <c r="AR86" s="2498"/>
      <c r="AS86" s="2498"/>
      <c r="AT86" s="2498"/>
      <c r="AU86" s="2498"/>
      <c r="AV86" s="2498"/>
      <c r="AW86" s="2498"/>
      <c r="AX86" s="2498"/>
      <c r="AY86" s="2498"/>
      <c r="AZ86" s="2498"/>
      <c r="BA86" s="2495"/>
      <c r="BB86" s="2495"/>
      <c r="BC86" s="2495"/>
      <c r="BD86" s="2495"/>
      <c r="BE86" s="2498"/>
    </row>
    <row r="87" spans="1:57" x14ac:dyDescent="0.25">
      <c r="A87" s="2813" t="s">
        <v>116</v>
      </c>
      <c r="B87" s="2814"/>
      <c r="C87" s="2815"/>
      <c r="D87" s="2618"/>
      <c r="E87" s="2750"/>
      <c r="F87" s="2618"/>
      <c r="G87" s="2534"/>
      <c r="H87" s="2534"/>
      <c r="I87" s="2534"/>
      <c r="J87" s="2534"/>
      <c r="K87" s="2534"/>
      <c r="L87" s="2534"/>
      <c r="M87" s="2534"/>
      <c r="N87" s="2534"/>
      <c r="O87" s="2534"/>
      <c r="P87" s="2535"/>
      <c r="Q87" s="2535"/>
      <c r="R87" s="2535"/>
      <c r="S87" s="2583"/>
      <c r="T87" s="2495"/>
      <c r="U87" s="2495"/>
      <c r="V87" s="2495"/>
      <c r="W87" s="2495"/>
      <c r="X87" s="2495"/>
      <c r="Y87" s="2495"/>
      <c r="Z87" s="2495"/>
      <c r="AA87" s="2495"/>
      <c r="AB87" s="2498"/>
      <c r="AC87" s="2498"/>
      <c r="AD87" s="2498"/>
      <c r="AE87" s="2498"/>
      <c r="AF87" s="2498"/>
      <c r="AG87" s="2498"/>
      <c r="AH87" s="2498"/>
      <c r="AI87" s="2498"/>
      <c r="AJ87" s="2498"/>
      <c r="AK87" s="2498"/>
      <c r="AL87" s="2498"/>
      <c r="AM87" s="2498"/>
      <c r="AN87" s="2498"/>
      <c r="AO87" s="2498"/>
      <c r="AP87" s="2498"/>
      <c r="AQ87" s="2498"/>
      <c r="AR87" s="2498"/>
      <c r="AS87" s="2498"/>
      <c r="AT87" s="2498"/>
      <c r="AU87" s="2498"/>
      <c r="AV87" s="2498"/>
      <c r="AW87" s="2498"/>
      <c r="AX87" s="2498"/>
      <c r="AY87" s="2498"/>
      <c r="AZ87" s="2498"/>
      <c r="BA87" s="2495"/>
      <c r="BB87" s="2495"/>
      <c r="BC87" s="2495"/>
      <c r="BD87" s="2495"/>
      <c r="BE87" s="2498"/>
    </row>
    <row r="88" spans="1:57" x14ac:dyDescent="0.25">
      <c r="A88" s="2813" t="s">
        <v>117</v>
      </c>
      <c r="B88" s="2814"/>
      <c r="C88" s="2815"/>
      <c r="D88" s="2618"/>
      <c r="E88" s="2750"/>
      <c r="F88" s="2618"/>
      <c r="G88" s="2534"/>
      <c r="H88" s="2534"/>
      <c r="I88" s="2534"/>
      <c r="J88" s="2534"/>
      <c r="K88" s="2534"/>
      <c r="L88" s="2534"/>
      <c r="M88" s="2534"/>
      <c r="N88" s="2534"/>
      <c r="O88" s="2534"/>
      <c r="P88" s="2535"/>
      <c r="Q88" s="2535"/>
      <c r="R88" s="2535"/>
      <c r="S88" s="2583"/>
      <c r="T88" s="2495"/>
      <c r="U88" s="2495"/>
      <c r="V88" s="2495"/>
      <c r="W88" s="2495"/>
      <c r="X88" s="2495"/>
      <c r="Y88" s="2495"/>
      <c r="Z88" s="2495"/>
      <c r="AA88" s="2495"/>
      <c r="AB88" s="2498"/>
      <c r="AC88" s="2498"/>
      <c r="AD88" s="2498"/>
      <c r="AE88" s="2498"/>
      <c r="AF88" s="2498"/>
      <c r="AG88" s="2498"/>
      <c r="AH88" s="2498"/>
      <c r="AI88" s="2498"/>
      <c r="AJ88" s="2498"/>
      <c r="AK88" s="2498"/>
      <c r="AL88" s="2498"/>
      <c r="AM88" s="2498"/>
      <c r="AN88" s="2498"/>
      <c r="AO88" s="2498"/>
      <c r="AP88" s="2498"/>
      <c r="AQ88" s="2498"/>
      <c r="AR88" s="2498"/>
      <c r="AS88" s="2498"/>
      <c r="AT88" s="2498"/>
      <c r="AU88" s="2498"/>
      <c r="AV88" s="2498"/>
      <c r="AW88" s="2498"/>
      <c r="AX88" s="2498"/>
      <c r="AY88" s="2498"/>
      <c r="AZ88" s="2498"/>
      <c r="BA88" s="2495"/>
      <c r="BB88" s="2495"/>
      <c r="BC88" s="2495"/>
      <c r="BD88" s="2495"/>
      <c r="BE88" s="2498"/>
    </row>
    <row r="89" spans="1:57" x14ac:dyDescent="0.25">
      <c r="A89" s="2813" t="s">
        <v>118</v>
      </c>
      <c r="B89" s="2814"/>
      <c r="C89" s="2815"/>
      <c r="D89" s="2618"/>
      <c r="E89" s="2750"/>
      <c r="F89" s="2618"/>
      <c r="G89" s="2534"/>
      <c r="H89" s="2534"/>
      <c r="I89" s="2534"/>
      <c r="J89" s="2534"/>
      <c r="K89" s="2534"/>
      <c r="L89" s="2534"/>
      <c r="M89" s="2534"/>
      <c r="N89" s="2534"/>
      <c r="O89" s="2534"/>
      <c r="P89" s="2535"/>
      <c r="Q89" s="2535"/>
      <c r="R89" s="2535"/>
      <c r="S89" s="2583"/>
      <c r="T89" s="2495"/>
      <c r="U89" s="2495"/>
      <c r="V89" s="2495"/>
      <c r="W89" s="2495"/>
      <c r="X89" s="2495"/>
      <c r="Y89" s="2495"/>
      <c r="Z89" s="2495"/>
      <c r="AA89" s="2495"/>
      <c r="AB89" s="2498"/>
      <c r="AC89" s="2498"/>
      <c r="AD89" s="2498"/>
      <c r="AE89" s="2498"/>
      <c r="AF89" s="2498"/>
      <c r="AG89" s="2498"/>
      <c r="AH89" s="2498"/>
      <c r="AI89" s="2498"/>
      <c r="AJ89" s="2498"/>
      <c r="AK89" s="2498"/>
      <c r="AL89" s="2498"/>
      <c r="AM89" s="2498"/>
      <c r="AN89" s="2498"/>
      <c r="AO89" s="2498"/>
      <c r="AP89" s="2498"/>
      <c r="AQ89" s="2498"/>
      <c r="AR89" s="2498"/>
      <c r="AS89" s="2498"/>
      <c r="AT89" s="2498"/>
      <c r="AU89" s="2498"/>
      <c r="AV89" s="2498"/>
      <c r="AW89" s="2498"/>
      <c r="AX89" s="2498"/>
      <c r="AY89" s="2498"/>
      <c r="AZ89" s="2498"/>
      <c r="BA89" s="2495"/>
      <c r="BB89" s="2495"/>
      <c r="BC89" s="2495"/>
      <c r="BD89" s="2495"/>
      <c r="BE89" s="2498"/>
    </row>
    <row r="90" spans="1:57" x14ac:dyDescent="0.25">
      <c r="A90" s="2824" t="s">
        <v>119</v>
      </c>
      <c r="B90" s="2825"/>
      <c r="C90" s="2826"/>
      <c r="D90" s="2751"/>
      <c r="E90" s="2752"/>
      <c r="F90" s="2751"/>
      <c r="G90" s="2534"/>
      <c r="H90" s="2534"/>
      <c r="I90" s="2534"/>
      <c r="J90" s="2534"/>
      <c r="K90" s="2534"/>
      <c r="L90" s="2534"/>
      <c r="M90" s="2534"/>
      <c r="N90" s="2534"/>
      <c r="O90" s="2534"/>
      <c r="P90" s="2535"/>
      <c r="Q90" s="2535"/>
      <c r="R90" s="2535"/>
      <c r="S90" s="2583"/>
      <c r="T90" s="2495"/>
      <c r="U90" s="2495"/>
      <c r="V90" s="2495"/>
      <c r="W90" s="2495"/>
      <c r="X90" s="2495"/>
      <c r="Y90" s="2495"/>
      <c r="Z90" s="2495"/>
      <c r="AA90" s="2495"/>
      <c r="AB90" s="2498"/>
      <c r="AC90" s="2498"/>
      <c r="AD90" s="2498"/>
      <c r="AE90" s="2498"/>
      <c r="AF90" s="2498"/>
      <c r="AG90" s="2498"/>
      <c r="AH90" s="2498"/>
      <c r="AI90" s="2498"/>
      <c r="AJ90" s="2498"/>
      <c r="AK90" s="2498"/>
      <c r="AL90" s="2498"/>
      <c r="AM90" s="2498"/>
      <c r="AN90" s="2498"/>
      <c r="AO90" s="2498"/>
      <c r="AP90" s="2498"/>
      <c r="AQ90" s="2498"/>
      <c r="AR90" s="2498"/>
      <c r="AS90" s="2498"/>
      <c r="AT90" s="2498"/>
      <c r="AU90" s="2498"/>
      <c r="AV90" s="2498"/>
      <c r="AW90" s="2498"/>
      <c r="AX90" s="2498"/>
      <c r="AY90" s="2498"/>
      <c r="AZ90" s="2498"/>
      <c r="BA90" s="2495"/>
      <c r="BB90" s="2495"/>
      <c r="BC90" s="2495"/>
      <c r="BD90" s="2495"/>
      <c r="BE90" s="2498"/>
    </row>
    <row r="91" spans="1:57" x14ac:dyDescent="0.25">
      <c r="A91" s="2813" t="s">
        <v>120</v>
      </c>
      <c r="B91" s="2814"/>
      <c r="C91" s="2815"/>
      <c r="D91" s="2618"/>
      <c r="E91" s="2750"/>
      <c r="F91" s="2618"/>
      <c r="G91" s="2534"/>
      <c r="H91" s="2534"/>
      <c r="I91" s="2534"/>
      <c r="J91" s="2534"/>
      <c r="K91" s="2534"/>
      <c r="L91" s="2534"/>
      <c r="M91" s="2534"/>
      <c r="N91" s="2534"/>
      <c r="O91" s="2534"/>
      <c r="P91" s="2535"/>
      <c r="Q91" s="2535"/>
      <c r="R91" s="2535"/>
      <c r="S91" s="2583"/>
      <c r="T91" s="2495"/>
      <c r="U91" s="2495"/>
      <c r="V91" s="2495"/>
      <c r="W91" s="2495"/>
      <c r="X91" s="2495"/>
      <c r="Y91" s="2495"/>
      <c r="Z91" s="2495"/>
      <c r="AA91" s="2495"/>
      <c r="AB91" s="2498"/>
      <c r="AC91" s="2498"/>
      <c r="AD91" s="2498"/>
      <c r="AE91" s="2498"/>
      <c r="AF91" s="2498"/>
      <c r="AG91" s="2498"/>
      <c r="AH91" s="2498"/>
      <c r="AI91" s="2498"/>
      <c r="AJ91" s="2498"/>
      <c r="AK91" s="2498"/>
      <c r="AL91" s="2498"/>
      <c r="AM91" s="2498"/>
      <c r="AN91" s="2498"/>
      <c r="AO91" s="2498"/>
      <c r="AP91" s="2498"/>
      <c r="AQ91" s="2498"/>
      <c r="AR91" s="2498"/>
      <c r="AS91" s="2498"/>
      <c r="AT91" s="2498"/>
      <c r="AU91" s="2498"/>
      <c r="AV91" s="2498"/>
      <c r="AW91" s="2498"/>
      <c r="AX91" s="2498"/>
      <c r="AY91" s="2498"/>
      <c r="AZ91" s="2498"/>
      <c r="BA91" s="2495"/>
      <c r="BB91" s="2495"/>
      <c r="BC91" s="2495"/>
      <c r="BD91" s="2495"/>
      <c r="BE91" s="2498"/>
    </row>
    <row r="92" spans="1:57" x14ac:dyDescent="0.25">
      <c r="A92" s="2820" t="s">
        <v>121</v>
      </c>
      <c r="B92" s="2875"/>
      <c r="C92" s="2821"/>
      <c r="D92" s="2619"/>
      <c r="E92" s="2753"/>
      <c r="F92" s="2619"/>
      <c r="G92" s="2534"/>
      <c r="H92" s="2534"/>
      <c r="I92" s="2534"/>
      <c r="J92" s="2534"/>
      <c r="K92" s="2534"/>
      <c r="L92" s="2534"/>
      <c r="M92" s="2534"/>
      <c r="N92" s="2534"/>
      <c r="O92" s="2534"/>
      <c r="P92" s="2535"/>
      <c r="Q92" s="2535"/>
      <c r="R92" s="2535"/>
      <c r="S92" s="2583"/>
      <c r="T92" s="2495"/>
      <c r="U92" s="2495"/>
      <c r="V92" s="2495"/>
      <c r="W92" s="2495"/>
      <c r="X92" s="2495"/>
      <c r="Y92" s="2495"/>
      <c r="Z92" s="2495"/>
      <c r="AA92" s="2495"/>
      <c r="AB92" s="2498"/>
      <c r="AC92" s="2498"/>
      <c r="AD92" s="2498"/>
      <c r="AE92" s="2498"/>
      <c r="AF92" s="2498"/>
      <c r="AG92" s="2498"/>
      <c r="AH92" s="2498"/>
      <c r="AI92" s="2498"/>
      <c r="AJ92" s="2498"/>
      <c r="AK92" s="2498"/>
      <c r="AL92" s="2498"/>
      <c r="AM92" s="2498"/>
      <c r="AN92" s="2498"/>
      <c r="AO92" s="2498"/>
      <c r="AP92" s="2498"/>
      <c r="AQ92" s="2498"/>
      <c r="AR92" s="2498"/>
      <c r="AS92" s="2498"/>
      <c r="AT92" s="2498"/>
      <c r="AU92" s="2498"/>
      <c r="AV92" s="2498"/>
      <c r="AW92" s="2498"/>
      <c r="AX92" s="2498"/>
      <c r="AY92" s="2498"/>
      <c r="AZ92" s="2498"/>
      <c r="BA92" s="2495"/>
      <c r="BB92" s="2495"/>
      <c r="BC92" s="2495"/>
      <c r="BD92" s="2495"/>
      <c r="BE92" s="2498"/>
    </row>
    <row r="93" spans="1:57" ht="15.75" x14ac:dyDescent="0.25">
      <c r="A93" s="2513" t="s">
        <v>122</v>
      </c>
      <c r="B93" s="2506"/>
      <c r="C93" s="2514"/>
      <c r="D93" s="2506"/>
      <c r="E93" s="2505"/>
      <c r="F93" s="2505"/>
      <c r="G93" s="2505"/>
      <c r="H93" s="2505"/>
      <c r="I93" s="2505"/>
      <c r="J93" s="2505"/>
      <c r="K93" s="2505"/>
      <c r="L93" s="2505"/>
      <c r="M93" s="2505"/>
      <c r="N93" s="2505"/>
      <c r="O93" s="2505"/>
      <c r="P93" s="2505"/>
      <c r="Q93" s="2505"/>
      <c r="R93" s="2504"/>
      <c r="S93" s="2502"/>
      <c r="T93" s="2495"/>
      <c r="U93" s="2495"/>
      <c r="V93" s="2495"/>
      <c r="W93" s="2495"/>
      <c r="X93" s="2495"/>
      <c r="Y93" s="2495"/>
      <c r="Z93" s="2495"/>
      <c r="AA93" s="2495"/>
      <c r="AB93" s="2495"/>
      <c r="AC93" s="2495"/>
      <c r="AD93" s="2495"/>
      <c r="AE93" s="2495"/>
      <c r="AF93" s="2495"/>
      <c r="AG93" s="2495"/>
      <c r="AH93" s="2495"/>
      <c r="AI93" s="2495"/>
      <c r="AJ93" s="2495"/>
      <c r="AK93" s="2495"/>
      <c r="AL93" s="2495"/>
      <c r="AM93" s="2495"/>
      <c r="AN93" s="2495"/>
      <c r="AO93" s="2495"/>
      <c r="AP93" s="2495"/>
      <c r="AQ93" s="2495"/>
      <c r="AR93" s="2495"/>
      <c r="AS93" s="2495"/>
      <c r="AT93" s="2495"/>
      <c r="AU93" s="2495"/>
      <c r="AV93" s="2495"/>
      <c r="AW93" s="2495"/>
      <c r="AX93" s="2495"/>
      <c r="AY93" s="2495"/>
      <c r="AZ93" s="2495"/>
      <c r="BA93" s="2495"/>
      <c r="BB93" s="2495"/>
      <c r="BC93" s="2495"/>
      <c r="BD93" s="2495"/>
      <c r="BE93" s="2495"/>
    </row>
    <row r="94" spans="1:57" x14ac:dyDescent="0.25">
      <c r="A94" s="2881" t="s">
        <v>123</v>
      </c>
      <c r="B94" s="2882"/>
      <c r="C94" s="2883"/>
      <c r="D94" s="2858" t="s">
        <v>124</v>
      </c>
      <c r="E94" s="2859"/>
      <c r="F94" s="2860"/>
      <c r="G94" s="2838" t="s">
        <v>125</v>
      </c>
      <c r="H94" s="2502"/>
      <c r="I94" s="2502"/>
      <c r="J94" s="2502"/>
      <c r="K94" s="2502"/>
      <c r="L94" s="2502"/>
      <c r="M94" s="2502"/>
      <c r="N94" s="2502"/>
      <c r="O94" s="2502"/>
      <c r="P94" s="2584"/>
      <c r="Q94" s="2502"/>
      <c r="R94" s="2502"/>
      <c r="S94" s="2502"/>
      <c r="T94" s="2495"/>
      <c r="U94" s="2495"/>
      <c r="V94" s="2495"/>
      <c r="W94" s="2495"/>
      <c r="X94" s="2495"/>
      <c r="Y94" s="2495"/>
      <c r="Z94" s="2495"/>
      <c r="AA94" s="2495"/>
      <c r="AB94" s="2498"/>
      <c r="AC94" s="2498"/>
      <c r="AD94" s="2498"/>
      <c r="AE94" s="2498"/>
      <c r="AF94" s="2498"/>
      <c r="AG94" s="2498"/>
      <c r="AH94" s="2498"/>
      <c r="AI94" s="2498"/>
      <c r="AJ94" s="2498"/>
      <c r="AK94" s="2498"/>
      <c r="AL94" s="2498"/>
      <c r="AM94" s="2498"/>
      <c r="AN94" s="2498"/>
      <c r="AO94" s="2498"/>
      <c r="AP94" s="2498"/>
      <c r="AQ94" s="2498"/>
      <c r="AR94" s="2498"/>
      <c r="AS94" s="2498"/>
      <c r="AT94" s="2498"/>
      <c r="AU94" s="2498"/>
      <c r="AV94" s="2498"/>
      <c r="AW94" s="2498"/>
      <c r="AX94" s="2498"/>
      <c r="AY94" s="2498"/>
      <c r="AZ94" s="2498"/>
      <c r="BA94" s="2495"/>
      <c r="BB94" s="2495"/>
      <c r="BC94" s="2495"/>
      <c r="BD94" s="2495"/>
      <c r="BE94" s="2498"/>
    </row>
    <row r="95" spans="1:57" x14ac:dyDescent="0.25">
      <c r="A95" s="2884"/>
      <c r="B95" s="2885"/>
      <c r="C95" s="2886"/>
      <c r="D95" s="2516" t="s">
        <v>4</v>
      </c>
      <c r="E95" s="2540" t="s">
        <v>1</v>
      </c>
      <c r="F95" s="2541" t="s">
        <v>2</v>
      </c>
      <c r="G95" s="2831"/>
      <c r="H95" s="2502"/>
      <c r="I95" s="2502"/>
      <c r="J95" s="2502"/>
      <c r="K95" s="2502"/>
      <c r="L95" s="2502"/>
      <c r="M95" s="2502"/>
      <c r="N95" s="2502"/>
      <c r="O95" s="2502"/>
      <c r="P95" s="2584"/>
      <c r="Q95" s="2502"/>
      <c r="R95" s="2502"/>
      <c r="S95" s="2502"/>
      <c r="T95" s="2495"/>
      <c r="U95" s="2495"/>
      <c r="V95" s="2495"/>
      <c r="W95" s="2495"/>
      <c r="X95" s="2495"/>
      <c r="Y95" s="2495"/>
      <c r="Z95" s="2495"/>
      <c r="AA95" s="2495"/>
      <c r="AB95" s="2498"/>
      <c r="AC95" s="2498"/>
      <c r="AD95" s="2498"/>
      <c r="AE95" s="2498"/>
      <c r="AF95" s="2498"/>
      <c r="AG95" s="2498"/>
      <c r="AH95" s="2498"/>
      <c r="AI95" s="2498"/>
      <c r="AJ95" s="2498"/>
      <c r="AK95" s="2498"/>
      <c r="AL95" s="2498"/>
      <c r="AM95" s="2498"/>
      <c r="AN95" s="2498"/>
      <c r="AO95" s="2498"/>
      <c r="AP95" s="2498"/>
      <c r="AQ95" s="2498"/>
      <c r="AR95" s="2498"/>
      <c r="AS95" s="2498"/>
      <c r="AT95" s="2498"/>
      <c r="AU95" s="2498"/>
      <c r="AV95" s="2498"/>
      <c r="AW95" s="2498"/>
      <c r="AX95" s="2498"/>
      <c r="AY95" s="2498"/>
      <c r="AZ95" s="2498"/>
      <c r="BA95" s="2495"/>
      <c r="BB95" s="2495"/>
      <c r="BC95" s="2495"/>
      <c r="BD95" s="2495"/>
      <c r="BE95" s="2498"/>
    </row>
    <row r="96" spans="1:57" x14ac:dyDescent="0.25">
      <c r="A96" s="2852" t="s">
        <v>126</v>
      </c>
      <c r="B96" s="2854" t="s">
        <v>127</v>
      </c>
      <c r="C96" s="2855"/>
      <c r="D96" s="2670">
        <v>0</v>
      </c>
      <c r="E96" s="2671"/>
      <c r="F96" s="2673"/>
      <c r="G96" s="2621"/>
      <c r="H96" s="2758" t="s">
        <v>3</v>
      </c>
      <c r="I96" s="2502"/>
      <c r="J96" s="2502"/>
      <c r="K96" s="2502"/>
      <c r="L96" s="2502"/>
      <c r="M96" s="2502"/>
      <c r="N96" s="2502"/>
      <c r="O96" s="2502"/>
      <c r="P96" s="2584"/>
      <c r="Q96" s="2502"/>
      <c r="R96" s="2502"/>
      <c r="S96" s="2502"/>
      <c r="T96" s="2495"/>
      <c r="U96" s="2495"/>
      <c r="V96" s="2495"/>
      <c r="W96" s="2495"/>
      <c r="X96" s="2495"/>
      <c r="Y96" s="2495"/>
      <c r="Z96" s="2495"/>
      <c r="AA96" s="2495"/>
      <c r="AB96" s="2498"/>
      <c r="AC96" s="2498"/>
      <c r="AD96" s="2498"/>
      <c r="AE96" s="2498"/>
      <c r="AF96" s="2498"/>
      <c r="AG96" s="2498"/>
      <c r="AH96" s="2498"/>
      <c r="AI96" s="2498"/>
      <c r="AJ96" s="2498"/>
      <c r="AK96" s="2498"/>
      <c r="AL96" s="2498"/>
      <c r="AM96" s="2498"/>
      <c r="AN96" s="2498"/>
      <c r="AO96" s="2498"/>
      <c r="AP96" s="2498"/>
      <c r="AQ96" s="2498"/>
      <c r="AR96" s="2498"/>
      <c r="AS96" s="2498"/>
      <c r="AT96" s="2498"/>
      <c r="AU96" s="2498"/>
      <c r="AV96" s="2498"/>
      <c r="AW96" s="2498"/>
      <c r="AX96" s="2498"/>
      <c r="AY96" s="2498"/>
      <c r="AZ96" s="2498"/>
      <c r="BA96" s="2532" t="s">
        <v>3</v>
      </c>
      <c r="BB96" s="2532" t="s">
        <v>3</v>
      </c>
      <c r="BC96" s="2495"/>
      <c r="BD96" s="2764">
        <v>0</v>
      </c>
      <c r="BE96" s="2764">
        <v>0</v>
      </c>
    </row>
    <row r="97" spans="1:58" x14ac:dyDescent="0.25">
      <c r="A97" s="2853"/>
      <c r="B97" s="2856" t="s">
        <v>128</v>
      </c>
      <c r="C97" s="2857"/>
      <c r="D97" s="2636">
        <v>0</v>
      </c>
      <c r="E97" s="2630"/>
      <c r="F97" s="2633"/>
      <c r="G97" s="2623"/>
      <c r="H97" s="2758"/>
      <c r="I97" s="2502"/>
      <c r="J97" s="2502"/>
      <c r="K97" s="2502"/>
      <c r="L97" s="2502"/>
      <c r="M97" s="2502"/>
      <c r="N97" s="2502"/>
      <c r="O97" s="2502"/>
      <c r="P97" s="2584"/>
      <c r="Q97" s="2502"/>
      <c r="R97" s="2502"/>
      <c r="S97" s="2502"/>
      <c r="T97" s="2495"/>
      <c r="U97" s="2495"/>
      <c r="V97" s="2495"/>
      <c r="W97" s="2495"/>
      <c r="X97" s="2495"/>
      <c r="Y97" s="2495"/>
      <c r="Z97" s="2495"/>
      <c r="AA97" s="2495"/>
      <c r="AB97" s="2498"/>
      <c r="AC97" s="2498"/>
      <c r="AD97" s="2498"/>
      <c r="AE97" s="2498"/>
      <c r="AF97" s="2498"/>
      <c r="AG97" s="2498"/>
      <c r="AH97" s="2498"/>
      <c r="AI97" s="2498"/>
      <c r="AJ97" s="2498"/>
      <c r="AK97" s="2498"/>
      <c r="AL97" s="2498"/>
      <c r="AM97" s="2498"/>
      <c r="AN97" s="2498"/>
      <c r="AO97" s="2498"/>
      <c r="AP97" s="2498"/>
      <c r="AQ97" s="2498"/>
      <c r="AR97" s="2498"/>
      <c r="AS97" s="2498"/>
      <c r="AT97" s="2498"/>
      <c r="AU97" s="2498"/>
      <c r="AV97" s="2498"/>
      <c r="AW97" s="2498"/>
      <c r="AX97" s="2498"/>
      <c r="AY97" s="2498"/>
      <c r="AZ97" s="2498"/>
      <c r="BA97" s="2495"/>
      <c r="BB97" s="2495"/>
      <c r="BC97" s="2495"/>
      <c r="BD97" s="2495"/>
      <c r="BE97" s="2498"/>
      <c r="BF97" s="2498"/>
    </row>
    <row r="98" spans="1:58" ht="15.75" x14ac:dyDescent="0.25">
      <c r="A98" s="2551" t="s">
        <v>129</v>
      </c>
      <c r="B98" s="2564"/>
      <c r="C98" s="2564"/>
      <c r="D98" s="2564"/>
      <c r="E98" s="2512"/>
      <c r="F98" s="2512"/>
      <c r="G98" s="2512"/>
      <c r="H98" s="2512"/>
      <c r="I98" s="2512"/>
      <c r="J98" s="2512"/>
      <c r="K98" s="2512"/>
      <c r="L98" s="2512"/>
      <c r="M98" s="2512"/>
      <c r="N98" s="2512"/>
      <c r="O98" s="2512"/>
      <c r="P98" s="2512"/>
      <c r="Q98" s="2512"/>
      <c r="R98" s="2542"/>
      <c r="S98" s="2508"/>
      <c r="T98" s="2495"/>
      <c r="U98" s="2495"/>
      <c r="V98" s="2495"/>
      <c r="W98" s="2495"/>
      <c r="X98" s="2495"/>
      <c r="Y98" s="2495"/>
      <c r="Z98" s="2495"/>
      <c r="AA98" s="2495"/>
      <c r="AB98" s="2495"/>
      <c r="AC98" s="2495"/>
      <c r="AD98" s="2495"/>
      <c r="AE98" s="2495"/>
      <c r="AF98" s="2495"/>
      <c r="AG98" s="2495"/>
      <c r="AH98" s="2495"/>
      <c r="AI98" s="2495"/>
      <c r="AJ98" s="2495"/>
      <c r="AK98" s="2495"/>
      <c r="AL98" s="2495"/>
      <c r="AM98" s="2495"/>
      <c r="AN98" s="2495"/>
      <c r="AO98" s="2495"/>
      <c r="AP98" s="2495"/>
      <c r="AQ98" s="2495"/>
      <c r="AR98" s="2495"/>
      <c r="AS98" s="2495"/>
      <c r="AT98" s="2495"/>
      <c r="AU98" s="2495"/>
      <c r="AV98" s="2495"/>
      <c r="AW98" s="2495"/>
      <c r="AX98" s="2495"/>
      <c r="AY98" s="2495"/>
      <c r="AZ98" s="2495"/>
      <c r="BA98" s="2495"/>
      <c r="BB98" s="2495"/>
      <c r="BC98" s="2495"/>
      <c r="BD98" s="2495"/>
      <c r="BE98" s="2495"/>
      <c r="BF98" s="2495"/>
    </row>
    <row r="99" spans="1:58" x14ac:dyDescent="0.25">
      <c r="A99" s="2804" t="s">
        <v>130</v>
      </c>
      <c r="B99" s="2805"/>
      <c r="C99" s="2806"/>
      <c r="D99" s="2801" t="s">
        <v>4</v>
      </c>
      <c r="E99" s="2797" t="s">
        <v>14</v>
      </c>
      <c r="F99" s="2803"/>
      <c r="G99" s="2803"/>
      <c r="H99" s="2803"/>
      <c r="I99" s="2803"/>
      <c r="J99" s="2803"/>
      <c r="K99" s="2803"/>
      <c r="L99" s="2803"/>
      <c r="M99" s="2798"/>
      <c r="N99" s="2801" t="s">
        <v>45</v>
      </c>
      <c r="O99" s="2799" t="s">
        <v>16</v>
      </c>
      <c r="P99" s="2799" t="s">
        <v>46</v>
      </c>
      <c r="Q99" s="2508"/>
      <c r="R99" s="2538"/>
      <c r="S99" s="2495"/>
      <c r="T99" s="2495"/>
      <c r="U99" s="2495"/>
      <c r="V99" s="2495"/>
      <c r="W99" s="2495"/>
      <c r="X99" s="2495"/>
      <c r="Y99" s="2495"/>
      <c r="Z99" s="2495"/>
      <c r="AA99" s="2495"/>
      <c r="AB99" s="2498"/>
      <c r="AC99" s="2498"/>
      <c r="AD99" s="2498"/>
      <c r="AE99" s="2498"/>
      <c r="AF99" s="2498"/>
      <c r="AG99" s="2498"/>
      <c r="AH99" s="2498"/>
      <c r="AI99" s="2498"/>
      <c r="AJ99" s="2498"/>
      <c r="AK99" s="2498"/>
      <c r="AL99" s="2498"/>
      <c r="AM99" s="2498"/>
      <c r="AN99" s="2498"/>
      <c r="AO99" s="2498"/>
      <c r="AP99" s="2498"/>
      <c r="AQ99" s="2498"/>
      <c r="AR99" s="2498"/>
      <c r="AS99" s="2498"/>
      <c r="AT99" s="2498"/>
      <c r="AU99" s="2498"/>
      <c r="AV99" s="2498"/>
      <c r="AW99" s="2498"/>
      <c r="AX99" s="2498"/>
      <c r="AY99" s="2498"/>
      <c r="AZ99" s="2498"/>
      <c r="BA99" s="2495"/>
      <c r="BB99" s="2495"/>
      <c r="BC99" s="2495"/>
      <c r="BD99" s="2495"/>
      <c r="BE99" s="2498"/>
      <c r="BF99" s="2498"/>
    </row>
    <row r="100" spans="1:58" ht="21" x14ac:dyDescent="0.25">
      <c r="A100" s="2807"/>
      <c r="B100" s="2808"/>
      <c r="C100" s="2809"/>
      <c r="D100" s="2831"/>
      <c r="E100" s="2507" t="s">
        <v>33</v>
      </c>
      <c r="F100" s="2510" t="s">
        <v>34</v>
      </c>
      <c r="G100" s="2510" t="s">
        <v>35</v>
      </c>
      <c r="H100" s="2510" t="s">
        <v>22</v>
      </c>
      <c r="I100" s="2510" t="s">
        <v>23</v>
      </c>
      <c r="J100" s="2510" t="s">
        <v>24</v>
      </c>
      <c r="K100" s="2510" t="s">
        <v>25</v>
      </c>
      <c r="L100" s="2510" t="s">
        <v>26</v>
      </c>
      <c r="M100" s="2529" t="s">
        <v>27</v>
      </c>
      <c r="N100" s="2831"/>
      <c r="O100" s="2800"/>
      <c r="P100" s="2800"/>
      <c r="Q100" s="2585"/>
      <c r="R100" s="2569"/>
      <c r="S100" s="2495"/>
      <c r="T100" s="2495"/>
      <c r="U100" s="2495"/>
      <c r="V100" s="2495"/>
      <c r="W100" s="2495"/>
      <c r="X100" s="2495"/>
      <c r="Y100" s="2495"/>
      <c r="Z100" s="2495"/>
      <c r="AA100" s="2495"/>
      <c r="AB100" s="2498"/>
      <c r="AC100" s="2498"/>
      <c r="AD100" s="2498"/>
      <c r="AE100" s="2498"/>
      <c r="AF100" s="2498"/>
      <c r="AG100" s="2498"/>
      <c r="AH100" s="2498"/>
      <c r="AI100" s="2498"/>
      <c r="AJ100" s="2498"/>
      <c r="AK100" s="2498"/>
      <c r="AL100" s="2498"/>
      <c r="AM100" s="2498"/>
      <c r="AN100" s="2498"/>
      <c r="AO100" s="2498"/>
      <c r="AP100" s="2498"/>
      <c r="AQ100" s="2498"/>
      <c r="AR100" s="2498"/>
      <c r="AS100" s="2498"/>
      <c r="AT100" s="2498"/>
      <c r="AU100" s="2498"/>
      <c r="AV100" s="2498"/>
      <c r="AW100" s="2498"/>
      <c r="AX100" s="2498"/>
      <c r="AY100" s="2498"/>
      <c r="AZ100" s="2498"/>
      <c r="BA100" s="2495"/>
      <c r="BB100" s="2495"/>
      <c r="BC100" s="2495"/>
      <c r="BD100" s="2495"/>
      <c r="BE100" s="2498"/>
      <c r="BF100" s="2498"/>
    </row>
    <row r="101" spans="1:58" x14ac:dyDescent="0.25">
      <c r="A101" s="2861" t="s">
        <v>131</v>
      </c>
      <c r="B101" s="2862"/>
      <c r="C101" s="2862"/>
      <c r="D101" s="2634">
        <v>0</v>
      </c>
      <c r="E101" s="2640"/>
      <c r="F101" s="2641"/>
      <c r="G101" s="2641"/>
      <c r="H101" s="2641"/>
      <c r="I101" s="2641"/>
      <c r="J101" s="2641"/>
      <c r="K101" s="2641"/>
      <c r="L101" s="2641"/>
      <c r="M101" s="2669"/>
      <c r="N101" s="2620"/>
      <c r="O101" s="2620"/>
      <c r="P101" s="2716"/>
      <c r="Q101" s="2756" t="s">
        <v>132</v>
      </c>
      <c r="R101" s="2546"/>
      <c r="S101" s="2495"/>
      <c r="T101" s="2495"/>
      <c r="U101" s="2495"/>
      <c r="V101" s="2495"/>
      <c r="W101" s="2509"/>
      <c r="X101" s="2509"/>
      <c r="Y101" s="2502"/>
      <c r="Z101" s="2502"/>
      <c r="AA101" s="2502"/>
      <c r="AB101" s="2498"/>
      <c r="AC101" s="2498"/>
      <c r="AD101" s="2498"/>
      <c r="AE101" s="2498"/>
      <c r="AF101" s="2498"/>
      <c r="AG101" s="2498"/>
      <c r="AH101" s="2498"/>
      <c r="AI101" s="2498"/>
      <c r="AJ101" s="2498"/>
      <c r="AK101" s="2498"/>
      <c r="AL101" s="2498"/>
      <c r="AM101" s="2498"/>
      <c r="AN101" s="2498"/>
      <c r="AO101" s="2498"/>
      <c r="AP101" s="2498"/>
      <c r="AQ101" s="2498"/>
      <c r="AR101" s="2498"/>
      <c r="AS101" s="2498"/>
      <c r="AT101" s="2498"/>
      <c r="AU101" s="2498"/>
      <c r="AV101" s="2498"/>
      <c r="AW101" s="2498"/>
      <c r="AX101" s="2498"/>
      <c r="AY101" s="2498"/>
      <c r="AZ101" s="2498"/>
      <c r="BA101" s="2532" t="s">
        <v>3</v>
      </c>
      <c r="BB101" s="2532" t="s">
        <v>3</v>
      </c>
      <c r="BC101" s="2595" t="s">
        <v>3</v>
      </c>
      <c r="BD101" s="2764">
        <v>0</v>
      </c>
      <c r="BE101" s="2764">
        <v>0</v>
      </c>
      <c r="BF101" s="2764" t="s">
        <v>3</v>
      </c>
    </row>
    <row r="102" spans="1:58" x14ac:dyDescent="0.25">
      <c r="A102" s="2844" t="s">
        <v>133</v>
      </c>
      <c r="B102" s="2844"/>
      <c r="C102" s="2844"/>
      <c r="D102" s="2635">
        <v>0</v>
      </c>
      <c r="E102" s="2627"/>
      <c r="F102" s="2628"/>
      <c r="G102" s="2652"/>
      <c r="H102" s="2628"/>
      <c r="I102" s="2628"/>
      <c r="J102" s="2652"/>
      <c r="K102" s="2628"/>
      <c r="L102" s="2628"/>
      <c r="M102" s="2624"/>
      <c r="N102" s="2622"/>
      <c r="O102" s="2622"/>
      <c r="P102" s="2718"/>
      <c r="Q102" s="2756" t="s">
        <v>132</v>
      </c>
      <c r="R102" s="2546"/>
      <c r="S102" s="2495"/>
      <c r="T102" s="2495"/>
      <c r="U102" s="2495"/>
      <c r="V102" s="2495"/>
      <c r="W102" s="2509"/>
      <c r="X102" s="2509"/>
      <c r="Y102" s="2502"/>
      <c r="Z102" s="2502"/>
      <c r="AA102" s="2502"/>
      <c r="AB102" s="2498"/>
      <c r="AC102" s="2498"/>
      <c r="AD102" s="2498"/>
      <c r="AE102" s="2498"/>
      <c r="AF102" s="2498"/>
      <c r="AG102" s="2498"/>
      <c r="AH102" s="2498"/>
      <c r="AI102" s="2498"/>
      <c r="AJ102" s="2498"/>
      <c r="AK102" s="2498"/>
      <c r="AL102" s="2498"/>
      <c r="AM102" s="2498"/>
      <c r="AN102" s="2498"/>
      <c r="AO102" s="2498"/>
      <c r="AP102" s="2498"/>
      <c r="AQ102" s="2498"/>
      <c r="AR102" s="2498"/>
      <c r="AS102" s="2498"/>
      <c r="AT102" s="2498"/>
      <c r="AU102" s="2498"/>
      <c r="AV102" s="2498"/>
      <c r="AW102" s="2498"/>
      <c r="AX102" s="2498"/>
      <c r="AY102" s="2498"/>
      <c r="AZ102" s="2498"/>
      <c r="BA102" s="2532" t="s">
        <v>3</v>
      </c>
      <c r="BB102" s="2532" t="s">
        <v>3</v>
      </c>
      <c r="BC102" s="2595" t="s">
        <v>3</v>
      </c>
      <c r="BD102" s="2764">
        <v>0</v>
      </c>
      <c r="BE102" s="2764">
        <v>0</v>
      </c>
      <c r="BF102" s="2764" t="s">
        <v>3</v>
      </c>
    </row>
    <row r="103" spans="1:58" x14ac:dyDescent="0.25">
      <c r="A103" s="2844" t="s">
        <v>134</v>
      </c>
      <c r="B103" s="2844"/>
      <c r="C103" s="2844"/>
      <c r="D103" s="2754"/>
      <c r="E103" s="2637"/>
      <c r="F103" s="2713"/>
      <c r="G103" s="2713"/>
      <c r="H103" s="2713"/>
      <c r="I103" s="2713"/>
      <c r="J103" s="2638"/>
      <c r="K103" s="2715"/>
      <c r="L103" s="2638"/>
      <c r="M103" s="2713"/>
      <c r="N103" s="2754"/>
      <c r="O103" s="2657"/>
      <c r="P103" s="2657"/>
      <c r="Q103" s="2756" t="s">
        <v>132</v>
      </c>
      <c r="R103" s="2546"/>
      <c r="S103" s="2495"/>
      <c r="T103" s="2495"/>
      <c r="U103" s="2495"/>
      <c r="V103" s="2495"/>
      <c r="W103" s="2509"/>
      <c r="X103" s="2509"/>
      <c r="Y103" s="2502"/>
      <c r="Z103" s="2502"/>
      <c r="AA103" s="2502"/>
      <c r="AB103" s="2498"/>
      <c r="AC103" s="2498"/>
      <c r="AD103" s="2498"/>
      <c r="AE103" s="2498"/>
      <c r="AF103" s="2498"/>
      <c r="AG103" s="2498"/>
      <c r="AH103" s="2498"/>
      <c r="AI103" s="2498"/>
      <c r="AJ103" s="2498"/>
      <c r="AK103" s="2498"/>
      <c r="AL103" s="2498"/>
      <c r="AM103" s="2498"/>
      <c r="AN103" s="2498"/>
      <c r="AO103" s="2498"/>
      <c r="AP103" s="2498"/>
      <c r="AQ103" s="2498"/>
      <c r="AR103" s="2498"/>
      <c r="AS103" s="2498"/>
      <c r="AT103" s="2498"/>
      <c r="AU103" s="2498"/>
      <c r="AV103" s="2498"/>
      <c r="AW103" s="2498"/>
      <c r="AX103" s="2498"/>
      <c r="AY103" s="2498"/>
      <c r="AZ103" s="2498"/>
      <c r="BA103" s="2527"/>
      <c r="BB103" s="2527"/>
      <c r="BC103" s="2518"/>
      <c r="BD103" s="2518"/>
      <c r="BE103" s="2518"/>
      <c r="BF103" s="2518"/>
    </row>
    <row r="104" spans="1:58" x14ac:dyDescent="0.25">
      <c r="A104" s="2844" t="s">
        <v>135</v>
      </c>
      <c r="B104" s="2844"/>
      <c r="C104" s="2844"/>
      <c r="D104" s="2754"/>
      <c r="E104" s="2637"/>
      <c r="F104" s="2713"/>
      <c r="G104" s="2713"/>
      <c r="H104" s="2713"/>
      <c r="I104" s="2713"/>
      <c r="J104" s="2638"/>
      <c r="K104" s="2715"/>
      <c r="L104" s="2638"/>
      <c r="M104" s="2713"/>
      <c r="N104" s="2754"/>
      <c r="O104" s="2657"/>
      <c r="P104" s="2657"/>
      <c r="Q104" s="2756" t="s">
        <v>132</v>
      </c>
      <c r="R104" s="2546"/>
      <c r="S104" s="2495"/>
      <c r="T104" s="2495"/>
      <c r="U104" s="2495"/>
      <c r="V104" s="2495"/>
      <c r="W104" s="2509"/>
      <c r="X104" s="2509"/>
      <c r="Y104" s="2502"/>
      <c r="Z104" s="2502"/>
      <c r="AA104" s="2502"/>
      <c r="AB104" s="2498"/>
      <c r="AC104" s="2498"/>
      <c r="AD104" s="2498"/>
      <c r="AE104" s="2498"/>
      <c r="AF104" s="2498"/>
      <c r="AG104" s="2498"/>
      <c r="AH104" s="2498"/>
      <c r="AI104" s="2498"/>
      <c r="AJ104" s="2498"/>
      <c r="AK104" s="2498"/>
      <c r="AL104" s="2498"/>
      <c r="AM104" s="2498"/>
      <c r="AN104" s="2498"/>
      <c r="AO104" s="2498"/>
      <c r="AP104" s="2498"/>
      <c r="AQ104" s="2498"/>
      <c r="AR104" s="2498"/>
      <c r="AS104" s="2498"/>
      <c r="AT104" s="2498"/>
      <c r="AU104" s="2498"/>
      <c r="AV104" s="2498"/>
      <c r="AW104" s="2498"/>
      <c r="AX104" s="2498"/>
      <c r="AY104" s="2498"/>
      <c r="AZ104" s="2498"/>
      <c r="BA104" s="2527"/>
      <c r="BB104" s="2527"/>
      <c r="BC104" s="2518"/>
      <c r="BD104" s="2518"/>
      <c r="BE104" s="2518"/>
      <c r="BF104" s="2518"/>
    </row>
    <row r="105" spans="1:58" x14ac:dyDescent="0.25">
      <c r="A105" s="2813" t="s">
        <v>136</v>
      </c>
      <c r="B105" s="2814"/>
      <c r="C105" s="2815"/>
      <c r="D105" s="2635">
        <v>0</v>
      </c>
      <c r="E105" s="2627"/>
      <c r="F105" s="2628"/>
      <c r="G105" s="2672"/>
      <c r="H105" s="2628"/>
      <c r="I105" s="2628"/>
      <c r="J105" s="2672"/>
      <c r="K105" s="2628"/>
      <c r="L105" s="2628"/>
      <c r="M105" s="2624"/>
      <c r="N105" s="2626"/>
      <c r="O105" s="2626"/>
      <c r="P105" s="2733"/>
      <c r="Q105" s="2756" t="s">
        <v>132</v>
      </c>
      <c r="R105" s="2546"/>
      <c r="S105" s="2495"/>
      <c r="T105" s="2495"/>
      <c r="U105" s="2495"/>
      <c r="V105" s="2495"/>
      <c r="W105" s="2509"/>
      <c r="X105" s="2509"/>
      <c r="Y105" s="2502"/>
      <c r="Z105" s="2502"/>
      <c r="AA105" s="2502"/>
      <c r="AB105" s="2498"/>
      <c r="AC105" s="2498"/>
      <c r="AD105" s="2498"/>
      <c r="AE105" s="2498"/>
      <c r="AF105" s="2498"/>
      <c r="AG105" s="2498"/>
      <c r="AH105" s="2498"/>
      <c r="AI105" s="2498"/>
      <c r="AJ105" s="2498"/>
      <c r="AK105" s="2498"/>
      <c r="AL105" s="2498"/>
      <c r="AM105" s="2498"/>
      <c r="AN105" s="2498"/>
      <c r="AO105" s="2498"/>
      <c r="AP105" s="2498"/>
      <c r="AQ105" s="2498"/>
      <c r="AR105" s="2498"/>
      <c r="AS105" s="2498"/>
      <c r="AT105" s="2498"/>
      <c r="AU105" s="2498"/>
      <c r="AV105" s="2498"/>
      <c r="AW105" s="2498"/>
      <c r="AX105" s="2498"/>
      <c r="AY105" s="2498"/>
      <c r="AZ105" s="2498"/>
      <c r="BA105" s="2532" t="s">
        <v>3</v>
      </c>
      <c r="BB105" s="2532" t="s">
        <v>3</v>
      </c>
      <c r="BC105" s="2595" t="s">
        <v>3</v>
      </c>
      <c r="BD105" s="2764">
        <v>0</v>
      </c>
      <c r="BE105" s="2764">
        <v>0</v>
      </c>
      <c r="BF105" s="2764" t="s">
        <v>3</v>
      </c>
    </row>
    <row r="106" spans="1:58" x14ac:dyDescent="0.25">
      <c r="A106" s="2844" t="s">
        <v>137</v>
      </c>
      <c r="B106" s="2844"/>
      <c r="C106" s="2844"/>
      <c r="D106" s="2635">
        <v>0</v>
      </c>
      <c r="E106" s="2627"/>
      <c r="F106" s="2628"/>
      <c r="G106" s="2628"/>
      <c r="H106" s="2628"/>
      <c r="I106" s="2628"/>
      <c r="J106" s="2628"/>
      <c r="K106" s="2628"/>
      <c r="L106" s="2628"/>
      <c r="M106" s="2624"/>
      <c r="N106" s="2621"/>
      <c r="O106" s="2621"/>
      <c r="P106" s="2717"/>
      <c r="Q106" s="2756" t="s">
        <v>132</v>
      </c>
      <c r="R106" s="2546"/>
      <c r="S106" s="2495"/>
      <c r="T106" s="2495"/>
      <c r="U106" s="2495"/>
      <c r="V106" s="2495"/>
      <c r="W106" s="2509"/>
      <c r="X106" s="2509"/>
      <c r="Y106" s="2502"/>
      <c r="Z106" s="2502"/>
      <c r="AA106" s="2502"/>
      <c r="AB106" s="2498"/>
      <c r="AC106" s="2498"/>
      <c r="AD106" s="2498"/>
      <c r="AE106" s="2498"/>
      <c r="AF106" s="2498"/>
      <c r="AG106" s="2498"/>
      <c r="AH106" s="2498"/>
      <c r="AI106" s="2498"/>
      <c r="AJ106" s="2498"/>
      <c r="AK106" s="2498"/>
      <c r="AL106" s="2498"/>
      <c r="AM106" s="2498"/>
      <c r="AN106" s="2498"/>
      <c r="AO106" s="2498"/>
      <c r="AP106" s="2498"/>
      <c r="AQ106" s="2498"/>
      <c r="AR106" s="2498"/>
      <c r="AS106" s="2498"/>
      <c r="AT106" s="2498"/>
      <c r="AU106" s="2498"/>
      <c r="AV106" s="2498"/>
      <c r="AW106" s="2498"/>
      <c r="AX106" s="2498"/>
      <c r="AY106" s="2498"/>
      <c r="AZ106" s="2498"/>
      <c r="BA106" s="2532" t="s">
        <v>3</v>
      </c>
      <c r="BB106" s="2532" t="s">
        <v>3</v>
      </c>
      <c r="BC106" s="2595" t="s">
        <v>3</v>
      </c>
      <c r="BD106" s="2764">
        <v>0</v>
      </c>
      <c r="BE106" s="2764">
        <v>0</v>
      </c>
      <c r="BF106" s="2764" t="s">
        <v>3</v>
      </c>
    </row>
    <row r="107" spans="1:58" x14ac:dyDescent="0.25">
      <c r="A107" s="2844" t="s">
        <v>138</v>
      </c>
      <c r="B107" s="2844"/>
      <c r="C107" s="2844"/>
      <c r="D107" s="2635">
        <v>0</v>
      </c>
      <c r="E107" s="2627"/>
      <c r="F107" s="2628"/>
      <c r="G107" s="2628"/>
      <c r="H107" s="2628"/>
      <c r="I107" s="2628"/>
      <c r="J107" s="2628"/>
      <c r="K107" s="2628"/>
      <c r="L107" s="2628"/>
      <c r="M107" s="2624"/>
      <c r="N107" s="2621"/>
      <c r="O107" s="2657"/>
      <c r="P107" s="2717"/>
      <c r="Q107" s="2756" t="s">
        <v>132</v>
      </c>
      <c r="R107" s="2546"/>
      <c r="S107" s="2495"/>
      <c r="T107" s="2495"/>
      <c r="U107" s="2495"/>
      <c r="V107" s="2495"/>
      <c r="W107" s="2509"/>
      <c r="X107" s="2509"/>
      <c r="Y107" s="2502"/>
      <c r="Z107" s="2502"/>
      <c r="AA107" s="2502"/>
      <c r="AB107" s="2498"/>
      <c r="AC107" s="2498"/>
      <c r="AD107" s="2498"/>
      <c r="AE107" s="2498"/>
      <c r="AF107" s="2498"/>
      <c r="AG107" s="2498"/>
      <c r="AH107" s="2498"/>
      <c r="AI107" s="2498"/>
      <c r="AJ107" s="2498"/>
      <c r="AK107" s="2498"/>
      <c r="AL107" s="2498"/>
      <c r="AM107" s="2498"/>
      <c r="AN107" s="2498"/>
      <c r="AO107" s="2498"/>
      <c r="AP107" s="2498"/>
      <c r="AQ107" s="2498"/>
      <c r="AR107" s="2498"/>
      <c r="AS107" s="2498"/>
      <c r="AT107" s="2498"/>
      <c r="AU107" s="2498"/>
      <c r="AV107" s="2498"/>
      <c r="AW107" s="2498"/>
      <c r="AX107" s="2498"/>
      <c r="AY107" s="2498"/>
      <c r="AZ107" s="2498"/>
      <c r="BA107" s="2532" t="s">
        <v>3</v>
      </c>
      <c r="BB107" s="2532" t="s">
        <v>3</v>
      </c>
      <c r="BC107" s="2518"/>
      <c r="BD107" s="2518"/>
      <c r="BE107" s="2764">
        <v>0</v>
      </c>
      <c r="BF107" s="2764" t="s">
        <v>3</v>
      </c>
    </row>
    <row r="108" spans="1:58" x14ac:dyDescent="0.25">
      <c r="A108" s="2844" t="s">
        <v>139</v>
      </c>
      <c r="B108" s="2844"/>
      <c r="C108" s="2844"/>
      <c r="D108" s="2635">
        <v>0</v>
      </c>
      <c r="E108" s="2637"/>
      <c r="F108" s="2638"/>
      <c r="G108" s="2638"/>
      <c r="H108" s="2628"/>
      <c r="I108" s="2628"/>
      <c r="J108" s="2628"/>
      <c r="K108" s="2628"/>
      <c r="L108" s="2628"/>
      <c r="M108" s="2624"/>
      <c r="N108" s="2621"/>
      <c r="O108" s="2621"/>
      <c r="P108" s="2717"/>
      <c r="Q108" s="2756" t="s">
        <v>132</v>
      </c>
      <c r="R108" s="2546"/>
      <c r="S108" s="2495"/>
      <c r="T108" s="2495"/>
      <c r="U108" s="2495"/>
      <c r="V108" s="2495"/>
      <c r="W108" s="2509"/>
      <c r="X108" s="2509"/>
      <c r="Y108" s="2502"/>
      <c r="Z108" s="2502"/>
      <c r="AA108" s="2502"/>
      <c r="AB108" s="2498"/>
      <c r="AC108" s="2498"/>
      <c r="AD108" s="2498"/>
      <c r="AE108" s="2498"/>
      <c r="AF108" s="2498"/>
      <c r="AG108" s="2498"/>
      <c r="AH108" s="2498"/>
      <c r="AI108" s="2498"/>
      <c r="AJ108" s="2498"/>
      <c r="AK108" s="2498"/>
      <c r="AL108" s="2498"/>
      <c r="AM108" s="2498"/>
      <c r="AN108" s="2498"/>
      <c r="AO108" s="2498"/>
      <c r="AP108" s="2498"/>
      <c r="AQ108" s="2498"/>
      <c r="AR108" s="2498"/>
      <c r="AS108" s="2498"/>
      <c r="AT108" s="2498"/>
      <c r="AU108" s="2498"/>
      <c r="AV108" s="2498"/>
      <c r="AW108" s="2498"/>
      <c r="AX108" s="2498"/>
      <c r="AY108" s="2498"/>
      <c r="AZ108" s="2498"/>
      <c r="BA108" s="2532" t="s">
        <v>3</v>
      </c>
      <c r="BB108" s="2532" t="s">
        <v>3</v>
      </c>
      <c r="BC108" s="2595" t="s">
        <v>3</v>
      </c>
      <c r="BD108" s="2764">
        <v>0</v>
      </c>
      <c r="BE108" s="2764">
        <v>0</v>
      </c>
      <c r="BF108" s="2764" t="s">
        <v>3</v>
      </c>
    </row>
    <row r="109" spans="1:58" x14ac:dyDescent="0.25">
      <c r="A109" s="2844" t="s">
        <v>140</v>
      </c>
      <c r="B109" s="2844"/>
      <c r="C109" s="2844"/>
      <c r="D109" s="2635">
        <v>0</v>
      </c>
      <c r="E109" s="2637"/>
      <c r="F109" s="2638"/>
      <c r="G109" s="2638"/>
      <c r="H109" s="2628"/>
      <c r="I109" s="2628"/>
      <c r="J109" s="2628"/>
      <c r="K109" s="2628"/>
      <c r="L109" s="2628"/>
      <c r="M109" s="2624"/>
      <c r="N109" s="2621"/>
      <c r="O109" s="2621"/>
      <c r="P109" s="2717"/>
      <c r="Q109" s="2756" t="s">
        <v>132</v>
      </c>
      <c r="R109" s="2546"/>
      <c r="S109" s="2495"/>
      <c r="T109" s="2495"/>
      <c r="U109" s="2495"/>
      <c r="V109" s="2495"/>
      <c r="W109" s="2509"/>
      <c r="X109" s="2509"/>
      <c r="Y109" s="2502"/>
      <c r="Z109" s="2502"/>
      <c r="AA109" s="2502"/>
      <c r="AB109" s="2498"/>
      <c r="AC109" s="2498"/>
      <c r="AD109" s="2498"/>
      <c r="AE109" s="2498"/>
      <c r="AF109" s="2498"/>
      <c r="AG109" s="2498"/>
      <c r="AH109" s="2498"/>
      <c r="AI109" s="2498"/>
      <c r="AJ109" s="2498"/>
      <c r="AK109" s="2498"/>
      <c r="AL109" s="2498"/>
      <c r="AM109" s="2498"/>
      <c r="AN109" s="2498"/>
      <c r="AO109" s="2498"/>
      <c r="AP109" s="2498"/>
      <c r="AQ109" s="2498"/>
      <c r="AR109" s="2498"/>
      <c r="AS109" s="2498"/>
      <c r="AT109" s="2498"/>
      <c r="AU109" s="2498"/>
      <c r="AV109" s="2498"/>
      <c r="AW109" s="2498"/>
      <c r="AX109" s="2498"/>
      <c r="AY109" s="2498"/>
      <c r="AZ109" s="2498"/>
      <c r="BA109" s="2532" t="s">
        <v>3</v>
      </c>
      <c r="BB109" s="2532" t="s">
        <v>3</v>
      </c>
      <c r="BC109" s="2595" t="s">
        <v>3</v>
      </c>
      <c r="BD109" s="2764">
        <v>0</v>
      </c>
      <c r="BE109" s="2764">
        <v>0</v>
      </c>
      <c r="BF109" s="2764" t="s">
        <v>3</v>
      </c>
    </row>
    <row r="110" spans="1:58" x14ac:dyDescent="0.25">
      <c r="A110" s="2844" t="s">
        <v>141</v>
      </c>
      <c r="B110" s="2844"/>
      <c r="C110" s="2844"/>
      <c r="D110" s="2635">
        <v>0</v>
      </c>
      <c r="E110" s="2637"/>
      <c r="F110" s="2638"/>
      <c r="G110" s="2638"/>
      <c r="H110" s="2638"/>
      <c r="I110" s="2638"/>
      <c r="J110" s="2628"/>
      <c r="K110" s="2628"/>
      <c r="L110" s="2628"/>
      <c r="M110" s="2624"/>
      <c r="N110" s="2621"/>
      <c r="O110" s="2621"/>
      <c r="P110" s="2717"/>
      <c r="Q110" s="2756" t="s">
        <v>132</v>
      </c>
      <c r="R110" s="2546"/>
      <c r="S110" s="2495"/>
      <c r="T110" s="2495"/>
      <c r="U110" s="2495"/>
      <c r="V110" s="2495"/>
      <c r="W110" s="2509"/>
      <c r="X110" s="2509"/>
      <c r="Y110" s="2502"/>
      <c r="Z110" s="2502"/>
      <c r="AA110" s="2502"/>
      <c r="AB110" s="2498"/>
      <c r="AC110" s="2498"/>
      <c r="AD110" s="2498"/>
      <c r="AE110" s="2498"/>
      <c r="AF110" s="2498"/>
      <c r="AG110" s="2498"/>
      <c r="AH110" s="2498"/>
      <c r="AI110" s="2498"/>
      <c r="AJ110" s="2498"/>
      <c r="AK110" s="2498"/>
      <c r="AL110" s="2498"/>
      <c r="AM110" s="2498"/>
      <c r="AN110" s="2498"/>
      <c r="AO110" s="2498"/>
      <c r="AP110" s="2498"/>
      <c r="AQ110" s="2498"/>
      <c r="AR110" s="2498"/>
      <c r="AS110" s="2498"/>
      <c r="AT110" s="2498"/>
      <c r="AU110" s="2498"/>
      <c r="AV110" s="2498"/>
      <c r="AW110" s="2498"/>
      <c r="AX110" s="2498"/>
      <c r="AY110" s="2498"/>
      <c r="AZ110" s="2498"/>
      <c r="BA110" s="2532" t="s">
        <v>3</v>
      </c>
      <c r="BB110" s="2532" t="s">
        <v>3</v>
      </c>
      <c r="BC110" s="2595" t="s">
        <v>3</v>
      </c>
      <c r="BD110" s="2764">
        <v>0</v>
      </c>
      <c r="BE110" s="2764">
        <v>0</v>
      </c>
      <c r="BF110" s="2764" t="s">
        <v>3</v>
      </c>
    </row>
    <row r="111" spans="1:58" x14ac:dyDescent="0.25">
      <c r="A111" s="2844" t="s">
        <v>142</v>
      </c>
      <c r="B111" s="2844"/>
      <c r="C111" s="2844"/>
      <c r="D111" s="2635">
        <v>0</v>
      </c>
      <c r="E111" s="2637"/>
      <c r="F111" s="2638"/>
      <c r="G111" s="2628"/>
      <c r="H111" s="2628"/>
      <c r="I111" s="2628"/>
      <c r="J111" s="2628"/>
      <c r="K111" s="2628"/>
      <c r="L111" s="2628"/>
      <c r="M111" s="2624"/>
      <c r="N111" s="2621"/>
      <c r="O111" s="2621"/>
      <c r="P111" s="2717"/>
      <c r="Q111" s="2756" t="s">
        <v>132</v>
      </c>
      <c r="R111" s="2546"/>
      <c r="S111" s="2495"/>
      <c r="T111" s="2495"/>
      <c r="U111" s="2495"/>
      <c r="V111" s="2495"/>
      <c r="W111" s="2509"/>
      <c r="X111" s="2509"/>
      <c r="Y111" s="2502"/>
      <c r="Z111" s="2502"/>
      <c r="AA111" s="2502"/>
      <c r="AB111" s="2498"/>
      <c r="AC111" s="2498"/>
      <c r="AD111" s="2498"/>
      <c r="AE111" s="2498"/>
      <c r="AF111" s="2498"/>
      <c r="AG111" s="2498"/>
      <c r="AH111" s="2498"/>
      <c r="AI111" s="2498"/>
      <c r="AJ111" s="2498"/>
      <c r="AK111" s="2498"/>
      <c r="AL111" s="2498"/>
      <c r="AM111" s="2498"/>
      <c r="AN111" s="2498"/>
      <c r="AO111" s="2498"/>
      <c r="AP111" s="2498"/>
      <c r="AQ111" s="2498"/>
      <c r="AR111" s="2498"/>
      <c r="AS111" s="2498"/>
      <c r="AT111" s="2498"/>
      <c r="AU111" s="2498"/>
      <c r="AV111" s="2498"/>
      <c r="AW111" s="2498"/>
      <c r="AX111" s="2498"/>
      <c r="AY111" s="2498"/>
      <c r="AZ111" s="2498"/>
      <c r="BA111" s="2532" t="s">
        <v>3</v>
      </c>
      <c r="BB111" s="2532" t="s">
        <v>3</v>
      </c>
      <c r="BC111" s="2595" t="s">
        <v>3</v>
      </c>
      <c r="BD111" s="2764">
        <v>0</v>
      </c>
      <c r="BE111" s="2764">
        <v>0</v>
      </c>
      <c r="BF111" s="2764" t="s">
        <v>3</v>
      </c>
    </row>
    <row r="112" spans="1:58" x14ac:dyDescent="0.25">
      <c r="A112" s="2844" t="s">
        <v>143</v>
      </c>
      <c r="B112" s="2844"/>
      <c r="C112" s="2844"/>
      <c r="D112" s="2635">
        <v>0</v>
      </c>
      <c r="E112" s="2627"/>
      <c r="F112" s="2638"/>
      <c r="G112" s="2638"/>
      <c r="H112" s="2638"/>
      <c r="I112" s="2628"/>
      <c r="J112" s="2638"/>
      <c r="K112" s="2638"/>
      <c r="L112" s="2638"/>
      <c r="M112" s="2639"/>
      <c r="N112" s="2621"/>
      <c r="O112" s="2657"/>
      <c r="P112" s="2717"/>
      <c r="Q112" s="2756" t="s">
        <v>132</v>
      </c>
      <c r="R112" s="2546"/>
      <c r="S112" s="2495"/>
      <c r="T112" s="2495"/>
      <c r="U112" s="2495"/>
      <c r="V112" s="2495"/>
      <c r="W112" s="2509"/>
      <c r="X112" s="2509"/>
      <c r="Y112" s="2502"/>
      <c r="Z112" s="2502"/>
      <c r="AA112" s="2502"/>
      <c r="AB112" s="2498"/>
      <c r="AC112" s="2498"/>
      <c r="AD112" s="2498"/>
      <c r="AE112" s="2498"/>
      <c r="AF112" s="2498"/>
      <c r="AG112" s="2498"/>
      <c r="AH112" s="2498"/>
      <c r="AI112" s="2498"/>
      <c r="AJ112" s="2498"/>
      <c r="AK112" s="2498"/>
      <c r="AL112" s="2498"/>
      <c r="AM112" s="2498"/>
      <c r="AN112" s="2498"/>
      <c r="AO112" s="2498"/>
      <c r="AP112" s="2498"/>
      <c r="AQ112" s="2498"/>
      <c r="AR112" s="2498"/>
      <c r="AS112" s="2498"/>
      <c r="AT112" s="2498"/>
      <c r="AU112" s="2498"/>
      <c r="AV112" s="2498"/>
      <c r="AW112" s="2498"/>
      <c r="AX112" s="2498"/>
      <c r="AY112" s="2498"/>
      <c r="AZ112" s="2498"/>
      <c r="BA112" s="2532" t="s">
        <v>3</v>
      </c>
      <c r="BB112" s="2532" t="s">
        <v>3</v>
      </c>
      <c r="BC112" s="2518"/>
      <c r="BD112" s="2518"/>
      <c r="BE112" s="2764">
        <v>0</v>
      </c>
      <c r="BF112" s="2764" t="s">
        <v>3</v>
      </c>
    </row>
    <row r="113" spans="1:58" x14ac:dyDescent="0.25">
      <c r="A113" s="2844" t="s">
        <v>144</v>
      </c>
      <c r="B113" s="2844"/>
      <c r="C113" s="2844"/>
      <c r="D113" s="2635">
        <v>0</v>
      </c>
      <c r="E113" s="2627"/>
      <c r="F113" s="2638"/>
      <c r="G113" s="2638"/>
      <c r="H113" s="2638"/>
      <c r="I113" s="2628"/>
      <c r="J113" s="2638"/>
      <c r="K113" s="2638"/>
      <c r="L113" s="2638"/>
      <c r="M113" s="2639"/>
      <c r="N113" s="2621"/>
      <c r="O113" s="2657"/>
      <c r="P113" s="2717"/>
      <c r="Q113" s="2756" t="s">
        <v>132</v>
      </c>
      <c r="R113" s="2546"/>
      <c r="S113" s="2495"/>
      <c r="T113" s="2495"/>
      <c r="U113" s="2495"/>
      <c r="V113" s="2495"/>
      <c r="W113" s="2509"/>
      <c r="X113" s="2509"/>
      <c r="Y113" s="2502"/>
      <c r="Z113" s="2502"/>
      <c r="AA113" s="2502"/>
      <c r="AB113" s="2498"/>
      <c r="AC113" s="2498"/>
      <c r="AD113" s="2498"/>
      <c r="AE113" s="2498"/>
      <c r="AF113" s="2498"/>
      <c r="AG113" s="2498"/>
      <c r="AH113" s="2498"/>
      <c r="AI113" s="2498"/>
      <c r="AJ113" s="2498"/>
      <c r="AK113" s="2498"/>
      <c r="AL113" s="2498"/>
      <c r="AM113" s="2498"/>
      <c r="AN113" s="2498"/>
      <c r="AO113" s="2498"/>
      <c r="AP113" s="2498"/>
      <c r="AQ113" s="2498"/>
      <c r="AR113" s="2498"/>
      <c r="AS113" s="2498"/>
      <c r="AT113" s="2498"/>
      <c r="AU113" s="2498"/>
      <c r="AV113" s="2498"/>
      <c r="AW113" s="2498"/>
      <c r="AX113" s="2498"/>
      <c r="AY113" s="2498"/>
      <c r="AZ113" s="2498"/>
      <c r="BA113" s="2532" t="s">
        <v>3</v>
      </c>
      <c r="BB113" s="2532" t="s">
        <v>3</v>
      </c>
      <c r="BC113" s="2518"/>
      <c r="BD113" s="2518"/>
      <c r="BE113" s="2764">
        <v>0</v>
      </c>
      <c r="BF113" s="2764" t="s">
        <v>3</v>
      </c>
    </row>
    <row r="114" spans="1:58" x14ac:dyDescent="0.25">
      <c r="A114" s="2844" t="s">
        <v>145</v>
      </c>
      <c r="B114" s="2844"/>
      <c r="C114" s="2844"/>
      <c r="D114" s="2635">
        <v>0</v>
      </c>
      <c r="E114" s="2627"/>
      <c r="F114" s="2628"/>
      <c r="G114" s="2628"/>
      <c r="H114" s="2628"/>
      <c r="I114" s="2628"/>
      <c r="J114" s="2628"/>
      <c r="K114" s="2628"/>
      <c r="L114" s="2638"/>
      <c r="M114" s="2639"/>
      <c r="N114" s="2621"/>
      <c r="O114" s="2621"/>
      <c r="P114" s="2717"/>
      <c r="Q114" s="2756" t="s">
        <v>132</v>
      </c>
      <c r="R114" s="2546"/>
      <c r="S114" s="2495"/>
      <c r="T114" s="2495"/>
      <c r="U114" s="2495"/>
      <c r="V114" s="2495"/>
      <c r="W114" s="2509"/>
      <c r="X114" s="2509"/>
      <c r="Y114" s="2502"/>
      <c r="Z114" s="2502"/>
      <c r="AA114" s="2502"/>
      <c r="AB114" s="2498"/>
      <c r="AC114" s="2498"/>
      <c r="AD114" s="2498"/>
      <c r="AE114" s="2498"/>
      <c r="AF114" s="2498"/>
      <c r="AG114" s="2498"/>
      <c r="AH114" s="2498"/>
      <c r="AI114" s="2498"/>
      <c r="AJ114" s="2498"/>
      <c r="AK114" s="2498"/>
      <c r="AL114" s="2498"/>
      <c r="AM114" s="2498"/>
      <c r="AN114" s="2498"/>
      <c r="AO114" s="2498"/>
      <c r="AP114" s="2498"/>
      <c r="AQ114" s="2498"/>
      <c r="AR114" s="2498"/>
      <c r="AS114" s="2498"/>
      <c r="AT114" s="2498"/>
      <c r="AU114" s="2498"/>
      <c r="AV114" s="2498"/>
      <c r="AW114" s="2498"/>
      <c r="AX114" s="2498"/>
      <c r="AY114" s="2498"/>
      <c r="AZ114" s="2498"/>
      <c r="BA114" s="2532" t="s">
        <v>3</v>
      </c>
      <c r="BB114" s="2532" t="s">
        <v>3</v>
      </c>
      <c r="BC114" s="2595" t="s">
        <v>3</v>
      </c>
      <c r="BD114" s="2764">
        <v>0</v>
      </c>
      <c r="BE114" s="2764">
        <v>0</v>
      </c>
      <c r="BF114" s="2764" t="s">
        <v>3</v>
      </c>
    </row>
    <row r="115" spans="1:58" x14ac:dyDescent="0.25">
      <c r="A115" s="2844" t="s">
        <v>146</v>
      </c>
      <c r="B115" s="2844"/>
      <c r="C115" s="2844"/>
      <c r="D115" s="2635">
        <v>0</v>
      </c>
      <c r="E115" s="2627"/>
      <c r="F115" s="2628"/>
      <c r="G115" s="2628"/>
      <c r="H115" s="2628"/>
      <c r="I115" s="2628"/>
      <c r="J115" s="2628"/>
      <c r="K115" s="2628"/>
      <c r="L115" s="2638"/>
      <c r="M115" s="2639"/>
      <c r="N115" s="2621"/>
      <c r="O115" s="2621"/>
      <c r="P115" s="2717"/>
      <c r="Q115" s="2756" t="s">
        <v>132</v>
      </c>
      <c r="R115" s="2546"/>
      <c r="S115" s="2495"/>
      <c r="T115" s="2495"/>
      <c r="U115" s="2495"/>
      <c r="V115" s="2495"/>
      <c r="W115" s="2509"/>
      <c r="X115" s="2509"/>
      <c r="Y115" s="2502"/>
      <c r="Z115" s="2502"/>
      <c r="AA115" s="2502"/>
      <c r="AB115" s="2498"/>
      <c r="AC115" s="2498"/>
      <c r="AD115" s="2498"/>
      <c r="AE115" s="2498"/>
      <c r="AF115" s="2498"/>
      <c r="AG115" s="2498"/>
      <c r="AH115" s="2498"/>
      <c r="AI115" s="2498"/>
      <c r="AJ115" s="2498"/>
      <c r="AK115" s="2498"/>
      <c r="AL115" s="2498"/>
      <c r="AM115" s="2498"/>
      <c r="AN115" s="2498"/>
      <c r="AO115" s="2498"/>
      <c r="AP115" s="2498"/>
      <c r="AQ115" s="2498"/>
      <c r="AR115" s="2498"/>
      <c r="AS115" s="2498"/>
      <c r="AT115" s="2498"/>
      <c r="AU115" s="2498"/>
      <c r="AV115" s="2498"/>
      <c r="AW115" s="2498"/>
      <c r="AX115" s="2498"/>
      <c r="AY115" s="2498"/>
      <c r="AZ115" s="2498"/>
      <c r="BA115" s="2532" t="s">
        <v>3</v>
      </c>
      <c r="BB115" s="2532" t="s">
        <v>3</v>
      </c>
      <c r="BC115" s="2595" t="s">
        <v>3</v>
      </c>
      <c r="BD115" s="2764">
        <v>0</v>
      </c>
      <c r="BE115" s="2764">
        <v>0</v>
      </c>
      <c r="BF115" s="2764" t="s">
        <v>3</v>
      </c>
    </row>
    <row r="116" spans="1:58" x14ac:dyDescent="0.25">
      <c r="A116" s="2845" t="s">
        <v>147</v>
      </c>
      <c r="B116" s="2846"/>
      <c r="C116" s="2847"/>
      <c r="D116" s="2635">
        <v>0</v>
      </c>
      <c r="E116" s="2637"/>
      <c r="F116" s="2638"/>
      <c r="G116" s="2638"/>
      <c r="H116" s="2628"/>
      <c r="I116" s="2628"/>
      <c r="J116" s="2628"/>
      <c r="K116" s="2628"/>
      <c r="L116" s="2628"/>
      <c r="M116" s="2624"/>
      <c r="N116" s="2621"/>
      <c r="O116" s="2621"/>
      <c r="P116" s="2717"/>
      <c r="Q116" s="2756" t="s">
        <v>132</v>
      </c>
      <c r="R116" s="2546"/>
      <c r="S116" s="2495"/>
      <c r="T116" s="2495"/>
      <c r="U116" s="2495"/>
      <c r="V116" s="2495"/>
      <c r="W116" s="2509"/>
      <c r="X116" s="2509"/>
      <c r="Y116" s="2502"/>
      <c r="Z116" s="2502"/>
      <c r="AA116" s="2502"/>
      <c r="AB116" s="2498"/>
      <c r="AC116" s="2498"/>
      <c r="AD116" s="2498"/>
      <c r="AE116" s="2498"/>
      <c r="AF116" s="2498"/>
      <c r="AG116" s="2498"/>
      <c r="AH116" s="2498"/>
      <c r="AI116" s="2498"/>
      <c r="AJ116" s="2498"/>
      <c r="AK116" s="2498"/>
      <c r="AL116" s="2498"/>
      <c r="AM116" s="2498"/>
      <c r="AN116" s="2498"/>
      <c r="AO116" s="2498"/>
      <c r="AP116" s="2498"/>
      <c r="AQ116" s="2498"/>
      <c r="AR116" s="2498"/>
      <c r="AS116" s="2498"/>
      <c r="AT116" s="2498"/>
      <c r="AU116" s="2498"/>
      <c r="AV116" s="2498"/>
      <c r="AW116" s="2498"/>
      <c r="AX116" s="2498"/>
      <c r="AY116" s="2498"/>
      <c r="AZ116" s="2498"/>
      <c r="BA116" s="2532" t="s">
        <v>3</v>
      </c>
      <c r="BB116" s="2532" t="s">
        <v>3</v>
      </c>
      <c r="BC116" s="2595" t="s">
        <v>3</v>
      </c>
      <c r="BD116" s="2764">
        <v>0</v>
      </c>
      <c r="BE116" s="2764">
        <v>0</v>
      </c>
      <c r="BF116" s="2764" t="s">
        <v>3</v>
      </c>
    </row>
    <row r="117" spans="1:58" x14ac:dyDescent="0.25">
      <c r="A117" s="2844" t="s">
        <v>148</v>
      </c>
      <c r="B117" s="2844"/>
      <c r="C117" s="2844"/>
      <c r="D117" s="2635">
        <v>0</v>
      </c>
      <c r="E117" s="2637"/>
      <c r="F117" s="2638"/>
      <c r="G117" s="2638"/>
      <c r="H117" s="2628"/>
      <c r="I117" s="2628"/>
      <c r="J117" s="2628"/>
      <c r="K117" s="2628"/>
      <c r="L117" s="2628"/>
      <c r="M117" s="2624"/>
      <c r="N117" s="2621"/>
      <c r="O117" s="2621"/>
      <c r="P117" s="2717"/>
      <c r="Q117" s="2756" t="s">
        <v>132</v>
      </c>
      <c r="R117" s="2546"/>
      <c r="S117" s="2495"/>
      <c r="T117" s="2495"/>
      <c r="U117" s="2495"/>
      <c r="V117" s="2495"/>
      <c r="W117" s="2509"/>
      <c r="X117" s="2509"/>
      <c r="Y117" s="2502"/>
      <c r="Z117" s="2502"/>
      <c r="AA117" s="2502"/>
      <c r="AB117" s="2498"/>
      <c r="AC117" s="2498"/>
      <c r="AD117" s="2498"/>
      <c r="AE117" s="2498"/>
      <c r="AF117" s="2498"/>
      <c r="AG117" s="2498"/>
      <c r="AH117" s="2498"/>
      <c r="AI117" s="2498"/>
      <c r="AJ117" s="2498"/>
      <c r="AK117" s="2498"/>
      <c r="AL117" s="2498"/>
      <c r="AM117" s="2498"/>
      <c r="AN117" s="2498"/>
      <c r="AO117" s="2498"/>
      <c r="AP117" s="2498"/>
      <c r="AQ117" s="2498"/>
      <c r="AR117" s="2498"/>
      <c r="AS117" s="2498"/>
      <c r="AT117" s="2498"/>
      <c r="AU117" s="2498"/>
      <c r="AV117" s="2498"/>
      <c r="AW117" s="2498"/>
      <c r="AX117" s="2498"/>
      <c r="AY117" s="2498"/>
      <c r="AZ117" s="2498"/>
      <c r="BA117" s="2532" t="s">
        <v>3</v>
      </c>
      <c r="BB117" s="2532" t="s">
        <v>3</v>
      </c>
      <c r="BC117" s="2595" t="s">
        <v>3</v>
      </c>
      <c r="BD117" s="2764">
        <v>0</v>
      </c>
      <c r="BE117" s="2764">
        <v>0</v>
      </c>
      <c r="BF117" s="2764" t="s">
        <v>3</v>
      </c>
    </row>
    <row r="118" spans="1:58" x14ac:dyDescent="0.25">
      <c r="A118" s="2844" t="s">
        <v>81</v>
      </c>
      <c r="B118" s="2844"/>
      <c r="C118" s="2844"/>
      <c r="D118" s="2635">
        <v>0</v>
      </c>
      <c r="E118" s="2637"/>
      <c r="F118" s="2638"/>
      <c r="G118" s="2638"/>
      <c r="H118" s="2638"/>
      <c r="I118" s="2638"/>
      <c r="J118" s="2628"/>
      <c r="K118" s="2628"/>
      <c r="L118" s="2628"/>
      <c r="M118" s="2624"/>
      <c r="N118" s="2621"/>
      <c r="O118" s="2657"/>
      <c r="P118" s="2717"/>
      <c r="Q118" s="2756" t="s">
        <v>132</v>
      </c>
      <c r="R118" s="2546"/>
      <c r="S118" s="2495"/>
      <c r="T118" s="2495"/>
      <c r="U118" s="2495"/>
      <c r="V118" s="2495"/>
      <c r="W118" s="2509"/>
      <c r="X118" s="2509"/>
      <c r="Y118" s="2502"/>
      <c r="Z118" s="2502"/>
      <c r="AA118" s="2502"/>
      <c r="AB118" s="2498"/>
      <c r="AC118" s="2498"/>
      <c r="AD118" s="2498"/>
      <c r="AE118" s="2498"/>
      <c r="AF118" s="2498"/>
      <c r="AG118" s="2498"/>
      <c r="AH118" s="2498"/>
      <c r="AI118" s="2498"/>
      <c r="AJ118" s="2498"/>
      <c r="AK118" s="2498"/>
      <c r="AL118" s="2498"/>
      <c r="AM118" s="2498"/>
      <c r="AN118" s="2498"/>
      <c r="AO118" s="2498"/>
      <c r="AP118" s="2498"/>
      <c r="AQ118" s="2498"/>
      <c r="AR118" s="2498"/>
      <c r="AS118" s="2498"/>
      <c r="AT118" s="2498"/>
      <c r="AU118" s="2498"/>
      <c r="AV118" s="2498"/>
      <c r="AW118" s="2498"/>
      <c r="AX118" s="2498"/>
      <c r="AY118" s="2498"/>
      <c r="AZ118" s="2498"/>
      <c r="BA118" s="2532" t="s">
        <v>3</v>
      </c>
      <c r="BB118" s="2532" t="s">
        <v>3</v>
      </c>
      <c r="BC118" s="2518"/>
      <c r="BD118" s="2518"/>
      <c r="BE118" s="2764">
        <v>0</v>
      </c>
      <c r="BF118" s="2764" t="s">
        <v>3</v>
      </c>
    </row>
    <row r="119" spans="1:58" x14ac:dyDescent="0.25">
      <c r="A119" s="2844" t="s">
        <v>149</v>
      </c>
      <c r="B119" s="2844"/>
      <c r="C119" s="2844"/>
      <c r="D119" s="2635">
        <v>0</v>
      </c>
      <c r="E119" s="2627"/>
      <c r="F119" s="2628"/>
      <c r="G119" s="2628"/>
      <c r="H119" s="2628"/>
      <c r="I119" s="2628"/>
      <c r="J119" s="2628"/>
      <c r="K119" s="2628"/>
      <c r="L119" s="2628"/>
      <c r="M119" s="2624"/>
      <c r="N119" s="2621"/>
      <c r="O119" s="2621"/>
      <c r="P119" s="2717"/>
      <c r="Q119" s="2756" t="s">
        <v>132</v>
      </c>
      <c r="R119" s="2546"/>
      <c r="S119" s="2495"/>
      <c r="T119" s="2495"/>
      <c r="U119" s="2495"/>
      <c r="V119" s="2495"/>
      <c r="W119" s="2509"/>
      <c r="X119" s="2509"/>
      <c r="Y119" s="2502"/>
      <c r="Z119" s="2502"/>
      <c r="AA119" s="2502"/>
      <c r="AB119" s="2498"/>
      <c r="AC119" s="2498"/>
      <c r="AD119" s="2498"/>
      <c r="AE119" s="2498"/>
      <c r="AF119" s="2498"/>
      <c r="AG119" s="2498"/>
      <c r="AH119" s="2498"/>
      <c r="AI119" s="2498"/>
      <c r="AJ119" s="2498"/>
      <c r="AK119" s="2498"/>
      <c r="AL119" s="2498"/>
      <c r="AM119" s="2498"/>
      <c r="AN119" s="2498"/>
      <c r="AO119" s="2498"/>
      <c r="AP119" s="2498"/>
      <c r="AQ119" s="2498"/>
      <c r="AR119" s="2498"/>
      <c r="AS119" s="2498"/>
      <c r="AT119" s="2498"/>
      <c r="AU119" s="2498"/>
      <c r="AV119" s="2498"/>
      <c r="AW119" s="2498"/>
      <c r="AX119" s="2498"/>
      <c r="AY119" s="2498"/>
      <c r="AZ119" s="2498"/>
      <c r="BA119" s="2532" t="s">
        <v>3</v>
      </c>
      <c r="BB119" s="2532" t="s">
        <v>3</v>
      </c>
      <c r="BC119" s="2595" t="s">
        <v>3</v>
      </c>
      <c r="BD119" s="2764">
        <v>0</v>
      </c>
      <c r="BE119" s="2764">
        <v>0</v>
      </c>
      <c r="BF119" s="2764" t="s">
        <v>3</v>
      </c>
    </row>
    <row r="120" spans="1:58" x14ac:dyDescent="0.25">
      <c r="A120" s="2844" t="s">
        <v>150</v>
      </c>
      <c r="B120" s="2844"/>
      <c r="C120" s="2844"/>
      <c r="D120" s="2635">
        <v>0</v>
      </c>
      <c r="E120" s="2627"/>
      <c r="F120" s="2628"/>
      <c r="G120" s="2628"/>
      <c r="H120" s="2628"/>
      <c r="I120" s="2628"/>
      <c r="J120" s="2628"/>
      <c r="K120" s="2628"/>
      <c r="L120" s="2628"/>
      <c r="M120" s="2624"/>
      <c r="N120" s="2621"/>
      <c r="O120" s="2621"/>
      <c r="P120" s="2717"/>
      <c r="Q120" s="2756" t="s">
        <v>132</v>
      </c>
      <c r="R120" s="2546"/>
      <c r="S120" s="2495"/>
      <c r="T120" s="2495"/>
      <c r="U120" s="2495"/>
      <c r="V120" s="2495"/>
      <c r="W120" s="2509"/>
      <c r="X120" s="2509"/>
      <c r="Y120" s="2502"/>
      <c r="Z120" s="2502"/>
      <c r="AA120" s="2502"/>
      <c r="AB120" s="2498"/>
      <c r="AC120" s="2498"/>
      <c r="AD120" s="2498"/>
      <c r="AE120" s="2498"/>
      <c r="AF120" s="2498"/>
      <c r="AG120" s="2498"/>
      <c r="AH120" s="2498"/>
      <c r="AI120" s="2498"/>
      <c r="AJ120" s="2498"/>
      <c r="AK120" s="2498"/>
      <c r="AL120" s="2498"/>
      <c r="AM120" s="2498"/>
      <c r="AN120" s="2498"/>
      <c r="AO120" s="2498"/>
      <c r="AP120" s="2498"/>
      <c r="AQ120" s="2498"/>
      <c r="AR120" s="2498"/>
      <c r="AS120" s="2498"/>
      <c r="AT120" s="2498"/>
      <c r="AU120" s="2498"/>
      <c r="AV120" s="2498"/>
      <c r="AW120" s="2498"/>
      <c r="AX120" s="2498"/>
      <c r="AY120" s="2498"/>
      <c r="AZ120" s="2498"/>
      <c r="BA120" s="2532" t="s">
        <v>3</v>
      </c>
      <c r="BB120" s="2532" t="s">
        <v>3</v>
      </c>
      <c r="BC120" s="2595" t="s">
        <v>3</v>
      </c>
      <c r="BD120" s="2764">
        <v>0</v>
      </c>
      <c r="BE120" s="2764">
        <v>0</v>
      </c>
      <c r="BF120" s="2764" t="s">
        <v>3</v>
      </c>
    </row>
    <row r="121" spans="1:58" x14ac:dyDescent="0.25">
      <c r="A121" s="2844" t="s">
        <v>151</v>
      </c>
      <c r="B121" s="2844"/>
      <c r="C121" s="2844"/>
      <c r="D121" s="2635">
        <v>0</v>
      </c>
      <c r="E121" s="2627"/>
      <c r="F121" s="2628"/>
      <c r="G121" s="2628"/>
      <c r="H121" s="2628"/>
      <c r="I121" s="2628"/>
      <c r="J121" s="2628"/>
      <c r="K121" s="2628"/>
      <c r="L121" s="2628"/>
      <c r="M121" s="2624"/>
      <c r="N121" s="2621"/>
      <c r="O121" s="2621"/>
      <c r="P121" s="2717"/>
      <c r="Q121" s="2756" t="s">
        <v>132</v>
      </c>
      <c r="R121" s="2546"/>
      <c r="S121" s="2495"/>
      <c r="T121" s="2495"/>
      <c r="U121" s="2495"/>
      <c r="V121" s="2495"/>
      <c r="W121" s="2509"/>
      <c r="X121" s="2509"/>
      <c r="Y121" s="2502"/>
      <c r="Z121" s="2502"/>
      <c r="AA121" s="2502"/>
      <c r="AB121" s="2498"/>
      <c r="AC121" s="2498"/>
      <c r="AD121" s="2498"/>
      <c r="AE121" s="2498"/>
      <c r="AF121" s="2498"/>
      <c r="AG121" s="2498"/>
      <c r="AH121" s="2498"/>
      <c r="AI121" s="2498"/>
      <c r="AJ121" s="2498"/>
      <c r="AK121" s="2498"/>
      <c r="AL121" s="2498"/>
      <c r="AM121" s="2498"/>
      <c r="AN121" s="2498"/>
      <c r="AO121" s="2498"/>
      <c r="AP121" s="2498"/>
      <c r="AQ121" s="2498"/>
      <c r="AR121" s="2498"/>
      <c r="AS121" s="2498"/>
      <c r="AT121" s="2498"/>
      <c r="AU121" s="2498"/>
      <c r="AV121" s="2498"/>
      <c r="AW121" s="2498"/>
      <c r="AX121" s="2498"/>
      <c r="AY121" s="2498"/>
      <c r="AZ121" s="2498"/>
      <c r="BA121" s="2532" t="s">
        <v>3</v>
      </c>
      <c r="BB121" s="2532" t="s">
        <v>3</v>
      </c>
      <c r="BC121" s="2595" t="s">
        <v>3</v>
      </c>
      <c r="BD121" s="2764">
        <v>0</v>
      </c>
      <c r="BE121" s="2764">
        <v>0</v>
      </c>
      <c r="BF121" s="2764" t="s">
        <v>3</v>
      </c>
    </row>
    <row r="122" spans="1:58" x14ac:dyDescent="0.25">
      <c r="A122" s="2844" t="s">
        <v>152</v>
      </c>
      <c r="B122" s="2844"/>
      <c r="C122" s="2844"/>
      <c r="D122" s="2635">
        <v>0</v>
      </c>
      <c r="E122" s="2627"/>
      <c r="F122" s="2628"/>
      <c r="G122" s="2628"/>
      <c r="H122" s="2628"/>
      <c r="I122" s="2628"/>
      <c r="J122" s="2628"/>
      <c r="K122" s="2628"/>
      <c r="L122" s="2628"/>
      <c r="M122" s="2624"/>
      <c r="N122" s="2621"/>
      <c r="O122" s="2621"/>
      <c r="P122" s="2717"/>
      <c r="Q122" s="2756" t="s">
        <v>132</v>
      </c>
      <c r="R122" s="2546"/>
      <c r="S122" s="2495"/>
      <c r="T122" s="2495"/>
      <c r="U122" s="2495"/>
      <c r="V122" s="2495"/>
      <c r="W122" s="2509"/>
      <c r="X122" s="2509"/>
      <c r="Y122" s="2502"/>
      <c r="Z122" s="2502"/>
      <c r="AA122" s="2502"/>
      <c r="AB122" s="2498"/>
      <c r="AC122" s="2498"/>
      <c r="AD122" s="2498"/>
      <c r="AE122" s="2498"/>
      <c r="AF122" s="2498"/>
      <c r="AG122" s="2498"/>
      <c r="AH122" s="2498"/>
      <c r="AI122" s="2498"/>
      <c r="AJ122" s="2498"/>
      <c r="AK122" s="2498"/>
      <c r="AL122" s="2498"/>
      <c r="AM122" s="2498"/>
      <c r="AN122" s="2498"/>
      <c r="AO122" s="2498"/>
      <c r="AP122" s="2498"/>
      <c r="AQ122" s="2498"/>
      <c r="AR122" s="2498"/>
      <c r="AS122" s="2498"/>
      <c r="AT122" s="2498"/>
      <c r="AU122" s="2498"/>
      <c r="AV122" s="2498"/>
      <c r="AW122" s="2498"/>
      <c r="AX122" s="2498"/>
      <c r="AY122" s="2498"/>
      <c r="AZ122" s="2498"/>
      <c r="BA122" s="2532" t="s">
        <v>3</v>
      </c>
      <c r="BB122" s="2532" t="s">
        <v>3</v>
      </c>
      <c r="BC122" s="2595" t="s">
        <v>3</v>
      </c>
      <c r="BD122" s="2764">
        <v>0</v>
      </c>
      <c r="BE122" s="2764">
        <v>0</v>
      </c>
      <c r="BF122" s="2764" t="s">
        <v>3</v>
      </c>
    </row>
    <row r="123" spans="1:58" x14ac:dyDescent="0.25">
      <c r="A123" s="2850" t="s">
        <v>153</v>
      </c>
      <c r="B123" s="2850"/>
      <c r="C123" s="2850"/>
      <c r="D123" s="2635">
        <v>0</v>
      </c>
      <c r="E123" s="2631"/>
      <c r="F123" s="2631"/>
      <c r="G123" s="2631"/>
      <c r="H123" s="2631"/>
      <c r="I123" s="2631"/>
      <c r="J123" s="2631"/>
      <c r="K123" s="2631"/>
      <c r="L123" s="2631"/>
      <c r="M123" s="2633"/>
      <c r="N123" s="2621"/>
      <c r="O123" s="2621"/>
      <c r="P123" s="2717"/>
      <c r="Q123" s="2756" t="s">
        <v>132</v>
      </c>
      <c r="R123" s="2546"/>
      <c r="S123" s="2495"/>
      <c r="T123" s="2495"/>
      <c r="U123" s="2495"/>
      <c r="V123" s="2495"/>
      <c r="W123" s="2509"/>
      <c r="X123" s="2509"/>
      <c r="Y123" s="2502"/>
      <c r="Z123" s="2502"/>
      <c r="AA123" s="2502"/>
      <c r="AB123" s="2498"/>
      <c r="AC123" s="2498"/>
      <c r="AD123" s="2498"/>
      <c r="AE123" s="2498"/>
      <c r="AF123" s="2498"/>
      <c r="AG123" s="2498"/>
      <c r="AH123" s="2498"/>
      <c r="AI123" s="2498"/>
      <c r="AJ123" s="2498"/>
      <c r="AK123" s="2498"/>
      <c r="AL123" s="2498"/>
      <c r="AM123" s="2498"/>
      <c r="AN123" s="2498"/>
      <c r="AO123" s="2498"/>
      <c r="AP123" s="2498"/>
      <c r="AQ123" s="2498"/>
      <c r="AR123" s="2498"/>
      <c r="AS123" s="2498"/>
      <c r="AT123" s="2498"/>
      <c r="AU123" s="2498"/>
      <c r="AV123" s="2498"/>
      <c r="AW123" s="2498"/>
      <c r="AX123" s="2498"/>
      <c r="AY123" s="2498"/>
      <c r="AZ123" s="2498"/>
      <c r="BA123" s="2532" t="s">
        <v>3</v>
      </c>
      <c r="BB123" s="2532" t="s">
        <v>3</v>
      </c>
      <c r="BC123" s="2595" t="s">
        <v>3</v>
      </c>
      <c r="BD123" s="2764">
        <v>0</v>
      </c>
      <c r="BE123" s="2764">
        <v>0</v>
      </c>
      <c r="BF123" s="2764" t="s">
        <v>3</v>
      </c>
    </row>
    <row r="124" spans="1:58" x14ac:dyDescent="0.25">
      <c r="A124" s="2797" t="s">
        <v>154</v>
      </c>
      <c r="B124" s="2803"/>
      <c r="C124" s="2798"/>
      <c r="D124" s="2662">
        <v>0</v>
      </c>
      <c r="E124" s="2726">
        <v>0</v>
      </c>
      <c r="F124" s="2664">
        <v>0</v>
      </c>
      <c r="G124" s="2664">
        <v>0</v>
      </c>
      <c r="H124" s="2664">
        <v>0</v>
      </c>
      <c r="I124" s="2664">
        <v>0</v>
      </c>
      <c r="J124" s="2664">
        <v>0</v>
      </c>
      <c r="K124" s="2664">
        <v>0</v>
      </c>
      <c r="L124" s="2664">
        <v>0</v>
      </c>
      <c r="M124" s="2665">
        <v>0</v>
      </c>
      <c r="N124" s="2662">
        <v>0</v>
      </c>
      <c r="O124" s="2667">
        <v>0</v>
      </c>
      <c r="P124" s="2667">
        <v>0</v>
      </c>
      <c r="Q124" s="2756" t="s">
        <v>132</v>
      </c>
      <c r="R124" s="2546"/>
      <c r="S124" s="2495"/>
      <c r="T124" s="2495"/>
      <c r="U124" s="2495"/>
      <c r="V124" s="2495"/>
      <c r="W124" s="2502"/>
      <c r="X124" s="2509"/>
      <c r="Y124" s="2509"/>
      <c r="Z124" s="2502"/>
      <c r="AA124" s="2502"/>
      <c r="AB124" s="2498"/>
      <c r="AC124" s="2498"/>
      <c r="AD124" s="2498"/>
      <c r="AE124" s="2498"/>
      <c r="AF124" s="2498"/>
      <c r="AG124" s="2498"/>
      <c r="AH124" s="2498"/>
      <c r="AI124" s="2498"/>
      <c r="AJ124" s="2498"/>
      <c r="AK124" s="2498"/>
      <c r="AL124" s="2498"/>
      <c r="AM124" s="2498"/>
      <c r="AN124" s="2498"/>
      <c r="AO124" s="2498"/>
      <c r="AP124" s="2498"/>
      <c r="AQ124" s="2498"/>
      <c r="AR124" s="2498"/>
      <c r="AS124" s="2498"/>
      <c r="AT124" s="2498"/>
      <c r="AU124" s="2498"/>
      <c r="AV124" s="2498"/>
      <c r="AW124" s="2498"/>
      <c r="AX124" s="2498"/>
      <c r="AY124" s="2498"/>
      <c r="AZ124" s="2498"/>
      <c r="BA124" s="2532" t="s">
        <v>3</v>
      </c>
      <c r="BB124" s="2532" t="s">
        <v>3</v>
      </c>
      <c r="BC124" s="2595" t="s">
        <v>3</v>
      </c>
      <c r="BD124" s="2764">
        <v>0</v>
      </c>
      <c r="BE124" s="2764">
        <v>0</v>
      </c>
      <c r="BF124" s="2764" t="s">
        <v>3</v>
      </c>
    </row>
    <row r="125" spans="1:58" x14ac:dyDescent="0.25">
      <c r="A125" s="2851" t="s">
        <v>155</v>
      </c>
      <c r="B125" s="2851"/>
      <c r="C125" s="2851"/>
      <c r="D125" s="2574"/>
      <c r="E125" s="2574"/>
      <c r="F125" s="2600"/>
      <c r="G125" s="2600"/>
      <c r="H125" s="2600"/>
      <c r="I125" s="2600"/>
      <c r="J125" s="2600"/>
      <c r="K125" s="2600"/>
      <c r="L125" s="2600"/>
      <c r="M125" s="2600"/>
      <c r="N125" s="2600"/>
      <c r="O125" s="2600"/>
      <c r="P125" s="2600"/>
      <c r="Q125" s="2539"/>
      <c r="R125" s="2538"/>
      <c r="S125" s="2495"/>
      <c r="T125" s="2495"/>
      <c r="U125" s="2495"/>
      <c r="V125" s="2495"/>
      <c r="W125" s="2495"/>
      <c r="X125" s="2495"/>
      <c r="Y125" s="2495"/>
      <c r="Z125" s="2495"/>
      <c r="AA125" s="2495"/>
      <c r="AB125" s="2498"/>
      <c r="AC125" s="2498"/>
      <c r="AD125" s="2498"/>
      <c r="AE125" s="2498"/>
      <c r="AF125" s="2498"/>
      <c r="AG125" s="2498"/>
      <c r="AH125" s="2498"/>
      <c r="AI125" s="2498"/>
      <c r="AJ125" s="2498"/>
      <c r="AK125" s="2498"/>
      <c r="AL125" s="2498"/>
      <c r="AM125" s="2498"/>
      <c r="AN125" s="2498"/>
      <c r="AO125" s="2498"/>
      <c r="AP125" s="2498"/>
      <c r="AQ125" s="2498"/>
      <c r="AR125" s="2498"/>
      <c r="AS125" s="2498"/>
      <c r="AT125" s="2498"/>
      <c r="AU125" s="2498"/>
      <c r="AV125" s="2498"/>
      <c r="AW125" s="2498"/>
      <c r="AX125" s="2498"/>
      <c r="AY125" s="2498"/>
      <c r="AZ125" s="2498"/>
      <c r="BA125" s="2495"/>
      <c r="BB125" s="2495"/>
      <c r="BC125" s="2495"/>
      <c r="BD125" s="2495"/>
      <c r="BE125" s="2498"/>
      <c r="BF125" s="2498"/>
    </row>
    <row r="126" spans="1:58" x14ac:dyDescent="0.25">
      <c r="A126" s="2810" t="s">
        <v>156</v>
      </c>
      <c r="B126" s="2811"/>
      <c r="C126" s="2812"/>
      <c r="D126" s="2634">
        <v>0</v>
      </c>
      <c r="E126" s="2677"/>
      <c r="F126" s="2641"/>
      <c r="G126" s="2641"/>
      <c r="H126" s="2641"/>
      <c r="I126" s="2641"/>
      <c r="J126" s="2641"/>
      <c r="K126" s="2641"/>
      <c r="L126" s="2641"/>
      <c r="M126" s="2669"/>
      <c r="N126" s="2675"/>
      <c r="O126" s="2620"/>
      <c r="P126" s="2716"/>
      <c r="Q126" s="2756" t="s">
        <v>6</v>
      </c>
      <c r="R126" s="2546"/>
      <c r="S126" s="2495"/>
      <c r="T126" s="2495"/>
      <c r="U126" s="2495"/>
      <c r="V126" s="2495"/>
      <c r="W126" s="2509"/>
      <c r="X126" s="2509"/>
      <c r="Y126" s="2502"/>
      <c r="Z126" s="2502"/>
      <c r="AA126" s="2502"/>
      <c r="AB126" s="2498"/>
      <c r="AC126" s="2498"/>
      <c r="AD126" s="2498"/>
      <c r="AE126" s="2498"/>
      <c r="AF126" s="2498"/>
      <c r="AG126" s="2498"/>
      <c r="AH126" s="2498"/>
      <c r="AI126" s="2498"/>
      <c r="AJ126" s="2498"/>
      <c r="AK126" s="2498"/>
      <c r="AL126" s="2498"/>
      <c r="AM126" s="2498"/>
      <c r="AN126" s="2498"/>
      <c r="AO126" s="2498"/>
      <c r="AP126" s="2498"/>
      <c r="AQ126" s="2498"/>
      <c r="AR126" s="2498"/>
      <c r="AS126" s="2498"/>
      <c r="AT126" s="2498"/>
      <c r="AU126" s="2498"/>
      <c r="AV126" s="2498"/>
      <c r="AW126" s="2498"/>
      <c r="AX126" s="2498"/>
      <c r="AY126" s="2498"/>
      <c r="AZ126" s="2498"/>
      <c r="BA126" s="2532" t="s">
        <v>3</v>
      </c>
      <c r="BB126" s="2532" t="s">
        <v>3</v>
      </c>
      <c r="BC126" s="2595" t="s">
        <v>3</v>
      </c>
      <c r="BD126" s="2764">
        <v>0</v>
      </c>
      <c r="BE126" s="2764">
        <v>0</v>
      </c>
      <c r="BF126" s="2764" t="s">
        <v>3</v>
      </c>
    </row>
    <row r="127" spans="1:58" x14ac:dyDescent="0.25">
      <c r="A127" s="2813" t="s">
        <v>157</v>
      </c>
      <c r="B127" s="2814"/>
      <c r="C127" s="2815"/>
      <c r="D127" s="2635">
        <v>0</v>
      </c>
      <c r="E127" s="2678"/>
      <c r="F127" s="2628"/>
      <c r="G127" s="2628"/>
      <c r="H127" s="2628"/>
      <c r="I127" s="2628"/>
      <c r="J127" s="2628"/>
      <c r="K127" s="2628"/>
      <c r="L127" s="2628"/>
      <c r="M127" s="2624"/>
      <c r="N127" s="2645"/>
      <c r="O127" s="2621"/>
      <c r="P127" s="2717"/>
      <c r="Q127" s="2756" t="s">
        <v>6</v>
      </c>
      <c r="R127" s="2546"/>
      <c r="S127" s="2495"/>
      <c r="T127" s="2495"/>
      <c r="U127" s="2495"/>
      <c r="V127" s="2495"/>
      <c r="W127" s="2515"/>
      <c r="X127" s="2515"/>
      <c r="Y127" s="2502"/>
      <c r="Z127" s="2502"/>
      <c r="AA127" s="2502"/>
      <c r="AB127" s="2498"/>
      <c r="AC127" s="2498"/>
      <c r="AD127" s="2498"/>
      <c r="AE127" s="2498"/>
      <c r="AF127" s="2498"/>
      <c r="AG127" s="2498"/>
      <c r="AH127" s="2498"/>
      <c r="AI127" s="2498"/>
      <c r="AJ127" s="2498"/>
      <c r="AK127" s="2498"/>
      <c r="AL127" s="2498"/>
      <c r="AM127" s="2498"/>
      <c r="AN127" s="2498"/>
      <c r="AO127" s="2498"/>
      <c r="AP127" s="2498"/>
      <c r="AQ127" s="2498"/>
      <c r="AR127" s="2498"/>
      <c r="AS127" s="2498"/>
      <c r="AT127" s="2498"/>
      <c r="AU127" s="2498"/>
      <c r="AV127" s="2498"/>
      <c r="AW127" s="2498"/>
      <c r="AX127" s="2498"/>
      <c r="AY127" s="2498"/>
      <c r="AZ127" s="2498"/>
      <c r="BA127" s="2532" t="s">
        <v>3</v>
      </c>
      <c r="BB127" s="2532" t="s">
        <v>3</v>
      </c>
      <c r="BC127" s="2595" t="s">
        <v>3</v>
      </c>
      <c r="BD127" s="2764">
        <v>0</v>
      </c>
      <c r="BE127" s="2764">
        <v>0</v>
      </c>
      <c r="BF127" s="2764" t="s">
        <v>3</v>
      </c>
    </row>
    <row r="128" spans="1:58" x14ac:dyDescent="0.25">
      <c r="A128" s="2797" t="s">
        <v>154</v>
      </c>
      <c r="B128" s="2803"/>
      <c r="C128" s="2798"/>
      <c r="D128" s="2662">
        <v>0</v>
      </c>
      <c r="E128" s="2726">
        <v>0</v>
      </c>
      <c r="F128" s="2664">
        <v>0</v>
      </c>
      <c r="G128" s="2664">
        <v>0</v>
      </c>
      <c r="H128" s="2664">
        <v>0</v>
      </c>
      <c r="I128" s="2664">
        <v>0</v>
      </c>
      <c r="J128" s="2664">
        <v>0</v>
      </c>
      <c r="K128" s="2664">
        <v>0</v>
      </c>
      <c r="L128" s="2664">
        <v>0</v>
      </c>
      <c r="M128" s="2665">
        <v>0</v>
      </c>
      <c r="N128" s="2662">
        <v>0</v>
      </c>
      <c r="O128" s="2667">
        <v>0</v>
      </c>
      <c r="P128" s="2667">
        <v>0</v>
      </c>
      <c r="Q128" s="2756" t="s">
        <v>6</v>
      </c>
      <c r="R128" s="2546"/>
      <c r="S128" s="2495"/>
      <c r="T128" s="2495"/>
      <c r="U128" s="2495"/>
      <c r="V128" s="2495"/>
      <c r="W128" s="2502"/>
      <c r="X128" s="2515"/>
      <c r="Y128" s="2515"/>
      <c r="Z128" s="2502"/>
      <c r="AA128" s="2502"/>
      <c r="AB128" s="2498"/>
      <c r="AC128" s="2498"/>
      <c r="AD128" s="2498"/>
      <c r="AE128" s="2498"/>
      <c r="AF128" s="2498"/>
      <c r="AG128" s="2498"/>
      <c r="AH128" s="2498"/>
      <c r="AI128" s="2498"/>
      <c r="AJ128" s="2498"/>
      <c r="AK128" s="2498"/>
      <c r="AL128" s="2498"/>
      <c r="AM128" s="2498"/>
      <c r="AN128" s="2498"/>
      <c r="AO128" s="2498"/>
      <c r="AP128" s="2498"/>
      <c r="AQ128" s="2498"/>
      <c r="AR128" s="2498"/>
      <c r="AS128" s="2498"/>
      <c r="AT128" s="2498"/>
      <c r="AU128" s="2498"/>
      <c r="AV128" s="2498"/>
      <c r="AW128" s="2498"/>
      <c r="AX128" s="2498"/>
      <c r="AY128" s="2498"/>
      <c r="AZ128" s="2498"/>
      <c r="BA128" s="2532" t="s">
        <v>3</v>
      </c>
      <c r="BB128" s="2532" t="s">
        <v>3</v>
      </c>
      <c r="BC128" s="2595" t="s">
        <v>3</v>
      </c>
      <c r="BD128" s="2764">
        <v>0</v>
      </c>
      <c r="BE128" s="2764">
        <v>0</v>
      </c>
      <c r="BF128" s="2764" t="s">
        <v>3</v>
      </c>
    </row>
    <row r="129" spans="1:57" ht="15.75" x14ac:dyDescent="0.25">
      <c r="A129" s="2551" t="s">
        <v>158</v>
      </c>
      <c r="B129" s="2564"/>
      <c r="C129" s="2564"/>
      <c r="D129" s="2586"/>
      <c r="E129" s="2526"/>
      <c r="F129" s="2526"/>
      <c r="G129" s="2526"/>
      <c r="H129" s="2526"/>
      <c r="I129" s="2526"/>
      <c r="J129" s="2526"/>
      <c r="K129" s="2526"/>
      <c r="L129" s="2526"/>
      <c r="M129" s="2526"/>
      <c r="N129" s="2526"/>
      <c r="O129" s="2526"/>
      <c r="P129" s="2512"/>
      <c r="Q129" s="2512"/>
      <c r="R129" s="2542"/>
      <c r="S129" s="2508"/>
      <c r="T129" s="2495"/>
      <c r="U129" s="2495"/>
      <c r="V129" s="2495"/>
      <c r="W129" s="2495"/>
      <c r="X129" s="2495"/>
      <c r="Y129" s="2495"/>
      <c r="Z129" s="2495"/>
      <c r="AA129" s="2495"/>
      <c r="AB129" s="2495"/>
      <c r="AC129" s="2495"/>
      <c r="AD129" s="2495"/>
      <c r="AE129" s="2495"/>
      <c r="AF129" s="2495"/>
      <c r="AG129" s="2495"/>
      <c r="AH129" s="2495"/>
      <c r="AI129" s="2495"/>
      <c r="AJ129" s="2495"/>
      <c r="AK129" s="2495"/>
      <c r="AL129" s="2495"/>
      <c r="AM129" s="2495"/>
      <c r="AN129" s="2495"/>
      <c r="AO129" s="2495"/>
      <c r="AP129" s="2495"/>
      <c r="AQ129" s="2495"/>
      <c r="AR129" s="2495"/>
      <c r="AS129" s="2495"/>
      <c r="AT129" s="2495"/>
      <c r="AU129" s="2495"/>
      <c r="AV129" s="2495"/>
      <c r="AW129" s="2495"/>
      <c r="AX129" s="2495"/>
      <c r="AY129" s="2495"/>
      <c r="AZ129" s="2495"/>
      <c r="BA129" s="2495"/>
      <c r="BB129" s="2495"/>
      <c r="BC129" s="2495"/>
      <c r="BD129" s="2495"/>
      <c r="BE129" s="2495"/>
    </row>
    <row r="130" spans="1:57" x14ac:dyDescent="0.25">
      <c r="A130" s="2804" t="s">
        <v>159</v>
      </c>
      <c r="B130" s="2805"/>
      <c r="C130" s="2806"/>
      <c r="D130" s="2801" t="s">
        <v>4</v>
      </c>
      <c r="E130" s="2797" t="s">
        <v>14</v>
      </c>
      <c r="F130" s="2803"/>
      <c r="G130" s="2803"/>
      <c r="H130" s="2803"/>
      <c r="I130" s="2803"/>
      <c r="J130" s="2803"/>
      <c r="K130" s="2803"/>
      <c r="L130" s="2803"/>
      <c r="M130" s="2798"/>
      <c r="N130" s="2797" t="s">
        <v>15</v>
      </c>
      <c r="O130" s="2798"/>
      <c r="P130" s="2799" t="s">
        <v>16</v>
      </c>
      <c r="Q130" s="2848" t="s">
        <v>46</v>
      </c>
      <c r="R130" s="2495"/>
      <c r="S130" s="2495"/>
      <c r="T130" s="2495"/>
      <c r="U130" s="2495"/>
      <c r="V130" s="2495"/>
      <c r="W130" s="2495"/>
      <c r="X130" s="2495"/>
      <c r="Y130" s="2495"/>
      <c r="Z130" s="2495"/>
      <c r="AA130" s="2495"/>
      <c r="AB130" s="2498"/>
      <c r="AC130" s="2498"/>
      <c r="AD130" s="2498"/>
      <c r="AE130" s="2498"/>
      <c r="AF130" s="2498"/>
      <c r="AG130" s="2498"/>
      <c r="AH130" s="2498"/>
      <c r="AI130" s="2498"/>
      <c r="AJ130" s="2498"/>
      <c r="AK130" s="2498"/>
      <c r="AL130" s="2498"/>
      <c r="AM130" s="2498"/>
      <c r="AN130" s="2498"/>
      <c r="AO130" s="2498"/>
      <c r="AP130" s="2498"/>
      <c r="AQ130" s="2498"/>
      <c r="AR130" s="2498"/>
      <c r="AS130" s="2498"/>
      <c r="AT130" s="2498"/>
      <c r="AU130" s="2498"/>
      <c r="AV130" s="2498"/>
      <c r="AW130" s="2498"/>
      <c r="AX130" s="2498"/>
      <c r="AY130" s="2498"/>
      <c r="AZ130" s="2498"/>
      <c r="BA130" s="2495"/>
      <c r="BB130" s="2495"/>
      <c r="BC130" s="2495"/>
      <c r="BD130" s="2495"/>
      <c r="BE130" s="2498"/>
    </row>
    <row r="131" spans="1:57" ht="21" x14ac:dyDescent="0.25">
      <c r="A131" s="2807"/>
      <c r="B131" s="2808"/>
      <c r="C131" s="2809"/>
      <c r="D131" s="2831"/>
      <c r="E131" s="2544" t="s">
        <v>33</v>
      </c>
      <c r="F131" s="2510" t="s">
        <v>34</v>
      </c>
      <c r="G131" s="2510" t="s">
        <v>35</v>
      </c>
      <c r="H131" s="2510" t="s">
        <v>22</v>
      </c>
      <c r="I131" s="2510" t="s">
        <v>23</v>
      </c>
      <c r="J131" s="2510" t="s">
        <v>24</v>
      </c>
      <c r="K131" s="2510" t="s">
        <v>25</v>
      </c>
      <c r="L131" s="2510" t="s">
        <v>26</v>
      </c>
      <c r="M131" s="2529" t="s">
        <v>27</v>
      </c>
      <c r="N131" s="2507" t="s">
        <v>1</v>
      </c>
      <c r="O131" s="2529" t="s">
        <v>2</v>
      </c>
      <c r="P131" s="2800"/>
      <c r="Q131" s="2849"/>
      <c r="R131" s="2495"/>
      <c r="S131" s="2495"/>
      <c r="T131" s="2495"/>
      <c r="U131" s="2495"/>
      <c r="V131" s="2495"/>
      <c r="W131" s="2495"/>
      <c r="X131" s="2495"/>
      <c r="Y131" s="2495"/>
      <c r="Z131" s="2495"/>
      <c r="AA131" s="2495"/>
      <c r="AB131" s="2498"/>
      <c r="AC131" s="2498"/>
      <c r="AD131" s="2498"/>
      <c r="AE131" s="2498"/>
      <c r="AF131" s="2498"/>
      <c r="AG131" s="2498"/>
      <c r="AH131" s="2498"/>
      <c r="AI131" s="2498"/>
      <c r="AJ131" s="2498"/>
      <c r="AK131" s="2498"/>
      <c r="AL131" s="2498"/>
      <c r="AM131" s="2498"/>
      <c r="AN131" s="2498"/>
      <c r="AO131" s="2498"/>
      <c r="AP131" s="2498"/>
      <c r="AQ131" s="2498"/>
      <c r="AR131" s="2498"/>
      <c r="AS131" s="2498"/>
      <c r="AT131" s="2498"/>
      <c r="AU131" s="2498"/>
      <c r="AV131" s="2498"/>
      <c r="AW131" s="2498"/>
      <c r="AX131" s="2498"/>
      <c r="AY131" s="2498"/>
      <c r="AZ131" s="2498"/>
      <c r="BA131" s="2495"/>
      <c r="BB131" s="2495"/>
      <c r="BC131" s="2495"/>
      <c r="BD131" s="2495"/>
      <c r="BE131" s="2498"/>
    </row>
    <row r="132" spans="1:57" x14ac:dyDescent="0.25">
      <c r="A132" s="2799" t="s">
        <v>160</v>
      </c>
      <c r="B132" s="2799" t="s">
        <v>161</v>
      </c>
      <c r="C132" s="2587" t="s">
        <v>162</v>
      </c>
      <c r="D132" s="2634">
        <v>0</v>
      </c>
      <c r="E132" s="2655"/>
      <c r="F132" s="2642"/>
      <c r="G132" s="2642"/>
      <c r="H132" s="2642"/>
      <c r="I132" s="2642"/>
      <c r="J132" s="2641"/>
      <c r="K132" s="2641"/>
      <c r="L132" s="2641"/>
      <c r="M132" s="2643"/>
      <c r="N132" s="2640"/>
      <c r="O132" s="2669"/>
      <c r="P132" s="2620"/>
      <c r="Q132" s="2716"/>
      <c r="R132" s="2756" t="s">
        <v>6</v>
      </c>
      <c r="S132" s="2495"/>
      <c r="T132" s="2495"/>
      <c r="U132" s="2495"/>
      <c r="V132" s="2495"/>
      <c r="W132" s="2502"/>
      <c r="X132" s="2509"/>
      <c r="Y132" s="2509"/>
      <c r="Z132" s="2502"/>
      <c r="AA132" s="2502"/>
      <c r="AB132" s="2498"/>
      <c r="AC132" s="2498"/>
      <c r="AD132" s="2498"/>
      <c r="AE132" s="2498"/>
      <c r="AF132" s="2498"/>
      <c r="AG132" s="2498"/>
      <c r="AH132" s="2498"/>
      <c r="AI132" s="2498"/>
      <c r="AJ132" s="2498"/>
      <c r="AK132" s="2498"/>
      <c r="AL132" s="2498"/>
      <c r="AM132" s="2498"/>
      <c r="AN132" s="2498"/>
      <c r="AO132" s="2498"/>
      <c r="AP132" s="2498"/>
      <c r="AQ132" s="2498"/>
      <c r="AR132" s="2498"/>
      <c r="AS132" s="2498"/>
      <c r="AT132" s="2498"/>
      <c r="AU132" s="2498"/>
      <c r="AV132" s="2498"/>
      <c r="AW132" s="2498"/>
      <c r="AX132" s="2498"/>
      <c r="AY132" s="2498"/>
      <c r="AZ132" s="2498"/>
      <c r="BA132" s="2595" t="s">
        <v>3</v>
      </c>
      <c r="BB132" s="2595" t="s">
        <v>3</v>
      </c>
      <c r="BC132" s="2498"/>
      <c r="BD132" s="2759">
        <v>0</v>
      </c>
      <c r="BE132" s="2759">
        <v>0</v>
      </c>
    </row>
    <row r="133" spans="1:57" x14ac:dyDescent="0.25">
      <c r="A133" s="2816"/>
      <c r="B133" s="2800"/>
      <c r="C133" s="2524" t="s">
        <v>163</v>
      </c>
      <c r="D133" s="2636">
        <v>0</v>
      </c>
      <c r="E133" s="2658"/>
      <c r="F133" s="2659"/>
      <c r="G133" s="2659"/>
      <c r="H133" s="2659"/>
      <c r="I133" s="2659"/>
      <c r="J133" s="2631"/>
      <c r="K133" s="2631"/>
      <c r="L133" s="2631"/>
      <c r="M133" s="2660"/>
      <c r="N133" s="2786"/>
      <c r="O133" s="2785"/>
      <c r="P133" s="2621"/>
      <c r="Q133" s="2727"/>
      <c r="R133" s="2756" t="s">
        <v>3</v>
      </c>
      <c r="S133" s="2495"/>
      <c r="T133" s="2495"/>
      <c r="U133" s="2495"/>
      <c r="V133" s="2495"/>
      <c r="W133" s="2502"/>
      <c r="X133" s="2509"/>
      <c r="Y133" s="2509"/>
      <c r="Z133" s="2502"/>
      <c r="AA133" s="2502"/>
      <c r="AB133" s="2498"/>
      <c r="AC133" s="2498"/>
      <c r="AD133" s="2498"/>
      <c r="AE133" s="2498"/>
      <c r="AF133" s="2498"/>
      <c r="AG133" s="2498"/>
      <c r="AH133" s="2498"/>
      <c r="AI133" s="2498"/>
      <c r="AJ133" s="2498"/>
      <c r="AK133" s="2498"/>
      <c r="AL133" s="2498"/>
      <c r="AM133" s="2498"/>
      <c r="AN133" s="2498"/>
      <c r="AO133" s="2498"/>
      <c r="AP133" s="2498"/>
      <c r="AQ133" s="2498"/>
      <c r="AR133" s="2498"/>
      <c r="AS133" s="2498"/>
      <c r="AT133" s="2498"/>
      <c r="AU133" s="2498"/>
      <c r="AV133" s="2498"/>
      <c r="AW133" s="2498"/>
      <c r="AX133" s="2498"/>
      <c r="AY133" s="2498"/>
      <c r="AZ133" s="2498"/>
      <c r="BA133" s="2518"/>
      <c r="BB133" s="2595" t="s">
        <v>3</v>
      </c>
      <c r="BC133" s="2498"/>
      <c r="BD133" s="2772"/>
      <c r="BE133" s="2759">
        <v>0</v>
      </c>
    </row>
    <row r="134" spans="1:57" x14ac:dyDescent="0.25">
      <c r="A134" s="2816"/>
      <c r="B134" s="2799" t="s">
        <v>164</v>
      </c>
      <c r="C134" s="2587" t="s">
        <v>162</v>
      </c>
      <c r="D134" s="2634">
        <v>0</v>
      </c>
      <c r="E134" s="2655"/>
      <c r="F134" s="2642"/>
      <c r="G134" s="2642"/>
      <c r="H134" s="2642"/>
      <c r="I134" s="2642"/>
      <c r="J134" s="2641"/>
      <c r="K134" s="2641"/>
      <c r="L134" s="2641"/>
      <c r="M134" s="2643"/>
      <c r="N134" s="2640"/>
      <c r="O134" s="2669"/>
      <c r="P134" s="2669"/>
      <c r="Q134" s="2716"/>
      <c r="R134" s="2756" t="s">
        <v>6</v>
      </c>
      <c r="S134" s="2495"/>
      <c r="T134" s="2495"/>
      <c r="U134" s="2495"/>
      <c r="V134" s="2495"/>
      <c r="W134" s="2502"/>
      <c r="X134" s="2509"/>
      <c r="Y134" s="2509"/>
      <c r="Z134" s="2502"/>
      <c r="AA134" s="2502"/>
      <c r="AB134" s="2498"/>
      <c r="AC134" s="2498"/>
      <c r="AD134" s="2498"/>
      <c r="AE134" s="2498"/>
      <c r="AF134" s="2498"/>
      <c r="AG134" s="2498"/>
      <c r="AH134" s="2498"/>
      <c r="AI134" s="2498"/>
      <c r="AJ134" s="2498"/>
      <c r="AK134" s="2498"/>
      <c r="AL134" s="2498"/>
      <c r="AM134" s="2498"/>
      <c r="AN134" s="2498"/>
      <c r="AO134" s="2498"/>
      <c r="AP134" s="2498"/>
      <c r="AQ134" s="2498"/>
      <c r="AR134" s="2498"/>
      <c r="AS134" s="2498"/>
      <c r="AT134" s="2498"/>
      <c r="AU134" s="2498"/>
      <c r="AV134" s="2498"/>
      <c r="AW134" s="2498"/>
      <c r="AX134" s="2498"/>
      <c r="AY134" s="2498"/>
      <c r="AZ134" s="2498"/>
      <c r="BA134" s="2595" t="s">
        <v>3</v>
      </c>
      <c r="BB134" s="2595" t="s">
        <v>3</v>
      </c>
      <c r="BC134" s="2498"/>
      <c r="BD134" s="2759">
        <v>0</v>
      </c>
      <c r="BE134" s="2759">
        <v>0</v>
      </c>
    </row>
    <row r="135" spans="1:57" x14ac:dyDescent="0.25">
      <c r="A135" s="2800"/>
      <c r="B135" s="2800"/>
      <c r="C135" s="2525" t="s">
        <v>163</v>
      </c>
      <c r="D135" s="2636">
        <v>0</v>
      </c>
      <c r="E135" s="2658"/>
      <c r="F135" s="2659"/>
      <c r="G135" s="2659"/>
      <c r="H135" s="2659"/>
      <c r="I135" s="2659"/>
      <c r="J135" s="2631"/>
      <c r="K135" s="2631"/>
      <c r="L135" s="2631"/>
      <c r="M135" s="2660"/>
      <c r="N135" s="2786"/>
      <c r="O135" s="2785"/>
      <c r="P135" s="2633"/>
      <c r="Q135" s="2727"/>
      <c r="R135" s="2756" t="s">
        <v>3</v>
      </c>
      <c r="S135" s="2495"/>
      <c r="T135" s="2495"/>
      <c r="U135" s="2495"/>
      <c r="V135" s="2495"/>
      <c r="W135" s="2502"/>
      <c r="X135" s="2509"/>
      <c r="Y135" s="2509"/>
      <c r="Z135" s="2502"/>
      <c r="AA135" s="2502"/>
      <c r="AB135" s="2498"/>
      <c r="AC135" s="2498"/>
      <c r="AD135" s="2498"/>
      <c r="AE135" s="2498"/>
      <c r="AF135" s="2498"/>
      <c r="AG135" s="2498"/>
      <c r="AH135" s="2498"/>
      <c r="AI135" s="2498"/>
      <c r="AJ135" s="2498"/>
      <c r="AK135" s="2498"/>
      <c r="AL135" s="2498"/>
      <c r="AM135" s="2498"/>
      <c r="AN135" s="2498"/>
      <c r="AO135" s="2498"/>
      <c r="AP135" s="2498"/>
      <c r="AQ135" s="2498"/>
      <c r="AR135" s="2498"/>
      <c r="AS135" s="2498"/>
      <c r="AT135" s="2498"/>
      <c r="AU135" s="2498"/>
      <c r="AV135" s="2498"/>
      <c r="AW135" s="2498"/>
      <c r="AX135" s="2498"/>
      <c r="AY135" s="2498"/>
      <c r="AZ135" s="2498"/>
      <c r="BA135" s="2518"/>
      <c r="BB135" s="2595" t="s">
        <v>3</v>
      </c>
      <c r="BC135" s="2498"/>
      <c r="BD135" s="2772"/>
      <c r="BE135" s="2759">
        <v>0</v>
      </c>
    </row>
    <row r="136" spans="1:57" x14ac:dyDescent="0.25">
      <c r="A136" s="2799" t="s">
        <v>165</v>
      </c>
      <c r="B136" s="2810" t="s">
        <v>166</v>
      </c>
      <c r="C136" s="2835"/>
      <c r="D136" s="2644"/>
      <c r="E136" s="2655"/>
      <c r="F136" s="2642"/>
      <c r="G136" s="2642"/>
      <c r="H136" s="2642"/>
      <c r="I136" s="2642"/>
      <c r="J136" s="2642"/>
      <c r="K136" s="2642"/>
      <c r="L136" s="2642"/>
      <c r="M136" s="2643"/>
      <c r="N136" s="2655"/>
      <c r="O136" s="2643"/>
      <c r="P136" s="2644"/>
      <c r="Q136" s="2644"/>
      <c r="R136" s="2756" t="s">
        <v>6</v>
      </c>
      <c r="S136" s="2495"/>
      <c r="T136" s="2495"/>
      <c r="U136" s="2495"/>
      <c r="V136" s="2495"/>
      <c r="W136" s="2502"/>
      <c r="X136" s="2502"/>
      <c r="Y136" s="2509"/>
      <c r="Z136" s="2502"/>
      <c r="AA136" s="2502"/>
      <c r="AB136" s="2498"/>
      <c r="AC136" s="2498"/>
      <c r="AD136" s="2498"/>
      <c r="AE136" s="2498"/>
      <c r="AF136" s="2498"/>
      <c r="AG136" s="2498"/>
      <c r="AH136" s="2498"/>
      <c r="AI136" s="2498"/>
      <c r="AJ136" s="2498"/>
      <c r="AK136" s="2498"/>
      <c r="AL136" s="2498"/>
      <c r="AM136" s="2498"/>
      <c r="AN136" s="2498"/>
      <c r="AO136" s="2498"/>
      <c r="AP136" s="2498"/>
      <c r="AQ136" s="2498"/>
      <c r="AR136" s="2498"/>
      <c r="AS136" s="2498"/>
      <c r="AT136" s="2498"/>
      <c r="AU136" s="2498"/>
      <c r="AV136" s="2498"/>
      <c r="AW136" s="2498"/>
      <c r="AX136" s="2498"/>
      <c r="AY136" s="2498"/>
      <c r="AZ136" s="2498"/>
      <c r="BA136" s="2518"/>
      <c r="BB136" s="2518"/>
      <c r="BC136" s="2498"/>
      <c r="BD136" s="2772"/>
      <c r="BE136" s="2772"/>
    </row>
    <row r="137" spans="1:57" x14ac:dyDescent="0.25">
      <c r="A137" s="2816"/>
      <c r="B137" s="2813" t="s">
        <v>167</v>
      </c>
      <c r="C137" s="2836"/>
      <c r="D137" s="2635">
        <v>0</v>
      </c>
      <c r="E137" s="2637"/>
      <c r="F137" s="2638"/>
      <c r="G137" s="2638"/>
      <c r="H137" s="2638"/>
      <c r="I137" s="2638"/>
      <c r="J137" s="2628"/>
      <c r="K137" s="2628"/>
      <c r="L137" s="2638"/>
      <c r="M137" s="2639"/>
      <c r="N137" s="2627"/>
      <c r="O137" s="2624"/>
      <c r="P137" s="2621"/>
      <c r="Q137" s="2717"/>
      <c r="R137" s="2756" t="s">
        <v>3</v>
      </c>
      <c r="S137" s="2495"/>
      <c r="T137" s="2495"/>
      <c r="U137" s="2495"/>
      <c r="V137" s="2495"/>
      <c r="W137" s="2502"/>
      <c r="X137" s="2502"/>
      <c r="Y137" s="2509"/>
      <c r="Z137" s="2502"/>
      <c r="AA137" s="2502"/>
      <c r="AB137" s="2498"/>
      <c r="AC137" s="2498"/>
      <c r="AD137" s="2498"/>
      <c r="AE137" s="2498"/>
      <c r="AF137" s="2498"/>
      <c r="AG137" s="2498"/>
      <c r="AH137" s="2498"/>
      <c r="AI137" s="2498"/>
      <c r="AJ137" s="2498"/>
      <c r="AK137" s="2498"/>
      <c r="AL137" s="2498"/>
      <c r="AM137" s="2498"/>
      <c r="AN137" s="2498"/>
      <c r="AO137" s="2498"/>
      <c r="AP137" s="2498"/>
      <c r="AQ137" s="2498"/>
      <c r="AR137" s="2498"/>
      <c r="AS137" s="2498"/>
      <c r="AT137" s="2498"/>
      <c r="AU137" s="2498"/>
      <c r="AV137" s="2498"/>
      <c r="AW137" s="2498"/>
      <c r="AX137" s="2498"/>
      <c r="AY137" s="2498"/>
      <c r="AZ137" s="2498"/>
      <c r="BA137" s="2518"/>
      <c r="BB137" s="2595" t="s">
        <v>3</v>
      </c>
      <c r="BC137" s="2498"/>
      <c r="BD137" s="2772"/>
      <c r="BE137" s="2759">
        <v>0</v>
      </c>
    </row>
    <row r="138" spans="1:57" x14ac:dyDescent="0.25">
      <c r="A138" s="2816"/>
      <c r="B138" s="2824" t="s">
        <v>168</v>
      </c>
      <c r="C138" s="2837"/>
      <c r="D138" s="2650">
        <v>0</v>
      </c>
      <c r="E138" s="2647"/>
      <c r="F138" s="2695"/>
      <c r="G138" s="2695"/>
      <c r="H138" s="2695"/>
      <c r="I138" s="2695"/>
      <c r="J138" s="2652"/>
      <c r="K138" s="2652"/>
      <c r="L138" s="2695"/>
      <c r="M138" s="2648"/>
      <c r="N138" s="2651"/>
      <c r="O138" s="2625"/>
      <c r="P138" s="2622"/>
      <c r="Q138" s="2718"/>
      <c r="R138" s="2756" t="s">
        <v>6</v>
      </c>
      <c r="S138" s="2495"/>
      <c r="T138" s="2495"/>
      <c r="U138" s="2495"/>
      <c r="V138" s="2495"/>
      <c r="W138" s="2502"/>
      <c r="X138" s="2502"/>
      <c r="Y138" s="2509"/>
      <c r="Z138" s="2502"/>
      <c r="AA138" s="2502"/>
      <c r="AB138" s="2498"/>
      <c r="AC138" s="2498"/>
      <c r="AD138" s="2498"/>
      <c r="AE138" s="2498"/>
      <c r="AF138" s="2498"/>
      <c r="AG138" s="2498"/>
      <c r="AH138" s="2498"/>
      <c r="AI138" s="2498"/>
      <c r="AJ138" s="2498"/>
      <c r="AK138" s="2498"/>
      <c r="AL138" s="2498"/>
      <c r="AM138" s="2498"/>
      <c r="AN138" s="2498"/>
      <c r="AO138" s="2498"/>
      <c r="AP138" s="2498"/>
      <c r="AQ138" s="2498"/>
      <c r="AR138" s="2498"/>
      <c r="AS138" s="2498"/>
      <c r="AT138" s="2498"/>
      <c r="AU138" s="2498"/>
      <c r="AV138" s="2498"/>
      <c r="AW138" s="2498"/>
      <c r="AX138" s="2498"/>
      <c r="AY138" s="2498"/>
      <c r="AZ138" s="2498"/>
      <c r="BA138" s="2595" t="s">
        <v>3</v>
      </c>
      <c r="BB138" s="2595" t="s">
        <v>3</v>
      </c>
      <c r="BC138" s="2498"/>
      <c r="BD138" s="2759">
        <v>0</v>
      </c>
      <c r="BE138" s="2759">
        <v>0</v>
      </c>
    </row>
    <row r="139" spans="1:57" x14ac:dyDescent="0.25">
      <c r="A139" s="2816"/>
      <c r="B139" s="2799" t="s">
        <v>161</v>
      </c>
      <c r="C139" s="2601" t="s">
        <v>4</v>
      </c>
      <c r="D139" s="2662">
        <v>0</v>
      </c>
      <c r="E139" s="2688"/>
      <c r="F139" s="2689"/>
      <c r="G139" s="2689"/>
      <c r="H139" s="2689"/>
      <c r="I139" s="2728"/>
      <c r="J139" s="2664">
        <v>0</v>
      </c>
      <c r="K139" s="2664">
        <v>0</v>
      </c>
      <c r="L139" s="2729"/>
      <c r="M139" s="2687"/>
      <c r="N139" s="2663">
        <v>0</v>
      </c>
      <c r="O139" s="2666">
        <v>0</v>
      </c>
      <c r="P139" s="2662">
        <v>0</v>
      </c>
      <c r="Q139" s="2662">
        <v>0</v>
      </c>
      <c r="R139" s="2756" t="s">
        <v>6</v>
      </c>
      <c r="S139" s="2495"/>
      <c r="T139" s="2495"/>
      <c r="U139" s="2495"/>
      <c r="V139" s="2495"/>
      <c r="W139" s="2502"/>
      <c r="X139" s="2502"/>
      <c r="Y139" s="2509"/>
      <c r="Z139" s="2502"/>
      <c r="AA139" s="2502"/>
      <c r="AB139" s="2498"/>
      <c r="AC139" s="2498"/>
      <c r="AD139" s="2498"/>
      <c r="AE139" s="2498"/>
      <c r="AF139" s="2498"/>
      <c r="AG139" s="2498"/>
      <c r="AH139" s="2498"/>
      <c r="AI139" s="2498"/>
      <c r="AJ139" s="2498"/>
      <c r="AK139" s="2498"/>
      <c r="AL139" s="2498"/>
      <c r="AM139" s="2498"/>
      <c r="AN139" s="2498"/>
      <c r="AO139" s="2498"/>
      <c r="AP139" s="2498"/>
      <c r="AQ139" s="2498"/>
      <c r="AR139" s="2498"/>
      <c r="AS139" s="2498"/>
      <c r="AT139" s="2498"/>
      <c r="AU139" s="2498"/>
      <c r="AV139" s="2498"/>
      <c r="AW139" s="2498"/>
      <c r="AX139" s="2498"/>
      <c r="AY139" s="2498"/>
      <c r="AZ139" s="2498"/>
      <c r="BA139" s="2595" t="s">
        <v>3</v>
      </c>
      <c r="BB139" s="2595" t="s">
        <v>3</v>
      </c>
      <c r="BC139" s="2498"/>
      <c r="BD139" s="2759">
        <v>0</v>
      </c>
      <c r="BE139" s="2759">
        <v>0</v>
      </c>
    </row>
    <row r="140" spans="1:57" x14ac:dyDescent="0.25">
      <c r="A140" s="2816"/>
      <c r="B140" s="2816"/>
      <c r="C140" s="2588" t="s">
        <v>169</v>
      </c>
      <c r="D140" s="2702">
        <v>0</v>
      </c>
      <c r="E140" s="2730"/>
      <c r="F140" s="2731"/>
      <c r="G140" s="2731"/>
      <c r="H140" s="2731"/>
      <c r="I140" s="2731"/>
      <c r="J140" s="2672"/>
      <c r="K140" s="2672"/>
      <c r="L140" s="2731"/>
      <c r="M140" s="2732"/>
      <c r="N140" s="2671"/>
      <c r="O140" s="2673"/>
      <c r="P140" s="2626"/>
      <c r="Q140" s="2733"/>
      <c r="R140" s="2756" t="s">
        <v>6</v>
      </c>
      <c r="S140" s="2495"/>
      <c r="T140" s="2495"/>
      <c r="U140" s="2495"/>
      <c r="V140" s="2495"/>
      <c r="W140" s="2502"/>
      <c r="X140" s="2502"/>
      <c r="Y140" s="2509"/>
      <c r="Z140" s="2502"/>
      <c r="AA140" s="2502"/>
      <c r="AB140" s="2498"/>
      <c r="AC140" s="2498"/>
      <c r="AD140" s="2498"/>
      <c r="AE140" s="2498"/>
      <c r="AF140" s="2498"/>
      <c r="AG140" s="2498"/>
      <c r="AH140" s="2498"/>
      <c r="AI140" s="2498"/>
      <c r="AJ140" s="2498"/>
      <c r="AK140" s="2498"/>
      <c r="AL140" s="2498"/>
      <c r="AM140" s="2498"/>
      <c r="AN140" s="2498"/>
      <c r="AO140" s="2498"/>
      <c r="AP140" s="2498"/>
      <c r="AQ140" s="2498"/>
      <c r="AR140" s="2498"/>
      <c r="AS140" s="2498"/>
      <c r="AT140" s="2498"/>
      <c r="AU140" s="2498"/>
      <c r="AV140" s="2498"/>
      <c r="AW140" s="2498"/>
      <c r="AX140" s="2498"/>
      <c r="AY140" s="2498"/>
      <c r="AZ140" s="2498"/>
      <c r="BA140" s="2595" t="s">
        <v>3</v>
      </c>
      <c r="BB140" s="2595" t="s">
        <v>3</v>
      </c>
      <c r="BC140" s="2498"/>
      <c r="BD140" s="2759">
        <v>0</v>
      </c>
      <c r="BE140" s="2759">
        <v>0</v>
      </c>
    </row>
    <row r="141" spans="1:57" x14ac:dyDescent="0.25">
      <c r="A141" s="2816"/>
      <c r="B141" s="2816"/>
      <c r="C141" s="2533" t="s">
        <v>170</v>
      </c>
      <c r="D141" s="2635">
        <v>0</v>
      </c>
      <c r="E141" s="2637"/>
      <c r="F141" s="2638"/>
      <c r="G141" s="2638"/>
      <c r="H141" s="2638"/>
      <c r="I141" s="2638"/>
      <c r="J141" s="2628"/>
      <c r="K141" s="2628"/>
      <c r="L141" s="2638"/>
      <c r="M141" s="2639"/>
      <c r="N141" s="2627"/>
      <c r="O141" s="2624"/>
      <c r="P141" s="2621"/>
      <c r="Q141" s="2717"/>
      <c r="R141" s="2756" t="s">
        <v>6</v>
      </c>
      <c r="S141" s="2495"/>
      <c r="T141" s="2495"/>
      <c r="U141" s="2495"/>
      <c r="V141" s="2495"/>
      <c r="W141" s="2502"/>
      <c r="X141" s="2502"/>
      <c r="Y141" s="2509"/>
      <c r="Z141" s="2502"/>
      <c r="AA141" s="2502"/>
      <c r="AB141" s="2498"/>
      <c r="AC141" s="2498"/>
      <c r="AD141" s="2498"/>
      <c r="AE141" s="2498"/>
      <c r="AF141" s="2498"/>
      <c r="AG141" s="2498"/>
      <c r="AH141" s="2498"/>
      <c r="AI141" s="2498"/>
      <c r="AJ141" s="2498"/>
      <c r="AK141" s="2498"/>
      <c r="AL141" s="2498"/>
      <c r="AM141" s="2498"/>
      <c r="AN141" s="2498"/>
      <c r="AO141" s="2498"/>
      <c r="AP141" s="2498"/>
      <c r="AQ141" s="2498"/>
      <c r="AR141" s="2498"/>
      <c r="AS141" s="2498"/>
      <c r="AT141" s="2498"/>
      <c r="AU141" s="2498"/>
      <c r="AV141" s="2498"/>
      <c r="AW141" s="2498"/>
      <c r="AX141" s="2498"/>
      <c r="AY141" s="2498"/>
      <c r="AZ141" s="2498"/>
      <c r="BA141" s="2595" t="s">
        <v>3</v>
      </c>
      <c r="BB141" s="2595" t="s">
        <v>3</v>
      </c>
      <c r="BC141" s="2498"/>
      <c r="BD141" s="2759">
        <v>0</v>
      </c>
      <c r="BE141" s="2759">
        <v>0</v>
      </c>
    </row>
    <row r="142" spans="1:57" x14ac:dyDescent="0.25">
      <c r="A142" s="2816"/>
      <c r="B142" s="2816"/>
      <c r="C142" s="2547" t="s">
        <v>171</v>
      </c>
      <c r="D142" s="2650">
        <v>0</v>
      </c>
      <c r="E142" s="2647"/>
      <c r="F142" s="2695"/>
      <c r="G142" s="2695"/>
      <c r="H142" s="2695"/>
      <c r="I142" s="2695"/>
      <c r="J142" s="2652"/>
      <c r="K142" s="2652"/>
      <c r="L142" s="2695"/>
      <c r="M142" s="2648"/>
      <c r="N142" s="2651"/>
      <c r="O142" s="2625"/>
      <c r="P142" s="2654"/>
      <c r="Q142" s="2718"/>
      <c r="R142" s="2756" t="s">
        <v>6</v>
      </c>
      <c r="S142" s="2495"/>
      <c r="T142" s="2495"/>
      <c r="U142" s="2495"/>
      <c r="V142" s="2495"/>
      <c r="W142" s="2502"/>
      <c r="X142" s="2502"/>
      <c r="Y142" s="2509"/>
      <c r="Z142" s="2502"/>
      <c r="AA142" s="2502"/>
      <c r="AB142" s="2498"/>
      <c r="AC142" s="2498"/>
      <c r="AD142" s="2498"/>
      <c r="AE142" s="2498"/>
      <c r="AF142" s="2498"/>
      <c r="AG142" s="2498"/>
      <c r="AH142" s="2498"/>
      <c r="AI142" s="2498"/>
      <c r="AJ142" s="2498"/>
      <c r="AK142" s="2498"/>
      <c r="AL142" s="2498"/>
      <c r="AM142" s="2498"/>
      <c r="AN142" s="2498"/>
      <c r="AO142" s="2498"/>
      <c r="AP142" s="2498"/>
      <c r="AQ142" s="2498"/>
      <c r="AR142" s="2498"/>
      <c r="AS142" s="2498"/>
      <c r="AT142" s="2498"/>
      <c r="AU142" s="2498"/>
      <c r="AV142" s="2498"/>
      <c r="AW142" s="2498"/>
      <c r="AX142" s="2498"/>
      <c r="AY142" s="2498"/>
      <c r="AZ142" s="2498"/>
      <c r="BA142" s="2595" t="s">
        <v>3</v>
      </c>
      <c r="BB142" s="2595" t="s">
        <v>3</v>
      </c>
      <c r="BC142" s="2498"/>
      <c r="BD142" s="2759">
        <v>0</v>
      </c>
      <c r="BE142" s="2759">
        <v>0</v>
      </c>
    </row>
    <row r="143" spans="1:57" x14ac:dyDescent="0.25">
      <c r="A143" s="2800"/>
      <c r="B143" s="2800"/>
      <c r="C143" s="2548" t="s">
        <v>172</v>
      </c>
      <c r="D143" s="2636">
        <v>0</v>
      </c>
      <c r="E143" s="2658"/>
      <c r="F143" s="2659"/>
      <c r="G143" s="2659"/>
      <c r="H143" s="2659"/>
      <c r="I143" s="2659"/>
      <c r="J143" s="2631"/>
      <c r="K143" s="2631"/>
      <c r="L143" s="2659"/>
      <c r="M143" s="2660"/>
      <c r="N143" s="2630"/>
      <c r="O143" s="2633"/>
      <c r="P143" s="2676"/>
      <c r="Q143" s="2727"/>
      <c r="R143" s="2756" t="s">
        <v>6</v>
      </c>
      <c r="S143" s="2495"/>
      <c r="T143" s="2495"/>
      <c r="U143" s="2495"/>
      <c r="V143" s="2495"/>
      <c r="W143" s="2502"/>
      <c r="X143" s="2502"/>
      <c r="Y143" s="2509"/>
      <c r="Z143" s="2502"/>
      <c r="AA143" s="2502"/>
      <c r="AB143" s="2498"/>
      <c r="AC143" s="2498"/>
      <c r="AD143" s="2498"/>
      <c r="AE143" s="2498"/>
      <c r="AF143" s="2498"/>
      <c r="AG143" s="2498"/>
      <c r="AH143" s="2498"/>
      <c r="AI143" s="2498"/>
      <c r="AJ143" s="2498"/>
      <c r="AK143" s="2498"/>
      <c r="AL143" s="2498"/>
      <c r="AM143" s="2498"/>
      <c r="AN143" s="2498"/>
      <c r="AO143" s="2498"/>
      <c r="AP143" s="2498"/>
      <c r="AQ143" s="2498"/>
      <c r="AR143" s="2498"/>
      <c r="AS143" s="2498"/>
      <c r="AT143" s="2498"/>
      <c r="AU143" s="2498"/>
      <c r="AV143" s="2498"/>
      <c r="AW143" s="2498"/>
      <c r="AX143" s="2498"/>
      <c r="AY143" s="2498"/>
      <c r="AZ143" s="2498"/>
      <c r="BA143" s="2595" t="s">
        <v>3</v>
      </c>
      <c r="BB143" s="2595" t="s">
        <v>3</v>
      </c>
      <c r="BC143" s="2498"/>
      <c r="BD143" s="2759">
        <v>0</v>
      </c>
      <c r="BE143" s="2759">
        <v>0</v>
      </c>
    </row>
    <row r="144" spans="1:57" x14ac:dyDescent="0.25">
      <c r="A144" s="2799" t="s">
        <v>173</v>
      </c>
      <c r="B144" s="2799" t="s">
        <v>166</v>
      </c>
      <c r="C144" s="2522" t="s">
        <v>162</v>
      </c>
      <c r="D144" s="2702">
        <v>0</v>
      </c>
      <c r="E144" s="2730"/>
      <c r="F144" s="2731"/>
      <c r="G144" s="2731"/>
      <c r="H144" s="2731"/>
      <c r="I144" s="2731"/>
      <c r="J144" s="2672"/>
      <c r="K144" s="2672"/>
      <c r="L144" s="2731"/>
      <c r="M144" s="2732"/>
      <c r="N144" s="2671"/>
      <c r="O144" s="2673"/>
      <c r="P144" s="2773"/>
      <c r="Q144" s="2733"/>
      <c r="R144" s="2756" t="s">
        <v>6</v>
      </c>
      <c r="S144" s="2495"/>
      <c r="T144" s="2495"/>
      <c r="U144" s="2495"/>
      <c r="V144" s="2495"/>
      <c r="W144" s="2502"/>
      <c r="X144" s="2502"/>
      <c r="Y144" s="2509"/>
      <c r="Z144" s="2502"/>
      <c r="AA144" s="2502"/>
      <c r="AB144" s="2498"/>
      <c r="AC144" s="2498"/>
      <c r="AD144" s="2498"/>
      <c r="AE144" s="2498"/>
      <c r="AF144" s="2498"/>
      <c r="AG144" s="2498"/>
      <c r="AH144" s="2498"/>
      <c r="AI144" s="2498"/>
      <c r="AJ144" s="2498"/>
      <c r="AK144" s="2498"/>
      <c r="AL144" s="2498"/>
      <c r="AM144" s="2498"/>
      <c r="AN144" s="2498"/>
      <c r="AO144" s="2498"/>
      <c r="AP144" s="2498"/>
      <c r="AQ144" s="2498"/>
      <c r="AR144" s="2498"/>
      <c r="AS144" s="2498"/>
      <c r="AT144" s="2498"/>
      <c r="AU144" s="2498"/>
      <c r="AV144" s="2498"/>
      <c r="AW144" s="2498"/>
      <c r="AX144" s="2498"/>
      <c r="AY144" s="2498"/>
      <c r="AZ144" s="2498"/>
      <c r="BA144" s="2595" t="s">
        <v>3</v>
      </c>
      <c r="BB144" s="2595" t="s">
        <v>3</v>
      </c>
      <c r="BC144" s="2498"/>
      <c r="BD144" s="2759">
        <v>0</v>
      </c>
      <c r="BE144" s="2759">
        <v>0</v>
      </c>
    </row>
    <row r="145" spans="1:57" x14ac:dyDescent="0.25">
      <c r="A145" s="2839"/>
      <c r="B145" s="2800"/>
      <c r="C145" s="2524" t="s">
        <v>174</v>
      </c>
      <c r="D145" s="2650">
        <v>0</v>
      </c>
      <c r="E145" s="2647"/>
      <c r="F145" s="2695"/>
      <c r="G145" s="2695"/>
      <c r="H145" s="2695"/>
      <c r="I145" s="2695"/>
      <c r="J145" s="2652"/>
      <c r="K145" s="2631"/>
      <c r="L145" s="2695"/>
      <c r="M145" s="2648"/>
      <c r="N145" s="2781"/>
      <c r="O145" s="2782"/>
      <c r="P145" s="2735"/>
      <c r="Q145" s="2718"/>
      <c r="R145" s="2756" t="s">
        <v>3</v>
      </c>
      <c r="S145" s="2495"/>
      <c r="T145" s="2495"/>
      <c r="U145" s="2495"/>
      <c r="V145" s="2495"/>
      <c r="W145" s="2502"/>
      <c r="X145" s="2502"/>
      <c r="Y145" s="2509"/>
      <c r="Z145" s="2502"/>
      <c r="AA145" s="2502"/>
      <c r="AB145" s="2498"/>
      <c r="AC145" s="2498"/>
      <c r="AD145" s="2498"/>
      <c r="AE145" s="2498"/>
      <c r="AF145" s="2498"/>
      <c r="AG145" s="2498"/>
      <c r="AH145" s="2498"/>
      <c r="AI145" s="2498"/>
      <c r="AJ145" s="2498"/>
      <c r="AK145" s="2498"/>
      <c r="AL145" s="2498"/>
      <c r="AM145" s="2498"/>
      <c r="AN145" s="2498"/>
      <c r="AO145" s="2498"/>
      <c r="AP145" s="2498"/>
      <c r="AQ145" s="2498"/>
      <c r="AR145" s="2498"/>
      <c r="AS145" s="2498"/>
      <c r="AT145" s="2498"/>
      <c r="AU145" s="2498"/>
      <c r="AV145" s="2498"/>
      <c r="AW145" s="2498"/>
      <c r="AX145" s="2498"/>
      <c r="AY145" s="2498"/>
      <c r="AZ145" s="2498"/>
      <c r="BA145" s="2518"/>
      <c r="BB145" s="2595" t="s">
        <v>3</v>
      </c>
      <c r="BC145" s="2498"/>
      <c r="BD145" s="2772"/>
      <c r="BE145" s="2759">
        <v>0</v>
      </c>
    </row>
    <row r="146" spans="1:57" x14ac:dyDescent="0.25">
      <c r="A146" s="2839"/>
      <c r="B146" s="2799" t="s">
        <v>167</v>
      </c>
      <c r="C146" s="2587" t="s">
        <v>162</v>
      </c>
      <c r="D146" s="2634">
        <v>0</v>
      </c>
      <c r="E146" s="2655"/>
      <c r="F146" s="2642"/>
      <c r="G146" s="2642"/>
      <c r="H146" s="2642"/>
      <c r="I146" s="2642"/>
      <c r="J146" s="2641"/>
      <c r="K146" s="2672"/>
      <c r="L146" s="2642"/>
      <c r="M146" s="2643"/>
      <c r="N146" s="2640"/>
      <c r="O146" s="2669"/>
      <c r="P146" s="2773"/>
      <c r="Q146" s="2716"/>
      <c r="R146" s="2756" t="s">
        <v>6</v>
      </c>
      <c r="S146" s="2495"/>
      <c r="T146" s="2495"/>
      <c r="U146" s="2495"/>
      <c r="V146" s="2495"/>
      <c r="W146" s="2502"/>
      <c r="X146" s="2502"/>
      <c r="Y146" s="2509"/>
      <c r="Z146" s="2502"/>
      <c r="AA146" s="2502"/>
      <c r="AB146" s="2498"/>
      <c r="AC146" s="2498"/>
      <c r="AD146" s="2498"/>
      <c r="AE146" s="2498"/>
      <c r="AF146" s="2498"/>
      <c r="AG146" s="2498"/>
      <c r="AH146" s="2498"/>
      <c r="AI146" s="2498"/>
      <c r="AJ146" s="2498"/>
      <c r="AK146" s="2498"/>
      <c r="AL146" s="2498"/>
      <c r="AM146" s="2498"/>
      <c r="AN146" s="2498"/>
      <c r="AO146" s="2498"/>
      <c r="AP146" s="2498"/>
      <c r="AQ146" s="2498"/>
      <c r="AR146" s="2498"/>
      <c r="AS146" s="2498"/>
      <c r="AT146" s="2498"/>
      <c r="AU146" s="2498"/>
      <c r="AV146" s="2498"/>
      <c r="AW146" s="2498"/>
      <c r="AX146" s="2498"/>
      <c r="AY146" s="2498"/>
      <c r="AZ146" s="2498"/>
      <c r="BA146" s="2595" t="s">
        <v>3</v>
      </c>
      <c r="BB146" s="2595" t="s">
        <v>3</v>
      </c>
      <c r="BC146" s="2498"/>
      <c r="BD146" s="2759">
        <v>0</v>
      </c>
      <c r="BE146" s="2759">
        <v>0</v>
      </c>
    </row>
    <row r="147" spans="1:57" x14ac:dyDescent="0.25">
      <c r="A147" s="2831"/>
      <c r="B147" s="2800"/>
      <c r="C147" s="2525" t="s">
        <v>163</v>
      </c>
      <c r="D147" s="2636">
        <v>0</v>
      </c>
      <c r="E147" s="2658"/>
      <c r="F147" s="2659"/>
      <c r="G147" s="2659"/>
      <c r="H147" s="2659"/>
      <c r="I147" s="2659"/>
      <c r="J147" s="2631"/>
      <c r="K147" s="2631"/>
      <c r="L147" s="2659"/>
      <c r="M147" s="2660"/>
      <c r="N147" s="2781"/>
      <c r="O147" s="2782"/>
      <c r="P147" s="2735"/>
      <c r="Q147" s="2727"/>
      <c r="R147" s="2756" t="s">
        <v>3</v>
      </c>
      <c r="S147" s="2495"/>
      <c r="T147" s="2495"/>
      <c r="U147" s="2495"/>
      <c r="V147" s="2495"/>
      <c r="W147" s="2502"/>
      <c r="X147" s="2502"/>
      <c r="Y147" s="2509"/>
      <c r="Z147" s="2502"/>
      <c r="AA147" s="2502"/>
      <c r="AB147" s="2498"/>
      <c r="AC147" s="2498"/>
      <c r="AD147" s="2498"/>
      <c r="AE147" s="2498"/>
      <c r="AF147" s="2498"/>
      <c r="AG147" s="2498"/>
      <c r="AH147" s="2498"/>
      <c r="AI147" s="2498"/>
      <c r="AJ147" s="2498"/>
      <c r="AK147" s="2498"/>
      <c r="AL147" s="2498"/>
      <c r="AM147" s="2498"/>
      <c r="AN147" s="2498"/>
      <c r="AO147" s="2498"/>
      <c r="AP147" s="2498"/>
      <c r="AQ147" s="2498"/>
      <c r="AR147" s="2498"/>
      <c r="AS147" s="2498"/>
      <c r="AT147" s="2498"/>
      <c r="AU147" s="2498"/>
      <c r="AV147" s="2498"/>
      <c r="AW147" s="2498"/>
      <c r="AX147" s="2498"/>
      <c r="AY147" s="2498"/>
      <c r="AZ147" s="2498"/>
      <c r="BA147" s="2518"/>
      <c r="BB147" s="2595" t="s">
        <v>3</v>
      </c>
      <c r="BC147" s="2498"/>
      <c r="BD147" s="2772"/>
      <c r="BE147" s="2759">
        <v>0</v>
      </c>
    </row>
    <row r="148" spans="1:57" x14ac:dyDescent="0.25">
      <c r="A148" s="2838" t="s">
        <v>175</v>
      </c>
      <c r="B148" s="2840" t="s">
        <v>161</v>
      </c>
      <c r="C148" s="2841"/>
      <c r="D148" s="2668">
        <v>0</v>
      </c>
      <c r="E148" s="2701"/>
      <c r="F148" s="2706"/>
      <c r="G148" s="2706"/>
      <c r="H148" s="2706"/>
      <c r="I148" s="2706"/>
      <c r="J148" s="2712"/>
      <c r="K148" s="2664">
        <v>0</v>
      </c>
      <c r="L148" s="2780"/>
      <c r="M148" s="2706"/>
      <c r="N148" s="2697"/>
      <c r="O148" s="2682"/>
      <c r="P148" s="2737"/>
      <c r="Q148" s="2734"/>
      <c r="R148" s="2756" t="s">
        <v>6</v>
      </c>
      <c r="S148" s="2495"/>
      <c r="T148" s="2495"/>
      <c r="U148" s="2495"/>
      <c r="V148" s="2495"/>
      <c r="W148" s="2502"/>
      <c r="X148" s="2502"/>
      <c r="Y148" s="2509"/>
      <c r="Z148" s="2502"/>
      <c r="AA148" s="2502"/>
      <c r="AB148" s="2498"/>
      <c r="AC148" s="2498"/>
      <c r="AD148" s="2498"/>
      <c r="AE148" s="2498"/>
      <c r="AF148" s="2498"/>
      <c r="AG148" s="2498"/>
      <c r="AH148" s="2498"/>
      <c r="AI148" s="2498"/>
      <c r="AJ148" s="2498"/>
      <c r="AK148" s="2498"/>
      <c r="AL148" s="2498"/>
      <c r="AM148" s="2498"/>
      <c r="AN148" s="2498"/>
      <c r="AO148" s="2498"/>
      <c r="AP148" s="2498"/>
      <c r="AQ148" s="2498"/>
      <c r="AR148" s="2498"/>
      <c r="AS148" s="2498"/>
      <c r="AT148" s="2498"/>
      <c r="AU148" s="2498"/>
      <c r="AV148" s="2498"/>
      <c r="AW148" s="2498"/>
      <c r="AX148" s="2498"/>
      <c r="AY148" s="2498"/>
      <c r="AZ148" s="2498"/>
      <c r="BA148" s="2595" t="s">
        <v>3</v>
      </c>
      <c r="BB148" s="2595" t="s">
        <v>3</v>
      </c>
      <c r="BC148" s="2498"/>
      <c r="BD148" s="2759">
        <v>0</v>
      </c>
      <c r="BE148" s="2759">
        <v>0</v>
      </c>
    </row>
    <row r="149" spans="1:57" x14ac:dyDescent="0.25">
      <c r="A149" s="2839"/>
      <c r="B149" s="2842" t="s">
        <v>166</v>
      </c>
      <c r="C149" s="2587" t="s">
        <v>162</v>
      </c>
      <c r="D149" s="2634">
        <v>0</v>
      </c>
      <c r="E149" s="2655"/>
      <c r="F149" s="2642"/>
      <c r="G149" s="2642"/>
      <c r="H149" s="2642"/>
      <c r="I149" s="2642"/>
      <c r="J149" s="2642"/>
      <c r="K149" s="2686">
        <v>0</v>
      </c>
      <c r="L149" s="2642"/>
      <c r="M149" s="2643"/>
      <c r="N149" s="2677"/>
      <c r="O149" s="2669"/>
      <c r="P149" s="2675"/>
      <c r="Q149" s="2716"/>
      <c r="R149" s="2756" t="s">
        <v>6</v>
      </c>
      <c r="S149" s="2495"/>
      <c r="T149" s="2495"/>
      <c r="U149" s="2495"/>
      <c r="V149" s="2495"/>
      <c r="W149" s="2502"/>
      <c r="X149" s="2502"/>
      <c r="Y149" s="2509"/>
      <c r="Z149" s="2502"/>
      <c r="AA149" s="2502"/>
      <c r="AB149" s="2498"/>
      <c r="AC149" s="2498"/>
      <c r="AD149" s="2498"/>
      <c r="AE149" s="2498"/>
      <c r="AF149" s="2498"/>
      <c r="AG149" s="2498"/>
      <c r="AH149" s="2498"/>
      <c r="AI149" s="2498"/>
      <c r="AJ149" s="2498"/>
      <c r="AK149" s="2498"/>
      <c r="AL149" s="2498"/>
      <c r="AM149" s="2498"/>
      <c r="AN149" s="2498"/>
      <c r="AO149" s="2498"/>
      <c r="AP149" s="2498"/>
      <c r="AQ149" s="2498"/>
      <c r="AR149" s="2498"/>
      <c r="AS149" s="2498"/>
      <c r="AT149" s="2498"/>
      <c r="AU149" s="2498"/>
      <c r="AV149" s="2498"/>
      <c r="AW149" s="2498"/>
      <c r="AX149" s="2498"/>
      <c r="AY149" s="2498"/>
      <c r="AZ149" s="2498"/>
      <c r="BA149" s="2595" t="s">
        <v>3</v>
      </c>
      <c r="BB149" s="2595" t="s">
        <v>3</v>
      </c>
      <c r="BC149" s="2498"/>
      <c r="BD149" s="2759">
        <v>0</v>
      </c>
      <c r="BE149" s="2759">
        <v>0</v>
      </c>
    </row>
    <row r="150" spans="1:57" x14ac:dyDescent="0.25">
      <c r="A150" s="2839"/>
      <c r="B150" s="2843"/>
      <c r="C150" s="2525" t="s">
        <v>174</v>
      </c>
      <c r="D150" s="2636">
        <v>0</v>
      </c>
      <c r="E150" s="2658"/>
      <c r="F150" s="2659"/>
      <c r="G150" s="2659"/>
      <c r="H150" s="2659"/>
      <c r="I150" s="2659"/>
      <c r="J150" s="2659"/>
      <c r="K150" s="2708">
        <v>0</v>
      </c>
      <c r="L150" s="2659"/>
      <c r="M150" s="2660"/>
      <c r="N150" s="2783"/>
      <c r="O150" s="2782"/>
      <c r="P150" s="2676"/>
      <c r="Q150" s="2727"/>
      <c r="R150" s="2756" t="s">
        <v>3</v>
      </c>
      <c r="S150" s="2495"/>
      <c r="T150" s="2495"/>
      <c r="U150" s="2495"/>
      <c r="V150" s="2495"/>
      <c r="W150" s="2502"/>
      <c r="X150" s="2502"/>
      <c r="Y150" s="2509"/>
      <c r="Z150" s="2502"/>
      <c r="AA150" s="2502"/>
      <c r="AB150" s="2498"/>
      <c r="AC150" s="2498"/>
      <c r="AD150" s="2498"/>
      <c r="AE150" s="2498"/>
      <c r="AF150" s="2498"/>
      <c r="AG150" s="2498"/>
      <c r="AH150" s="2498"/>
      <c r="AI150" s="2498"/>
      <c r="AJ150" s="2498"/>
      <c r="AK150" s="2498"/>
      <c r="AL150" s="2498"/>
      <c r="AM150" s="2498"/>
      <c r="AN150" s="2498"/>
      <c r="AO150" s="2498"/>
      <c r="AP150" s="2498"/>
      <c r="AQ150" s="2498"/>
      <c r="AR150" s="2498"/>
      <c r="AS150" s="2498"/>
      <c r="AT150" s="2498"/>
      <c r="AU150" s="2498"/>
      <c r="AV150" s="2498"/>
      <c r="AW150" s="2498"/>
      <c r="AX150" s="2498"/>
      <c r="AY150" s="2498"/>
      <c r="AZ150" s="2498"/>
      <c r="BA150" s="2518"/>
      <c r="BB150" s="2595" t="s">
        <v>3</v>
      </c>
      <c r="BC150" s="2498"/>
      <c r="BD150" s="2772"/>
      <c r="BE150" s="2759">
        <v>0</v>
      </c>
    </row>
    <row r="151" spans="1:57" x14ac:dyDescent="0.25">
      <c r="A151" s="2839"/>
      <c r="B151" s="2842" t="s">
        <v>167</v>
      </c>
      <c r="C151" s="2587" t="s">
        <v>162</v>
      </c>
      <c r="D151" s="2634">
        <v>0</v>
      </c>
      <c r="E151" s="2655"/>
      <c r="F151" s="2642"/>
      <c r="G151" s="2642"/>
      <c r="H151" s="2642"/>
      <c r="I151" s="2642"/>
      <c r="J151" s="2642"/>
      <c r="K151" s="2705">
        <v>0</v>
      </c>
      <c r="L151" s="2642"/>
      <c r="M151" s="2643"/>
      <c r="N151" s="2677"/>
      <c r="O151" s="2669"/>
      <c r="P151" s="2675"/>
      <c r="Q151" s="2716"/>
      <c r="R151" s="2756" t="s">
        <v>6</v>
      </c>
      <c r="S151" s="2495"/>
      <c r="T151" s="2495"/>
      <c r="U151" s="2495"/>
      <c r="V151" s="2495"/>
      <c r="W151" s="2502"/>
      <c r="X151" s="2502"/>
      <c r="Y151" s="2509"/>
      <c r="Z151" s="2502"/>
      <c r="AA151" s="2502"/>
      <c r="AB151" s="2498"/>
      <c r="AC151" s="2498"/>
      <c r="AD151" s="2498"/>
      <c r="AE151" s="2498"/>
      <c r="AF151" s="2498"/>
      <c r="AG151" s="2498"/>
      <c r="AH151" s="2498"/>
      <c r="AI151" s="2498"/>
      <c r="AJ151" s="2498"/>
      <c r="AK151" s="2498"/>
      <c r="AL151" s="2498"/>
      <c r="AM151" s="2498"/>
      <c r="AN151" s="2498"/>
      <c r="AO151" s="2498"/>
      <c r="AP151" s="2498"/>
      <c r="AQ151" s="2498"/>
      <c r="AR151" s="2498"/>
      <c r="AS151" s="2498"/>
      <c r="AT151" s="2498"/>
      <c r="AU151" s="2498"/>
      <c r="AV151" s="2498"/>
      <c r="AW151" s="2498"/>
      <c r="AX151" s="2498"/>
      <c r="AY151" s="2498"/>
      <c r="AZ151" s="2498"/>
      <c r="BA151" s="2595" t="s">
        <v>3</v>
      </c>
      <c r="BB151" s="2595" t="s">
        <v>3</v>
      </c>
      <c r="BC151" s="2498"/>
      <c r="BD151" s="2759">
        <v>0</v>
      </c>
      <c r="BE151" s="2759">
        <v>0</v>
      </c>
    </row>
    <row r="152" spans="1:57" x14ac:dyDescent="0.25">
      <c r="A152" s="2831"/>
      <c r="B152" s="2843"/>
      <c r="C152" s="2525" t="s">
        <v>163</v>
      </c>
      <c r="D152" s="2636">
        <v>0</v>
      </c>
      <c r="E152" s="2658"/>
      <c r="F152" s="2659"/>
      <c r="G152" s="2659"/>
      <c r="H152" s="2659"/>
      <c r="I152" s="2659"/>
      <c r="J152" s="2659"/>
      <c r="K152" s="2710">
        <v>0</v>
      </c>
      <c r="L152" s="2659"/>
      <c r="M152" s="2660"/>
      <c r="N152" s="2784"/>
      <c r="O152" s="2785"/>
      <c r="P152" s="2676"/>
      <c r="Q152" s="2727"/>
      <c r="R152" s="2756" t="s">
        <v>3</v>
      </c>
      <c r="S152" s="2495"/>
      <c r="T152" s="2495"/>
      <c r="U152" s="2495"/>
      <c r="V152" s="2495"/>
      <c r="W152" s="2502"/>
      <c r="X152" s="2502"/>
      <c r="Y152" s="2509"/>
      <c r="Z152" s="2502"/>
      <c r="AA152" s="2502"/>
      <c r="AB152" s="2498"/>
      <c r="AC152" s="2498"/>
      <c r="AD152" s="2498"/>
      <c r="AE152" s="2498"/>
      <c r="AF152" s="2498"/>
      <c r="AG152" s="2498"/>
      <c r="AH152" s="2498"/>
      <c r="AI152" s="2498"/>
      <c r="AJ152" s="2498"/>
      <c r="AK152" s="2498"/>
      <c r="AL152" s="2498"/>
      <c r="AM152" s="2498"/>
      <c r="AN152" s="2498"/>
      <c r="AO152" s="2498"/>
      <c r="AP152" s="2498"/>
      <c r="AQ152" s="2498"/>
      <c r="AR152" s="2498"/>
      <c r="AS152" s="2498"/>
      <c r="AT152" s="2498"/>
      <c r="AU152" s="2498"/>
      <c r="AV152" s="2498"/>
      <c r="AW152" s="2498"/>
      <c r="AX152" s="2498"/>
      <c r="AY152" s="2498"/>
      <c r="AZ152" s="2498"/>
      <c r="BA152" s="2518"/>
      <c r="BB152" s="2595" t="s">
        <v>3</v>
      </c>
      <c r="BC152" s="2498"/>
      <c r="BD152" s="2772"/>
      <c r="BE152" s="2759">
        <v>0</v>
      </c>
    </row>
    <row r="153" spans="1:57" ht="15.75" x14ac:dyDescent="0.25">
      <c r="A153" s="2551" t="s">
        <v>176</v>
      </c>
      <c r="B153" s="2543"/>
      <c r="C153" s="2564"/>
      <c r="D153" s="2526"/>
      <c r="E153" s="2526"/>
      <c r="F153" s="2589"/>
      <c r="G153" s="2589"/>
      <c r="H153" s="2589"/>
      <c r="I153" s="2589"/>
      <c r="J153" s="2589"/>
      <c r="K153" s="2589"/>
      <c r="L153" s="2589"/>
      <c r="M153" s="2589"/>
      <c r="N153" s="2589"/>
      <c r="O153" s="2589"/>
      <c r="P153" s="2589"/>
      <c r="Q153" s="2590"/>
      <c r="R153" s="2590"/>
      <c r="S153" s="2538"/>
      <c r="T153" s="2495"/>
      <c r="U153" s="2495"/>
      <c r="V153" s="2495"/>
      <c r="W153" s="2495"/>
      <c r="X153" s="2495"/>
      <c r="Y153" s="2495"/>
      <c r="Z153" s="2495"/>
      <c r="AA153" s="2495"/>
      <c r="AB153" s="2495"/>
      <c r="AC153" s="2495"/>
      <c r="AD153" s="2495"/>
      <c r="AE153" s="2495"/>
      <c r="AF153" s="2495"/>
      <c r="AG153" s="2495"/>
      <c r="AH153" s="2495"/>
      <c r="AI153" s="2495"/>
      <c r="AJ153" s="2495"/>
      <c r="AK153" s="2495"/>
      <c r="AL153" s="2495"/>
      <c r="AM153" s="2495"/>
      <c r="AN153" s="2495"/>
      <c r="AO153" s="2495"/>
      <c r="AP153" s="2495"/>
      <c r="AQ153" s="2495"/>
      <c r="AR153" s="2495"/>
      <c r="AS153" s="2495"/>
      <c r="AT153" s="2495"/>
      <c r="AU153" s="2495"/>
      <c r="AV153" s="2495"/>
      <c r="AW153" s="2495"/>
      <c r="AX153" s="2495"/>
      <c r="AY153" s="2495"/>
      <c r="AZ153" s="2495"/>
      <c r="BA153" s="2495"/>
      <c r="BB153" s="2495"/>
      <c r="BC153" s="2495"/>
      <c r="BD153" s="2495"/>
      <c r="BE153" s="2495"/>
    </row>
    <row r="154" spans="1:57" ht="15.75" x14ac:dyDescent="0.25">
      <c r="A154" s="2804" t="s">
        <v>177</v>
      </c>
      <c r="B154" s="2805"/>
      <c r="C154" s="2806"/>
      <c r="D154" s="2801" t="s">
        <v>4</v>
      </c>
      <c r="E154" s="2797" t="s">
        <v>14</v>
      </c>
      <c r="F154" s="2803"/>
      <c r="G154" s="2803"/>
      <c r="H154" s="2798"/>
      <c r="I154" s="2538"/>
      <c r="J154" s="2508"/>
      <c r="K154" s="2508"/>
      <c r="L154" s="2521"/>
      <c r="M154" s="2521"/>
      <c r="N154" s="2521"/>
      <c r="O154" s="2521"/>
      <c r="P154" s="2521"/>
      <c r="Q154" s="2521"/>
      <c r="R154" s="2521"/>
      <c r="S154" s="2495"/>
      <c r="T154" s="2495"/>
      <c r="U154" s="2495"/>
      <c r="V154" s="2495"/>
      <c r="W154" s="2495"/>
      <c r="X154" s="2495"/>
      <c r="Y154" s="2495"/>
      <c r="Z154" s="2495"/>
      <c r="AA154" s="2495"/>
      <c r="AB154" s="2498"/>
      <c r="AC154" s="2498"/>
      <c r="AD154" s="2498"/>
      <c r="AE154" s="2498"/>
      <c r="AF154" s="2498"/>
      <c r="AG154" s="2498"/>
      <c r="AH154" s="2498"/>
      <c r="AI154" s="2498"/>
      <c r="AJ154" s="2498"/>
      <c r="AK154" s="2498"/>
      <c r="AL154" s="2498"/>
      <c r="AM154" s="2498"/>
      <c r="AN154" s="2498"/>
      <c r="AO154" s="2498"/>
      <c r="AP154" s="2498"/>
      <c r="AQ154" s="2498"/>
      <c r="AR154" s="2498"/>
      <c r="AS154" s="2498"/>
      <c r="AT154" s="2498"/>
      <c r="AU154" s="2498"/>
      <c r="AV154" s="2498"/>
      <c r="AW154" s="2498"/>
      <c r="AX154" s="2498"/>
      <c r="AY154" s="2498"/>
      <c r="AZ154" s="2498"/>
      <c r="BA154" s="2495"/>
      <c r="BB154" s="2495"/>
      <c r="BC154" s="2495"/>
      <c r="BD154" s="2495"/>
      <c r="BE154" s="2498"/>
    </row>
    <row r="155" spans="1:57" ht="15.75" x14ac:dyDescent="0.25">
      <c r="A155" s="2807"/>
      <c r="B155" s="2808"/>
      <c r="C155" s="2809"/>
      <c r="D155" s="2831"/>
      <c r="E155" s="2544" t="s">
        <v>178</v>
      </c>
      <c r="F155" s="2510" t="s">
        <v>179</v>
      </c>
      <c r="G155" s="2510" t="s">
        <v>92</v>
      </c>
      <c r="H155" s="2529" t="s">
        <v>180</v>
      </c>
      <c r="I155" s="2538"/>
      <c r="J155" s="2508"/>
      <c r="K155" s="2508"/>
      <c r="L155" s="2521"/>
      <c r="M155" s="2521"/>
      <c r="N155" s="2521"/>
      <c r="O155" s="2521"/>
      <c r="P155" s="2521"/>
      <c r="Q155" s="2521"/>
      <c r="R155" s="2521"/>
      <c r="S155" s="2495"/>
      <c r="T155" s="2495"/>
      <c r="U155" s="2495"/>
      <c r="V155" s="2495"/>
      <c r="W155" s="2495"/>
      <c r="X155" s="2495"/>
      <c r="Y155" s="2495"/>
      <c r="Z155" s="2495"/>
      <c r="AA155" s="2495"/>
      <c r="AB155" s="2498"/>
      <c r="AC155" s="2498"/>
      <c r="AD155" s="2498"/>
      <c r="AE155" s="2498"/>
      <c r="AF155" s="2498"/>
      <c r="AG155" s="2498"/>
      <c r="AH155" s="2498"/>
      <c r="AI155" s="2498"/>
      <c r="AJ155" s="2498"/>
      <c r="AK155" s="2498"/>
      <c r="AL155" s="2498"/>
      <c r="AM155" s="2498"/>
      <c r="AN155" s="2498"/>
      <c r="AO155" s="2498"/>
      <c r="AP155" s="2498"/>
      <c r="AQ155" s="2498"/>
      <c r="AR155" s="2498"/>
      <c r="AS155" s="2498"/>
      <c r="AT155" s="2498"/>
      <c r="AU155" s="2498"/>
      <c r="AV155" s="2498"/>
      <c r="AW155" s="2498"/>
      <c r="AX155" s="2498"/>
      <c r="AY155" s="2498"/>
      <c r="AZ155" s="2498"/>
      <c r="BA155" s="2495"/>
      <c r="BB155" s="2495"/>
      <c r="BC155" s="2495"/>
      <c r="BD155" s="2495"/>
      <c r="BE155" s="2498"/>
    </row>
    <row r="156" spans="1:57" ht="15.75" x14ac:dyDescent="0.25">
      <c r="A156" s="2832" t="s">
        <v>181</v>
      </c>
      <c r="B156" s="2833"/>
      <c r="C156" s="2834"/>
      <c r="D156" s="2634">
        <v>0</v>
      </c>
      <c r="E156" s="2640"/>
      <c r="F156" s="2641"/>
      <c r="G156" s="2641"/>
      <c r="H156" s="2669"/>
      <c r="I156" s="2774" t="s">
        <v>3</v>
      </c>
      <c r="J156" s="2508"/>
      <c r="K156" s="2508"/>
      <c r="L156" s="2521"/>
      <c r="M156" s="2521"/>
      <c r="N156" s="2521"/>
      <c r="O156" s="2521"/>
      <c r="P156" s="2521"/>
      <c r="Q156" s="2521"/>
      <c r="R156" s="2521"/>
      <c r="S156" s="2495"/>
      <c r="T156" s="2495"/>
      <c r="U156" s="2495"/>
      <c r="V156" s="2495"/>
      <c r="W156" s="2495"/>
      <c r="X156" s="2495"/>
      <c r="Y156" s="2495"/>
      <c r="Z156" s="2495"/>
      <c r="AA156" s="2495"/>
      <c r="AB156" s="2498"/>
      <c r="AC156" s="2498"/>
      <c r="AD156" s="2498"/>
      <c r="AE156" s="2498"/>
      <c r="AF156" s="2498"/>
      <c r="AG156" s="2498"/>
      <c r="AH156" s="2498"/>
      <c r="AI156" s="2498"/>
      <c r="AJ156" s="2498"/>
      <c r="AK156" s="2498"/>
      <c r="AL156" s="2498"/>
      <c r="AM156" s="2498"/>
      <c r="AN156" s="2498"/>
      <c r="AO156" s="2498"/>
      <c r="AP156" s="2498"/>
      <c r="AQ156" s="2498"/>
      <c r="AR156" s="2498"/>
      <c r="AS156" s="2498"/>
      <c r="AT156" s="2498"/>
      <c r="AU156" s="2498"/>
      <c r="AV156" s="2498"/>
      <c r="AW156" s="2498"/>
      <c r="AX156" s="2498"/>
      <c r="AY156" s="2498"/>
      <c r="AZ156" s="2498"/>
      <c r="BA156" s="2595" t="s">
        <v>3</v>
      </c>
      <c r="BB156" s="2495"/>
      <c r="BC156" s="2495"/>
      <c r="BD156" s="2759">
        <v>0</v>
      </c>
      <c r="BE156" s="2498"/>
    </row>
    <row r="157" spans="1:57" ht="15.75" x14ac:dyDescent="0.25">
      <c r="A157" s="2827" t="s">
        <v>182</v>
      </c>
      <c r="B157" s="2828"/>
      <c r="C157" s="2829"/>
      <c r="D157" s="2636">
        <v>0</v>
      </c>
      <c r="E157" s="2630"/>
      <c r="F157" s="2631"/>
      <c r="G157" s="2631"/>
      <c r="H157" s="2633"/>
      <c r="I157" s="2774" t="s">
        <v>3</v>
      </c>
      <c r="J157" s="2508"/>
      <c r="K157" s="2508"/>
      <c r="L157" s="2521"/>
      <c r="M157" s="2521"/>
      <c r="N157" s="2521"/>
      <c r="O157" s="2521"/>
      <c r="P157" s="2521"/>
      <c r="Q157" s="2521"/>
      <c r="R157" s="2521"/>
      <c r="S157" s="2495"/>
      <c r="T157" s="2495"/>
      <c r="U157" s="2495"/>
      <c r="V157" s="2495"/>
      <c r="W157" s="2495"/>
      <c r="X157" s="2495"/>
      <c r="Y157" s="2495"/>
      <c r="Z157" s="2495"/>
      <c r="AA157" s="2495"/>
      <c r="AB157" s="2498"/>
      <c r="AC157" s="2498"/>
      <c r="AD157" s="2498"/>
      <c r="AE157" s="2498"/>
      <c r="AF157" s="2498"/>
      <c r="AG157" s="2498"/>
      <c r="AH157" s="2498"/>
      <c r="AI157" s="2498"/>
      <c r="AJ157" s="2498"/>
      <c r="AK157" s="2498"/>
      <c r="AL157" s="2498"/>
      <c r="AM157" s="2498"/>
      <c r="AN157" s="2498"/>
      <c r="AO157" s="2498"/>
      <c r="AP157" s="2498"/>
      <c r="AQ157" s="2498"/>
      <c r="AR157" s="2498"/>
      <c r="AS157" s="2498"/>
      <c r="AT157" s="2498"/>
      <c r="AU157" s="2498"/>
      <c r="AV157" s="2498"/>
      <c r="AW157" s="2498"/>
      <c r="AX157" s="2498"/>
      <c r="AY157" s="2498"/>
      <c r="AZ157" s="2498"/>
      <c r="BA157" s="2595" t="s">
        <v>3</v>
      </c>
      <c r="BB157" s="2495"/>
      <c r="BC157" s="2495"/>
      <c r="BD157" s="2759">
        <v>0</v>
      </c>
      <c r="BE157" s="2498"/>
    </row>
    <row r="158" spans="1:57" ht="15.75" x14ac:dyDescent="0.25">
      <c r="A158" s="2552" t="s">
        <v>183</v>
      </c>
      <c r="B158" s="2564"/>
      <c r="C158" s="2564"/>
      <c r="D158" s="2512"/>
      <c r="E158" s="2512"/>
      <c r="F158" s="2512"/>
      <c r="G158" s="2512"/>
      <c r="H158" s="2512"/>
      <c r="I158" s="2512"/>
      <c r="J158" s="2512"/>
      <c r="K158" s="2512"/>
      <c r="L158" s="2512"/>
      <c r="M158" s="2512"/>
      <c r="N158" s="2512"/>
      <c r="O158" s="2512"/>
      <c r="P158" s="2512"/>
      <c r="Q158" s="2512"/>
      <c r="R158" s="2542"/>
      <c r="S158" s="2495"/>
      <c r="T158" s="2495"/>
      <c r="U158" s="2495"/>
      <c r="V158" s="2495"/>
      <c r="W158" s="2495"/>
      <c r="X158" s="2495"/>
      <c r="Y158" s="2495"/>
      <c r="Z158" s="2495"/>
      <c r="AA158" s="2495"/>
      <c r="AB158" s="2495"/>
      <c r="AC158" s="2495"/>
      <c r="AD158" s="2495"/>
      <c r="AE158" s="2495"/>
      <c r="AF158" s="2495"/>
      <c r="AG158" s="2495"/>
      <c r="AH158" s="2495"/>
      <c r="AI158" s="2495"/>
      <c r="AJ158" s="2495"/>
      <c r="AK158" s="2495"/>
      <c r="AL158" s="2495"/>
      <c r="AM158" s="2495"/>
      <c r="AN158" s="2495"/>
      <c r="AO158" s="2495"/>
      <c r="AP158" s="2495"/>
      <c r="AQ158" s="2495"/>
      <c r="AR158" s="2495"/>
      <c r="AS158" s="2495"/>
      <c r="AT158" s="2495"/>
      <c r="AU158" s="2495"/>
      <c r="AV158" s="2495"/>
      <c r="AW158" s="2495"/>
      <c r="AX158" s="2495"/>
      <c r="AY158" s="2495"/>
      <c r="AZ158" s="2495"/>
      <c r="BA158" s="2495"/>
      <c r="BB158" s="2495"/>
      <c r="BC158" s="2495"/>
      <c r="BD158" s="2495"/>
      <c r="BE158" s="2495"/>
    </row>
    <row r="159" spans="1:57" x14ac:dyDescent="0.25">
      <c r="A159" s="2804" t="s">
        <v>184</v>
      </c>
      <c r="B159" s="2805"/>
      <c r="C159" s="2806"/>
      <c r="D159" s="2801" t="s">
        <v>109</v>
      </c>
      <c r="E159" s="2797" t="s">
        <v>14</v>
      </c>
      <c r="F159" s="2803"/>
      <c r="G159" s="2803"/>
      <c r="H159" s="2803"/>
      <c r="I159" s="2803"/>
      <c r="J159" s="2803"/>
      <c r="K159" s="2803"/>
      <c r="L159" s="2803"/>
      <c r="M159" s="2798"/>
      <c r="N159" s="2797" t="s">
        <v>90</v>
      </c>
      <c r="O159" s="2798"/>
      <c r="P159" s="2799" t="s">
        <v>16</v>
      </c>
      <c r="Q159" s="2511"/>
      <c r="R159" s="2511"/>
      <c r="S159" s="2495"/>
      <c r="T159" s="2495"/>
      <c r="U159" s="2495"/>
      <c r="V159" s="2495"/>
      <c r="W159" s="2495"/>
      <c r="X159" s="2495"/>
      <c r="Y159" s="2495"/>
      <c r="Z159" s="2495"/>
      <c r="AA159" s="2495"/>
      <c r="AB159" s="2498"/>
      <c r="AC159" s="2498"/>
      <c r="AD159" s="2498"/>
      <c r="AE159" s="2498"/>
      <c r="AF159" s="2498"/>
      <c r="AG159" s="2498"/>
      <c r="AH159" s="2498"/>
      <c r="AI159" s="2498"/>
      <c r="AJ159" s="2498"/>
      <c r="AK159" s="2498"/>
      <c r="AL159" s="2498"/>
      <c r="AM159" s="2498"/>
      <c r="AN159" s="2498"/>
      <c r="AO159" s="2498"/>
      <c r="AP159" s="2498"/>
      <c r="AQ159" s="2498"/>
      <c r="AR159" s="2498"/>
      <c r="AS159" s="2498"/>
      <c r="AT159" s="2498"/>
      <c r="AU159" s="2498"/>
      <c r="AV159" s="2498"/>
      <c r="AW159" s="2498"/>
      <c r="AX159" s="2498"/>
      <c r="AY159" s="2498"/>
      <c r="AZ159" s="2498"/>
      <c r="BA159" s="2495"/>
      <c r="BB159" s="2495"/>
      <c r="BC159" s="2495"/>
      <c r="BD159" s="2495"/>
      <c r="BE159" s="2498"/>
    </row>
    <row r="160" spans="1:57" ht="21" x14ac:dyDescent="0.25">
      <c r="A160" s="2807"/>
      <c r="B160" s="2808"/>
      <c r="C160" s="2809"/>
      <c r="D160" s="2802"/>
      <c r="E160" s="2544" t="s">
        <v>178</v>
      </c>
      <c r="F160" s="2510" t="s">
        <v>21</v>
      </c>
      <c r="G160" s="2510" t="s">
        <v>185</v>
      </c>
      <c r="H160" s="2510" t="s">
        <v>91</v>
      </c>
      <c r="I160" s="2510" t="s">
        <v>186</v>
      </c>
      <c r="J160" s="2510" t="s">
        <v>92</v>
      </c>
      <c r="K160" s="2510" t="s">
        <v>25</v>
      </c>
      <c r="L160" s="2510" t="s">
        <v>26</v>
      </c>
      <c r="M160" s="2529" t="s">
        <v>27</v>
      </c>
      <c r="N160" s="2544" t="s">
        <v>1</v>
      </c>
      <c r="O160" s="2517" t="s">
        <v>2</v>
      </c>
      <c r="P160" s="2830"/>
      <c r="Q160" s="2511"/>
      <c r="R160" s="2511"/>
      <c r="S160" s="2495"/>
      <c r="T160" s="2495"/>
      <c r="U160" s="2495"/>
      <c r="V160" s="2495"/>
      <c r="W160" s="2495"/>
      <c r="X160" s="2495"/>
      <c r="Y160" s="2495"/>
      <c r="Z160" s="2495"/>
      <c r="AA160" s="2495"/>
      <c r="AB160" s="2498"/>
      <c r="AC160" s="2498"/>
      <c r="AD160" s="2498"/>
      <c r="AE160" s="2498"/>
      <c r="AF160" s="2498"/>
      <c r="AG160" s="2498"/>
      <c r="AH160" s="2498"/>
      <c r="AI160" s="2498"/>
      <c r="AJ160" s="2498"/>
      <c r="AK160" s="2498"/>
      <c r="AL160" s="2498"/>
      <c r="AM160" s="2498"/>
      <c r="AN160" s="2498"/>
      <c r="AO160" s="2498"/>
      <c r="AP160" s="2498"/>
      <c r="AQ160" s="2498"/>
      <c r="AR160" s="2498"/>
      <c r="AS160" s="2498"/>
      <c r="AT160" s="2498"/>
      <c r="AU160" s="2498"/>
      <c r="AV160" s="2498"/>
      <c r="AW160" s="2498"/>
      <c r="AX160" s="2498"/>
      <c r="AY160" s="2498"/>
      <c r="AZ160" s="2498"/>
      <c r="BA160" s="2495"/>
      <c r="BB160" s="2495"/>
      <c r="BC160" s="2495"/>
      <c r="BD160" s="2495"/>
      <c r="BE160" s="2498"/>
    </row>
    <row r="161" spans="1:57" ht="15.75" x14ac:dyDescent="0.25">
      <c r="A161" s="2799" t="s">
        <v>187</v>
      </c>
      <c r="B161" s="2810" t="s">
        <v>188</v>
      </c>
      <c r="C161" s="2812"/>
      <c r="D161" s="2634">
        <v>0</v>
      </c>
      <c r="E161" s="2640"/>
      <c r="F161" s="2641"/>
      <c r="G161" s="2641"/>
      <c r="H161" s="2641"/>
      <c r="I161" s="2641"/>
      <c r="J161" s="2641"/>
      <c r="K161" s="2641"/>
      <c r="L161" s="2641"/>
      <c r="M161" s="2669"/>
      <c r="N161" s="2692"/>
      <c r="O161" s="2620"/>
      <c r="P161" s="2675"/>
      <c r="Q161" s="2756" t="s">
        <v>6</v>
      </c>
      <c r="R161" s="2521"/>
      <c r="S161" s="2495"/>
      <c r="T161" s="2495"/>
      <c r="U161" s="2495"/>
      <c r="V161" s="2502"/>
      <c r="W161" s="2502"/>
      <c r="X161" s="2502"/>
      <c r="Y161" s="2502"/>
      <c r="Z161" s="2502"/>
      <c r="AA161" s="2502"/>
      <c r="AB161" s="2498"/>
      <c r="AC161" s="2498"/>
      <c r="AD161" s="2498"/>
      <c r="AE161" s="2498"/>
      <c r="AF161" s="2498"/>
      <c r="AG161" s="2498"/>
      <c r="AH161" s="2498"/>
      <c r="AI161" s="2498"/>
      <c r="AJ161" s="2498"/>
      <c r="AK161" s="2498"/>
      <c r="AL161" s="2498"/>
      <c r="AM161" s="2498"/>
      <c r="AN161" s="2498"/>
      <c r="AO161" s="2498"/>
      <c r="AP161" s="2498"/>
      <c r="AQ161" s="2498"/>
      <c r="AR161" s="2498"/>
      <c r="AS161" s="2498"/>
      <c r="AT161" s="2498"/>
      <c r="AU161" s="2498"/>
      <c r="AV161" s="2498"/>
      <c r="AW161" s="2498"/>
      <c r="AX161" s="2498"/>
      <c r="AY161" s="2498"/>
      <c r="AZ161" s="2498"/>
      <c r="BA161" s="2595" t="s">
        <v>3</v>
      </c>
      <c r="BB161" s="2595" t="s">
        <v>3</v>
      </c>
      <c r="BC161" s="2498"/>
      <c r="BD161" s="2759">
        <v>0</v>
      </c>
      <c r="BE161" s="2759">
        <v>0</v>
      </c>
    </row>
    <row r="162" spans="1:57" ht="15.75" x14ac:dyDescent="0.25">
      <c r="A162" s="2800"/>
      <c r="B162" s="2820" t="s">
        <v>189</v>
      </c>
      <c r="C162" s="2821"/>
      <c r="D162" s="2636">
        <v>0</v>
      </c>
      <c r="E162" s="2630"/>
      <c r="F162" s="2631"/>
      <c r="G162" s="2631"/>
      <c r="H162" s="2631"/>
      <c r="I162" s="2631"/>
      <c r="J162" s="2631"/>
      <c r="K162" s="2631"/>
      <c r="L162" s="2631"/>
      <c r="M162" s="2633"/>
      <c r="N162" s="2735"/>
      <c r="O162" s="2623"/>
      <c r="P162" s="2676"/>
      <c r="Q162" s="2756" t="s">
        <v>6</v>
      </c>
      <c r="R162" s="2521"/>
      <c r="S162" s="2495"/>
      <c r="T162" s="2495"/>
      <c r="U162" s="2495"/>
      <c r="V162" s="2502"/>
      <c r="W162" s="2502"/>
      <c r="X162" s="2502"/>
      <c r="Y162" s="2502"/>
      <c r="Z162" s="2502"/>
      <c r="AA162" s="2502"/>
      <c r="AB162" s="2498"/>
      <c r="AC162" s="2498"/>
      <c r="AD162" s="2498"/>
      <c r="AE162" s="2498"/>
      <c r="AF162" s="2498"/>
      <c r="AG162" s="2498"/>
      <c r="AH162" s="2498"/>
      <c r="AI162" s="2498"/>
      <c r="AJ162" s="2498"/>
      <c r="AK162" s="2498"/>
      <c r="AL162" s="2498"/>
      <c r="AM162" s="2498"/>
      <c r="AN162" s="2498"/>
      <c r="AO162" s="2498"/>
      <c r="AP162" s="2498"/>
      <c r="AQ162" s="2498"/>
      <c r="AR162" s="2498"/>
      <c r="AS162" s="2498"/>
      <c r="AT162" s="2498"/>
      <c r="AU162" s="2498"/>
      <c r="AV162" s="2498"/>
      <c r="AW162" s="2498"/>
      <c r="AX162" s="2498"/>
      <c r="AY162" s="2498"/>
      <c r="AZ162" s="2498"/>
      <c r="BA162" s="2595" t="s">
        <v>3</v>
      </c>
      <c r="BB162" s="2595" t="s">
        <v>3</v>
      </c>
      <c r="BC162" s="2498"/>
      <c r="BD162" s="2759">
        <v>0</v>
      </c>
      <c r="BE162" s="2759">
        <v>0</v>
      </c>
    </row>
    <row r="163" spans="1:57" ht="15.75" x14ac:dyDescent="0.25">
      <c r="A163" s="2799" t="s">
        <v>190</v>
      </c>
      <c r="B163" s="2822" t="s">
        <v>188</v>
      </c>
      <c r="C163" s="2823"/>
      <c r="D163" s="2702">
        <v>0</v>
      </c>
      <c r="E163" s="2699"/>
      <c r="F163" s="2700"/>
      <c r="G163" s="2700"/>
      <c r="H163" s="2700"/>
      <c r="I163" s="2700"/>
      <c r="J163" s="2700"/>
      <c r="K163" s="2700"/>
      <c r="L163" s="2700"/>
      <c r="M163" s="2683"/>
      <c r="N163" s="2736"/>
      <c r="O163" s="2626"/>
      <c r="P163" s="2685"/>
      <c r="Q163" s="2756" t="s">
        <v>6</v>
      </c>
      <c r="R163" s="2521"/>
      <c r="S163" s="2495"/>
      <c r="T163" s="2495"/>
      <c r="U163" s="2495"/>
      <c r="V163" s="2502"/>
      <c r="W163" s="2502"/>
      <c r="X163" s="2502"/>
      <c r="Y163" s="2502"/>
      <c r="Z163" s="2502"/>
      <c r="AA163" s="2502"/>
      <c r="AB163" s="2498"/>
      <c r="AC163" s="2498"/>
      <c r="AD163" s="2498"/>
      <c r="AE163" s="2498"/>
      <c r="AF163" s="2498"/>
      <c r="AG163" s="2498"/>
      <c r="AH163" s="2498"/>
      <c r="AI163" s="2498"/>
      <c r="AJ163" s="2498"/>
      <c r="AK163" s="2498"/>
      <c r="AL163" s="2498"/>
      <c r="AM163" s="2498"/>
      <c r="AN163" s="2498"/>
      <c r="AO163" s="2498"/>
      <c r="AP163" s="2498"/>
      <c r="AQ163" s="2498"/>
      <c r="AR163" s="2498"/>
      <c r="AS163" s="2498"/>
      <c r="AT163" s="2498"/>
      <c r="AU163" s="2498"/>
      <c r="AV163" s="2498"/>
      <c r="AW163" s="2498"/>
      <c r="AX163" s="2498"/>
      <c r="AY163" s="2498"/>
      <c r="AZ163" s="2498"/>
      <c r="BA163" s="2595" t="s">
        <v>3</v>
      </c>
      <c r="BB163" s="2595" t="s">
        <v>3</v>
      </c>
      <c r="BC163" s="2498"/>
      <c r="BD163" s="2759">
        <v>0</v>
      </c>
      <c r="BE163" s="2759">
        <v>0</v>
      </c>
    </row>
    <row r="164" spans="1:57" ht="15.75" x14ac:dyDescent="0.25">
      <c r="A164" s="2800"/>
      <c r="B164" s="2824" t="s">
        <v>189</v>
      </c>
      <c r="C164" s="2826"/>
      <c r="D164" s="2650">
        <v>0</v>
      </c>
      <c r="E164" s="2651"/>
      <c r="F164" s="2652"/>
      <c r="G164" s="2652"/>
      <c r="H164" s="2652"/>
      <c r="I164" s="2652"/>
      <c r="J164" s="2652"/>
      <c r="K164" s="2652"/>
      <c r="L164" s="2652"/>
      <c r="M164" s="2625"/>
      <c r="N164" s="2694"/>
      <c r="O164" s="2622"/>
      <c r="P164" s="2654"/>
      <c r="Q164" s="2756" t="s">
        <v>6</v>
      </c>
      <c r="R164" s="2521"/>
      <c r="S164" s="2495"/>
      <c r="T164" s="2495"/>
      <c r="U164" s="2495"/>
      <c r="V164" s="2502"/>
      <c r="W164" s="2502"/>
      <c r="X164" s="2502"/>
      <c r="Y164" s="2502"/>
      <c r="Z164" s="2502"/>
      <c r="AA164" s="2502"/>
      <c r="AB164" s="2498"/>
      <c r="AC164" s="2498"/>
      <c r="AD164" s="2498"/>
      <c r="AE164" s="2498"/>
      <c r="AF164" s="2498"/>
      <c r="AG164" s="2498"/>
      <c r="AH164" s="2498"/>
      <c r="AI164" s="2498"/>
      <c r="AJ164" s="2498"/>
      <c r="AK164" s="2498"/>
      <c r="AL164" s="2498"/>
      <c r="AM164" s="2498"/>
      <c r="AN164" s="2498"/>
      <c r="AO164" s="2498"/>
      <c r="AP164" s="2498"/>
      <c r="AQ164" s="2498"/>
      <c r="AR164" s="2498"/>
      <c r="AS164" s="2498"/>
      <c r="AT164" s="2498"/>
      <c r="AU164" s="2498"/>
      <c r="AV164" s="2498"/>
      <c r="AW164" s="2498"/>
      <c r="AX164" s="2498"/>
      <c r="AY164" s="2498"/>
      <c r="AZ164" s="2498"/>
      <c r="BA164" s="2595" t="s">
        <v>3</v>
      </c>
      <c r="BB164" s="2595" t="s">
        <v>3</v>
      </c>
      <c r="BC164" s="2498"/>
      <c r="BD164" s="2759">
        <v>0</v>
      </c>
      <c r="BE164" s="2759">
        <v>0</v>
      </c>
    </row>
    <row r="165" spans="1:57" ht="15.75" x14ac:dyDescent="0.25">
      <c r="A165" s="2799" t="s">
        <v>112</v>
      </c>
      <c r="B165" s="2810" t="s">
        <v>188</v>
      </c>
      <c r="C165" s="2812"/>
      <c r="D165" s="2634">
        <v>0</v>
      </c>
      <c r="E165" s="2697"/>
      <c r="F165" s="2698"/>
      <c r="G165" s="2698"/>
      <c r="H165" s="2698"/>
      <c r="I165" s="2698"/>
      <c r="J165" s="2698"/>
      <c r="K165" s="2698"/>
      <c r="L165" s="2698"/>
      <c r="M165" s="2682"/>
      <c r="N165" s="2737"/>
      <c r="O165" s="2620"/>
      <c r="P165" s="2675"/>
      <c r="Q165" s="2756" t="s">
        <v>6</v>
      </c>
      <c r="R165" s="2521"/>
      <c r="S165" s="2495"/>
      <c r="T165" s="2495"/>
      <c r="U165" s="2495"/>
      <c r="V165" s="2502"/>
      <c r="W165" s="2502"/>
      <c r="X165" s="2502"/>
      <c r="Y165" s="2502"/>
      <c r="Z165" s="2502"/>
      <c r="AA165" s="2502"/>
      <c r="AB165" s="2498"/>
      <c r="AC165" s="2498"/>
      <c r="AD165" s="2498"/>
      <c r="AE165" s="2498"/>
      <c r="AF165" s="2498"/>
      <c r="AG165" s="2498"/>
      <c r="AH165" s="2498"/>
      <c r="AI165" s="2498"/>
      <c r="AJ165" s="2498"/>
      <c r="AK165" s="2498"/>
      <c r="AL165" s="2498"/>
      <c r="AM165" s="2498"/>
      <c r="AN165" s="2498"/>
      <c r="AO165" s="2498"/>
      <c r="AP165" s="2498"/>
      <c r="AQ165" s="2498"/>
      <c r="AR165" s="2498"/>
      <c r="AS165" s="2498"/>
      <c r="AT165" s="2498"/>
      <c r="AU165" s="2498"/>
      <c r="AV165" s="2498"/>
      <c r="AW165" s="2498"/>
      <c r="AX165" s="2498"/>
      <c r="AY165" s="2498"/>
      <c r="AZ165" s="2498"/>
      <c r="BA165" s="2595" t="s">
        <v>3</v>
      </c>
      <c r="BB165" s="2595" t="s">
        <v>3</v>
      </c>
      <c r="BC165" s="2498"/>
      <c r="BD165" s="2759">
        <v>0</v>
      </c>
      <c r="BE165" s="2759">
        <v>0</v>
      </c>
    </row>
    <row r="166" spans="1:57" ht="15.75" x14ac:dyDescent="0.25">
      <c r="A166" s="2800"/>
      <c r="B166" s="2820" t="s">
        <v>189</v>
      </c>
      <c r="C166" s="2821"/>
      <c r="D166" s="2636">
        <v>0</v>
      </c>
      <c r="E166" s="2630"/>
      <c r="F166" s="2631"/>
      <c r="G166" s="2631"/>
      <c r="H166" s="2631"/>
      <c r="I166" s="2631"/>
      <c r="J166" s="2631"/>
      <c r="K166" s="2631"/>
      <c r="L166" s="2631"/>
      <c r="M166" s="2633"/>
      <c r="N166" s="2735"/>
      <c r="O166" s="2623"/>
      <c r="P166" s="2676"/>
      <c r="Q166" s="2756" t="s">
        <v>6</v>
      </c>
      <c r="R166" s="2521"/>
      <c r="S166" s="2495"/>
      <c r="T166" s="2495"/>
      <c r="U166" s="2495"/>
      <c r="V166" s="2502"/>
      <c r="W166" s="2502"/>
      <c r="X166" s="2502"/>
      <c r="Y166" s="2502"/>
      <c r="Z166" s="2502"/>
      <c r="AA166" s="2502"/>
      <c r="AB166" s="2498"/>
      <c r="AC166" s="2498"/>
      <c r="AD166" s="2498"/>
      <c r="AE166" s="2498"/>
      <c r="AF166" s="2498"/>
      <c r="AG166" s="2498"/>
      <c r="AH166" s="2498"/>
      <c r="AI166" s="2498"/>
      <c r="AJ166" s="2498"/>
      <c r="AK166" s="2498"/>
      <c r="AL166" s="2498"/>
      <c r="AM166" s="2498"/>
      <c r="AN166" s="2498"/>
      <c r="AO166" s="2498"/>
      <c r="AP166" s="2498"/>
      <c r="AQ166" s="2498"/>
      <c r="AR166" s="2498"/>
      <c r="AS166" s="2498"/>
      <c r="AT166" s="2498"/>
      <c r="AU166" s="2498"/>
      <c r="AV166" s="2498"/>
      <c r="AW166" s="2498"/>
      <c r="AX166" s="2498"/>
      <c r="AY166" s="2498"/>
      <c r="AZ166" s="2498"/>
      <c r="BA166" s="2595" t="s">
        <v>3</v>
      </c>
      <c r="BB166" s="2595" t="s">
        <v>3</v>
      </c>
      <c r="BC166" s="2498"/>
      <c r="BD166" s="2759">
        <v>0</v>
      </c>
      <c r="BE166" s="2759">
        <v>0</v>
      </c>
    </row>
    <row r="167" spans="1:57" ht="15.75" x14ac:dyDescent="0.25">
      <c r="A167" s="2799" t="s">
        <v>117</v>
      </c>
      <c r="B167" s="2822" t="s">
        <v>188</v>
      </c>
      <c r="C167" s="2823"/>
      <c r="D167" s="2702">
        <v>0</v>
      </c>
      <c r="E167" s="2699"/>
      <c r="F167" s="2700"/>
      <c r="G167" s="2700"/>
      <c r="H167" s="2700"/>
      <c r="I167" s="2700"/>
      <c r="J167" s="2738"/>
      <c r="K167" s="2738"/>
      <c r="L167" s="2738"/>
      <c r="M167" s="2739"/>
      <c r="N167" s="2737"/>
      <c r="O167" s="2626"/>
      <c r="P167" s="2740"/>
      <c r="Q167" s="2756" t="s">
        <v>3</v>
      </c>
      <c r="R167" s="2521"/>
      <c r="S167" s="2495"/>
      <c r="T167" s="2495"/>
      <c r="U167" s="2495"/>
      <c r="V167" s="2502"/>
      <c r="W167" s="2502"/>
      <c r="X167" s="2502"/>
      <c r="Y167" s="2502"/>
      <c r="Z167" s="2502"/>
      <c r="AA167" s="2502"/>
      <c r="AB167" s="2498"/>
      <c r="AC167" s="2498"/>
      <c r="AD167" s="2498"/>
      <c r="AE167" s="2498"/>
      <c r="AF167" s="2498"/>
      <c r="AG167" s="2498"/>
      <c r="AH167" s="2498"/>
      <c r="AI167" s="2498"/>
      <c r="AJ167" s="2498"/>
      <c r="AK167" s="2498"/>
      <c r="AL167" s="2498"/>
      <c r="AM167" s="2498"/>
      <c r="AN167" s="2498"/>
      <c r="AO167" s="2498"/>
      <c r="AP167" s="2498"/>
      <c r="AQ167" s="2498"/>
      <c r="AR167" s="2498"/>
      <c r="AS167" s="2498"/>
      <c r="AT167" s="2498"/>
      <c r="AU167" s="2498"/>
      <c r="AV167" s="2498"/>
      <c r="AW167" s="2498"/>
      <c r="AX167" s="2498"/>
      <c r="AY167" s="2498"/>
      <c r="AZ167" s="2498"/>
      <c r="BA167" s="2595" t="s">
        <v>3</v>
      </c>
      <c r="BB167" s="2518"/>
      <c r="BC167" s="2498"/>
      <c r="BD167" s="2759">
        <v>0</v>
      </c>
      <c r="BE167" s="2772"/>
    </row>
    <row r="168" spans="1:57" ht="15.75" x14ac:dyDescent="0.25">
      <c r="A168" s="2800"/>
      <c r="B168" s="2824" t="s">
        <v>189</v>
      </c>
      <c r="C168" s="2826"/>
      <c r="D168" s="2650">
        <v>0</v>
      </c>
      <c r="E168" s="2651"/>
      <c r="F168" s="2652"/>
      <c r="G168" s="2652"/>
      <c r="H168" s="2652"/>
      <c r="I168" s="2652"/>
      <c r="J168" s="2695"/>
      <c r="K168" s="2695"/>
      <c r="L168" s="2695"/>
      <c r="M168" s="2648"/>
      <c r="N168" s="2735"/>
      <c r="O168" s="2622"/>
      <c r="P168" s="2741"/>
      <c r="Q168" s="2756" t="s">
        <v>3</v>
      </c>
      <c r="R168" s="2521"/>
      <c r="S168" s="2495"/>
      <c r="T168" s="2495"/>
      <c r="U168" s="2495"/>
      <c r="V168" s="2502"/>
      <c r="W168" s="2502"/>
      <c r="X168" s="2502"/>
      <c r="Y168" s="2502"/>
      <c r="Z168" s="2502"/>
      <c r="AA168" s="2502"/>
      <c r="AB168" s="2498"/>
      <c r="AC168" s="2498"/>
      <c r="AD168" s="2498"/>
      <c r="AE168" s="2498"/>
      <c r="AF168" s="2498"/>
      <c r="AG168" s="2498"/>
      <c r="AH168" s="2498"/>
      <c r="AI168" s="2498"/>
      <c r="AJ168" s="2498"/>
      <c r="AK168" s="2498"/>
      <c r="AL168" s="2498"/>
      <c r="AM168" s="2498"/>
      <c r="AN168" s="2498"/>
      <c r="AO168" s="2498"/>
      <c r="AP168" s="2498"/>
      <c r="AQ168" s="2498"/>
      <c r="AR168" s="2498"/>
      <c r="AS168" s="2498"/>
      <c r="AT168" s="2498"/>
      <c r="AU168" s="2498"/>
      <c r="AV168" s="2498"/>
      <c r="AW168" s="2498"/>
      <c r="AX168" s="2498"/>
      <c r="AY168" s="2498"/>
      <c r="AZ168" s="2498"/>
      <c r="BA168" s="2595" t="s">
        <v>3</v>
      </c>
      <c r="BB168" s="2518"/>
      <c r="BC168" s="2498"/>
      <c r="BD168" s="2759">
        <v>0</v>
      </c>
      <c r="BE168" s="2772"/>
    </row>
    <row r="169" spans="1:57" ht="15.75" x14ac:dyDescent="0.25">
      <c r="A169" s="2799" t="s">
        <v>191</v>
      </c>
      <c r="B169" s="2810" t="s">
        <v>188</v>
      </c>
      <c r="C169" s="2812"/>
      <c r="D169" s="2634">
        <v>0</v>
      </c>
      <c r="E169" s="2640"/>
      <c r="F169" s="2641"/>
      <c r="G169" s="2641"/>
      <c r="H169" s="2641"/>
      <c r="I169" s="2641"/>
      <c r="J169" s="2641"/>
      <c r="K169" s="2641"/>
      <c r="L169" s="2641"/>
      <c r="M169" s="2669"/>
      <c r="N169" s="2692"/>
      <c r="O169" s="2620"/>
      <c r="P169" s="2675"/>
      <c r="Q169" s="2756" t="s">
        <v>6</v>
      </c>
      <c r="R169" s="2521"/>
      <c r="S169" s="2495"/>
      <c r="T169" s="2495"/>
      <c r="U169" s="2495"/>
      <c r="V169" s="2502"/>
      <c r="W169" s="2502"/>
      <c r="X169" s="2502"/>
      <c r="Y169" s="2502"/>
      <c r="Z169" s="2502"/>
      <c r="AA169" s="2502"/>
      <c r="AB169" s="2498"/>
      <c r="AC169" s="2498"/>
      <c r="AD169" s="2498"/>
      <c r="AE169" s="2498"/>
      <c r="AF169" s="2498"/>
      <c r="AG169" s="2498"/>
      <c r="AH169" s="2498"/>
      <c r="AI169" s="2498"/>
      <c r="AJ169" s="2498"/>
      <c r="AK169" s="2498"/>
      <c r="AL169" s="2498"/>
      <c r="AM169" s="2498"/>
      <c r="AN169" s="2498"/>
      <c r="AO169" s="2498"/>
      <c r="AP169" s="2498"/>
      <c r="AQ169" s="2498"/>
      <c r="AR169" s="2498"/>
      <c r="AS169" s="2498"/>
      <c r="AT169" s="2498"/>
      <c r="AU169" s="2498"/>
      <c r="AV169" s="2498"/>
      <c r="AW169" s="2498"/>
      <c r="AX169" s="2498"/>
      <c r="AY169" s="2498"/>
      <c r="AZ169" s="2498"/>
      <c r="BA169" s="2595" t="s">
        <v>3</v>
      </c>
      <c r="BB169" s="2595" t="s">
        <v>3</v>
      </c>
      <c r="BC169" s="2498"/>
      <c r="BD169" s="2759">
        <v>0</v>
      </c>
      <c r="BE169" s="2759">
        <v>0</v>
      </c>
    </row>
    <row r="170" spans="1:57" ht="15.75" x14ac:dyDescent="0.25">
      <c r="A170" s="2800"/>
      <c r="B170" s="2820" t="s">
        <v>189</v>
      </c>
      <c r="C170" s="2821"/>
      <c r="D170" s="2636">
        <v>0</v>
      </c>
      <c r="E170" s="2630"/>
      <c r="F170" s="2631"/>
      <c r="G170" s="2631"/>
      <c r="H170" s="2631"/>
      <c r="I170" s="2631"/>
      <c r="J170" s="2631"/>
      <c r="K170" s="2631"/>
      <c r="L170" s="2631"/>
      <c r="M170" s="2633"/>
      <c r="N170" s="2735"/>
      <c r="O170" s="2623"/>
      <c r="P170" s="2676"/>
      <c r="Q170" s="2756" t="s">
        <v>6</v>
      </c>
      <c r="R170" s="2521"/>
      <c r="S170" s="2495"/>
      <c r="T170" s="2495"/>
      <c r="U170" s="2495"/>
      <c r="V170" s="2502"/>
      <c r="W170" s="2502"/>
      <c r="X170" s="2502"/>
      <c r="Y170" s="2502"/>
      <c r="Z170" s="2502"/>
      <c r="AA170" s="2502"/>
      <c r="AB170" s="2498"/>
      <c r="AC170" s="2498"/>
      <c r="AD170" s="2498"/>
      <c r="AE170" s="2498"/>
      <c r="AF170" s="2498"/>
      <c r="AG170" s="2498"/>
      <c r="AH170" s="2498"/>
      <c r="AI170" s="2498"/>
      <c r="AJ170" s="2498"/>
      <c r="AK170" s="2498"/>
      <c r="AL170" s="2498"/>
      <c r="AM170" s="2498"/>
      <c r="AN170" s="2498"/>
      <c r="AO170" s="2498"/>
      <c r="AP170" s="2498"/>
      <c r="AQ170" s="2498"/>
      <c r="AR170" s="2498"/>
      <c r="AS170" s="2498"/>
      <c r="AT170" s="2498"/>
      <c r="AU170" s="2498"/>
      <c r="AV170" s="2498"/>
      <c r="AW170" s="2498"/>
      <c r="AX170" s="2498"/>
      <c r="AY170" s="2498"/>
      <c r="AZ170" s="2498"/>
      <c r="BA170" s="2595" t="s">
        <v>3</v>
      </c>
      <c r="BB170" s="2595" t="s">
        <v>3</v>
      </c>
      <c r="BC170" s="2498"/>
      <c r="BD170" s="2759">
        <v>0</v>
      </c>
      <c r="BE170" s="2759">
        <v>0</v>
      </c>
    </row>
    <row r="171" spans="1:57" ht="15.75" x14ac:dyDescent="0.25">
      <c r="A171" s="2799" t="s">
        <v>118</v>
      </c>
      <c r="B171" s="2822" t="s">
        <v>188</v>
      </c>
      <c r="C171" s="2823"/>
      <c r="D171" s="2702">
        <v>0</v>
      </c>
      <c r="E171" s="2699"/>
      <c r="F171" s="2700"/>
      <c r="G171" s="2700"/>
      <c r="H171" s="2700"/>
      <c r="I171" s="2700"/>
      <c r="J171" s="2700"/>
      <c r="K171" s="2700"/>
      <c r="L171" s="2738"/>
      <c r="M171" s="2739"/>
      <c r="N171" s="2692"/>
      <c r="O171" s="2626"/>
      <c r="P171" s="2740"/>
      <c r="Q171" s="2756" t="s">
        <v>3</v>
      </c>
      <c r="R171" s="2521"/>
      <c r="S171" s="2495"/>
      <c r="T171" s="2495"/>
      <c r="U171" s="2495"/>
      <c r="V171" s="2502"/>
      <c r="W171" s="2502"/>
      <c r="X171" s="2502"/>
      <c r="Y171" s="2502"/>
      <c r="Z171" s="2502"/>
      <c r="AA171" s="2502"/>
      <c r="AB171" s="2498"/>
      <c r="AC171" s="2498"/>
      <c r="AD171" s="2498"/>
      <c r="AE171" s="2498"/>
      <c r="AF171" s="2498"/>
      <c r="AG171" s="2498"/>
      <c r="AH171" s="2498"/>
      <c r="AI171" s="2498"/>
      <c r="AJ171" s="2498"/>
      <c r="AK171" s="2498"/>
      <c r="AL171" s="2498"/>
      <c r="AM171" s="2498"/>
      <c r="AN171" s="2498"/>
      <c r="AO171" s="2498"/>
      <c r="AP171" s="2498"/>
      <c r="AQ171" s="2498"/>
      <c r="AR171" s="2498"/>
      <c r="AS171" s="2498"/>
      <c r="AT171" s="2498"/>
      <c r="AU171" s="2498"/>
      <c r="AV171" s="2498"/>
      <c r="AW171" s="2498"/>
      <c r="AX171" s="2498"/>
      <c r="AY171" s="2498"/>
      <c r="AZ171" s="2498"/>
      <c r="BA171" s="2595" t="s">
        <v>3</v>
      </c>
      <c r="BB171" s="2518"/>
      <c r="BC171" s="2498"/>
      <c r="BD171" s="2759">
        <v>0</v>
      </c>
      <c r="BE171" s="2772"/>
    </row>
    <row r="172" spans="1:57" ht="15.75" x14ac:dyDescent="0.25">
      <c r="A172" s="2800"/>
      <c r="B172" s="2824" t="s">
        <v>189</v>
      </c>
      <c r="C172" s="2826"/>
      <c r="D172" s="2650">
        <v>0</v>
      </c>
      <c r="E172" s="2651"/>
      <c r="F172" s="2652"/>
      <c r="G172" s="2652"/>
      <c r="H172" s="2652"/>
      <c r="I172" s="2652"/>
      <c r="J172" s="2652"/>
      <c r="K172" s="2652"/>
      <c r="L172" s="2695"/>
      <c r="M172" s="2648"/>
      <c r="N172" s="2735"/>
      <c r="O172" s="2622"/>
      <c r="P172" s="2741"/>
      <c r="Q172" s="2756" t="s">
        <v>3</v>
      </c>
      <c r="R172" s="2521"/>
      <c r="S172" s="2495"/>
      <c r="T172" s="2495"/>
      <c r="U172" s="2495"/>
      <c r="V172" s="2502"/>
      <c r="W172" s="2502"/>
      <c r="X172" s="2502"/>
      <c r="Y172" s="2502"/>
      <c r="Z172" s="2502"/>
      <c r="AA172" s="2502"/>
      <c r="AB172" s="2498"/>
      <c r="AC172" s="2498"/>
      <c r="AD172" s="2498"/>
      <c r="AE172" s="2498"/>
      <c r="AF172" s="2498"/>
      <c r="AG172" s="2498"/>
      <c r="AH172" s="2498"/>
      <c r="AI172" s="2498"/>
      <c r="AJ172" s="2498"/>
      <c r="AK172" s="2498"/>
      <c r="AL172" s="2498"/>
      <c r="AM172" s="2498"/>
      <c r="AN172" s="2498"/>
      <c r="AO172" s="2498"/>
      <c r="AP172" s="2498"/>
      <c r="AQ172" s="2498"/>
      <c r="AR172" s="2498"/>
      <c r="AS172" s="2498"/>
      <c r="AT172" s="2498"/>
      <c r="AU172" s="2498"/>
      <c r="AV172" s="2498"/>
      <c r="AW172" s="2498"/>
      <c r="AX172" s="2498"/>
      <c r="AY172" s="2498"/>
      <c r="AZ172" s="2498"/>
      <c r="BA172" s="2595" t="s">
        <v>3</v>
      </c>
      <c r="BB172" s="2518"/>
      <c r="BC172" s="2498"/>
      <c r="BD172" s="2759">
        <v>0</v>
      </c>
      <c r="BE172" s="2772"/>
    </row>
    <row r="173" spans="1:57" ht="15.75" x14ac:dyDescent="0.25">
      <c r="A173" s="2799" t="s">
        <v>119</v>
      </c>
      <c r="B173" s="2810" t="s">
        <v>188</v>
      </c>
      <c r="C173" s="2812"/>
      <c r="D173" s="2634">
        <v>0</v>
      </c>
      <c r="E173" s="2697"/>
      <c r="F173" s="2698"/>
      <c r="G173" s="2698"/>
      <c r="H173" s="2698"/>
      <c r="I173" s="2698"/>
      <c r="J173" s="2698"/>
      <c r="K173" s="2698"/>
      <c r="L173" s="2698"/>
      <c r="M173" s="2682"/>
      <c r="N173" s="2737"/>
      <c r="O173" s="2620"/>
      <c r="P173" s="2675"/>
      <c r="Q173" s="2756" t="s">
        <v>6</v>
      </c>
      <c r="R173" s="2521"/>
      <c r="S173" s="2495"/>
      <c r="T173" s="2495"/>
      <c r="U173" s="2495"/>
      <c r="V173" s="2502"/>
      <c r="W173" s="2502"/>
      <c r="X173" s="2502"/>
      <c r="Y173" s="2502"/>
      <c r="Z173" s="2502"/>
      <c r="AA173" s="2502"/>
      <c r="AB173" s="2498"/>
      <c r="AC173" s="2498"/>
      <c r="AD173" s="2498"/>
      <c r="AE173" s="2498"/>
      <c r="AF173" s="2498"/>
      <c r="AG173" s="2498"/>
      <c r="AH173" s="2498"/>
      <c r="AI173" s="2498"/>
      <c r="AJ173" s="2498"/>
      <c r="AK173" s="2498"/>
      <c r="AL173" s="2498"/>
      <c r="AM173" s="2498"/>
      <c r="AN173" s="2498"/>
      <c r="AO173" s="2498"/>
      <c r="AP173" s="2498"/>
      <c r="AQ173" s="2498"/>
      <c r="AR173" s="2498"/>
      <c r="AS173" s="2498"/>
      <c r="AT173" s="2498"/>
      <c r="AU173" s="2498"/>
      <c r="AV173" s="2498"/>
      <c r="AW173" s="2498"/>
      <c r="AX173" s="2498"/>
      <c r="AY173" s="2498"/>
      <c r="AZ173" s="2498"/>
      <c r="BA173" s="2595" t="s">
        <v>3</v>
      </c>
      <c r="BB173" s="2595" t="s">
        <v>3</v>
      </c>
      <c r="BC173" s="2498"/>
      <c r="BD173" s="2759">
        <v>0</v>
      </c>
      <c r="BE173" s="2759">
        <v>0</v>
      </c>
    </row>
    <row r="174" spans="1:57" ht="15.75" x14ac:dyDescent="0.25">
      <c r="A174" s="2800"/>
      <c r="B174" s="2820" t="s">
        <v>189</v>
      </c>
      <c r="C174" s="2821"/>
      <c r="D174" s="2636">
        <v>0</v>
      </c>
      <c r="E174" s="2630"/>
      <c r="F174" s="2631"/>
      <c r="G174" s="2631"/>
      <c r="H174" s="2631"/>
      <c r="I174" s="2631"/>
      <c r="J174" s="2631"/>
      <c r="K174" s="2631"/>
      <c r="L174" s="2631"/>
      <c r="M174" s="2633"/>
      <c r="N174" s="2735"/>
      <c r="O174" s="2623"/>
      <c r="P174" s="2676"/>
      <c r="Q174" s="2756" t="s">
        <v>6</v>
      </c>
      <c r="R174" s="2521"/>
      <c r="S174" s="2495"/>
      <c r="T174" s="2495"/>
      <c r="U174" s="2495"/>
      <c r="V174" s="2502"/>
      <c r="W174" s="2502"/>
      <c r="X174" s="2502"/>
      <c r="Y174" s="2502"/>
      <c r="Z174" s="2502"/>
      <c r="AA174" s="2502"/>
      <c r="AB174" s="2498"/>
      <c r="AC174" s="2498"/>
      <c r="AD174" s="2498"/>
      <c r="AE174" s="2498"/>
      <c r="AF174" s="2498"/>
      <c r="AG174" s="2498"/>
      <c r="AH174" s="2498"/>
      <c r="AI174" s="2498"/>
      <c r="AJ174" s="2498"/>
      <c r="AK174" s="2498"/>
      <c r="AL174" s="2498"/>
      <c r="AM174" s="2498"/>
      <c r="AN174" s="2498"/>
      <c r="AO174" s="2498"/>
      <c r="AP174" s="2498"/>
      <c r="AQ174" s="2498"/>
      <c r="AR174" s="2498"/>
      <c r="AS174" s="2498"/>
      <c r="AT174" s="2498"/>
      <c r="AU174" s="2498"/>
      <c r="AV174" s="2498"/>
      <c r="AW174" s="2498"/>
      <c r="AX174" s="2498"/>
      <c r="AY174" s="2498"/>
      <c r="AZ174" s="2498"/>
      <c r="BA174" s="2595" t="s">
        <v>3</v>
      </c>
      <c r="BB174" s="2595" t="s">
        <v>3</v>
      </c>
      <c r="BC174" s="2498"/>
      <c r="BD174" s="2759">
        <v>0</v>
      </c>
      <c r="BE174" s="2759">
        <v>0</v>
      </c>
    </row>
    <row r="175" spans="1:57" ht="15.75" x14ac:dyDescent="0.25">
      <c r="A175" s="2799" t="s">
        <v>192</v>
      </c>
      <c r="B175" s="2822" t="s">
        <v>188</v>
      </c>
      <c r="C175" s="2823"/>
      <c r="D175" s="2649">
        <v>0</v>
      </c>
      <c r="E175" s="2730"/>
      <c r="F175" s="2731"/>
      <c r="G175" s="2731"/>
      <c r="H175" s="2700"/>
      <c r="I175" s="2700"/>
      <c r="J175" s="2700"/>
      <c r="K175" s="2700"/>
      <c r="L175" s="2700"/>
      <c r="M175" s="2683"/>
      <c r="N175" s="2736"/>
      <c r="O175" s="2626"/>
      <c r="P175" s="2685"/>
      <c r="Q175" s="2756" t="s">
        <v>6</v>
      </c>
      <c r="R175" s="2521"/>
      <c r="S175" s="2495"/>
      <c r="T175" s="2495"/>
      <c r="U175" s="2495"/>
      <c r="V175" s="2502"/>
      <c r="W175" s="2502"/>
      <c r="X175" s="2502"/>
      <c r="Y175" s="2502"/>
      <c r="Z175" s="2502"/>
      <c r="AA175" s="2502"/>
      <c r="AB175" s="2498"/>
      <c r="AC175" s="2498"/>
      <c r="AD175" s="2498"/>
      <c r="AE175" s="2498"/>
      <c r="AF175" s="2498"/>
      <c r="AG175" s="2498"/>
      <c r="AH175" s="2498"/>
      <c r="AI175" s="2498"/>
      <c r="AJ175" s="2498"/>
      <c r="AK175" s="2498"/>
      <c r="AL175" s="2498"/>
      <c r="AM175" s="2498"/>
      <c r="AN175" s="2498"/>
      <c r="AO175" s="2498"/>
      <c r="AP175" s="2498"/>
      <c r="AQ175" s="2498"/>
      <c r="AR175" s="2498"/>
      <c r="AS175" s="2498"/>
      <c r="AT175" s="2498"/>
      <c r="AU175" s="2498"/>
      <c r="AV175" s="2498"/>
      <c r="AW175" s="2498"/>
      <c r="AX175" s="2498"/>
      <c r="AY175" s="2498"/>
      <c r="AZ175" s="2498"/>
      <c r="BA175" s="2595" t="s">
        <v>3</v>
      </c>
      <c r="BB175" s="2595" t="s">
        <v>3</v>
      </c>
      <c r="BC175" s="2498"/>
      <c r="BD175" s="2759">
        <v>0</v>
      </c>
      <c r="BE175" s="2759">
        <v>0</v>
      </c>
    </row>
    <row r="176" spans="1:57" ht="15.75" x14ac:dyDescent="0.25">
      <c r="A176" s="2800"/>
      <c r="B176" s="2824" t="s">
        <v>189</v>
      </c>
      <c r="C176" s="2826"/>
      <c r="D176" s="2650">
        <v>0</v>
      </c>
      <c r="E176" s="2647"/>
      <c r="F176" s="2695"/>
      <c r="G176" s="2695"/>
      <c r="H176" s="2652"/>
      <c r="I176" s="2652"/>
      <c r="J176" s="2652"/>
      <c r="K176" s="2652"/>
      <c r="L176" s="2652"/>
      <c r="M176" s="2625"/>
      <c r="N176" s="2694"/>
      <c r="O176" s="2622"/>
      <c r="P176" s="2654"/>
      <c r="Q176" s="2756" t="s">
        <v>6</v>
      </c>
      <c r="R176" s="2521"/>
      <c r="S176" s="2495"/>
      <c r="T176" s="2495"/>
      <c r="U176" s="2495"/>
      <c r="V176" s="2502"/>
      <c r="W176" s="2502"/>
      <c r="X176" s="2502"/>
      <c r="Y176" s="2502"/>
      <c r="Z176" s="2502"/>
      <c r="AA176" s="2502"/>
      <c r="AB176" s="2498"/>
      <c r="AC176" s="2498"/>
      <c r="AD176" s="2498"/>
      <c r="AE176" s="2498"/>
      <c r="AF176" s="2498"/>
      <c r="AG176" s="2498"/>
      <c r="AH176" s="2498"/>
      <c r="AI176" s="2498"/>
      <c r="AJ176" s="2498"/>
      <c r="AK176" s="2498"/>
      <c r="AL176" s="2498"/>
      <c r="AM176" s="2498"/>
      <c r="AN176" s="2498"/>
      <c r="AO176" s="2498"/>
      <c r="AP176" s="2498"/>
      <c r="AQ176" s="2498"/>
      <c r="AR176" s="2498"/>
      <c r="AS176" s="2498"/>
      <c r="AT176" s="2498"/>
      <c r="AU176" s="2498"/>
      <c r="AV176" s="2498"/>
      <c r="AW176" s="2498"/>
      <c r="AX176" s="2498"/>
      <c r="AY176" s="2498"/>
      <c r="AZ176" s="2498"/>
      <c r="BA176" s="2595" t="s">
        <v>3</v>
      </c>
      <c r="BB176" s="2595" t="s">
        <v>3</v>
      </c>
      <c r="BC176" s="2498"/>
      <c r="BD176" s="2759">
        <v>0</v>
      </c>
      <c r="BE176" s="2759">
        <v>0</v>
      </c>
    </row>
    <row r="177" spans="1:57" ht="15.75" x14ac:dyDescent="0.25">
      <c r="A177" s="2799" t="s">
        <v>193</v>
      </c>
      <c r="B177" s="2810" t="s">
        <v>188</v>
      </c>
      <c r="C177" s="2812"/>
      <c r="D177" s="2634">
        <v>0</v>
      </c>
      <c r="E177" s="2701"/>
      <c r="F177" s="2706"/>
      <c r="G177" s="2706"/>
      <c r="H177" s="2698"/>
      <c r="I177" s="2698"/>
      <c r="J177" s="2698"/>
      <c r="K177" s="2698"/>
      <c r="L177" s="2698"/>
      <c r="M177" s="2682"/>
      <c r="N177" s="2737"/>
      <c r="O177" s="2620"/>
      <c r="P177" s="2675"/>
      <c r="Q177" s="2756" t="s">
        <v>6</v>
      </c>
      <c r="R177" s="2521"/>
      <c r="S177" s="2495"/>
      <c r="T177" s="2495"/>
      <c r="U177" s="2495"/>
      <c r="V177" s="2502"/>
      <c r="W177" s="2502"/>
      <c r="X177" s="2502"/>
      <c r="Y177" s="2502"/>
      <c r="Z177" s="2502"/>
      <c r="AA177" s="2502"/>
      <c r="AB177" s="2498"/>
      <c r="AC177" s="2498"/>
      <c r="AD177" s="2498"/>
      <c r="AE177" s="2498"/>
      <c r="AF177" s="2498"/>
      <c r="AG177" s="2498"/>
      <c r="AH177" s="2498"/>
      <c r="AI177" s="2498"/>
      <c r="AJ177" s="2498"/>
      <c r="AK177" s="2498"/>
      <c r="AL177" s="2498"/>
      <c r="AM177" s="2498"/>
      <c r="AN177" s="2498"/>
      <c r="AO177" s="2498"/>
      <c r="AP177" s="2498"/>
      <c r="AQ177" s="2498"/>
      <c r="AR177" s="2498"/>
      <c r="AS177" s="2498"/>
      <c r="AT177" s="2498"/>
      <c r="AU177" s="2498"/>
      <c r="AV177" s="2498"/>
      <c r="AW177" s="2498"/>
      <c r="AX177" s="2498"/>
      <c r="AY177" s="2498"/>
      <c r="AZ177" s="2498"/>
      <c r="BA177" s="2595" t="s">
        <v>3</v>
      </c>
      <c r="BB177" s="2595" t="s">
        <v>3</v>
      </c>
      <c r="BC177" s="2498"/>
      <c r="BD177" s="2759">
        <v>0</v>
      </c>
      <c r="BE177" s="2759">
        <v>0</v>
      </c>
    </row>
    <row r="178" spans="1:57" ht="15.75" x14ac:dyDescent="0.25">
      <c r="A178" s="2800"/>
      <c r="B178" s="2820" t="s">
        <v>189</v>
      </c>
      <c r="C178" s="2821"/>
      <c r="D178" s="2636">
        <v>0</v>
      </c>
      <c r="E178" s="2658"/>
      <c r="F178" s="2659"/>
      <c r="G178" s="2659"/>
      <c r="H178" s="2631"/>
      <c r="I178" s="2631"/>
      <c r="J178" s="2631"/>
      <c r="K178" s="2631"/>
      <c r="L178" s="2631"/>
      <c r="M178" s="2633"/>
      <c r="N178" s="2735"/>
      <c r="O178" s="2623"/>
      <c r="P178" s="2676"/>
      <c r="Q178" s="2756" t="s">
        <v>6</v>
      </c>
      <c r="R178" s="2521"/>
      <c r="S178" s="2495"/>
      <c r="T178" s="2495"/>
      <c r="U178" s="2495"/>
      <c r="V178" s="2502"/>
      <c r="W178" s="2502"/>
      <c r="X178" s="2502"/>
      <c r="Y178" s="2502"/>
      <c r="Z178" s="2502"/>
      <c r="AA178" s="2502"/>
      <c r="AB178" s="2498"/>
      <c r="AC178" s="2498"/>
      <c r="AD178" s="2498"/>
      <c r="AE178" s="2498"/>
      <c r="AF178" s="2498"/>
      <c r="AG178" s="2498"/>
      <c r="AH178" s="2498"/>
      <c r="AI178" s="2498"/>
      <c r="AJ178" s="2498"/>
      <c r="AK178" s="2498"/>
      <c r="AL178" s="2498"/>
      <c r="AM178" s="2498"/>
      <c r="AN178" s="2498"/>
      <c r="AO178" s="2498"/>
      <c r="AP178" s="2498"/>
      <c r="AQ178" s="2498"/>
      <c r="AR178" s="2498"/>
      <c r="AS178" s="2498"/>
      <c r="AT178" s="2498"/>
      <c r="AU178" s="2498"/>
      <c r="AV178" s="2498"/>
      <c r="AW178" s="2498"/>
      <c r="AX178" s="2498"/>
      <c r="AY178" s="2498"/>
      <c r="AZ178" s="2498"/>
      <c r="BA178" s="2595" t="s">
        <v>3</v>
      </c>
      <c r="BB178" s="2595" t="s">
        <v>3</v>
      </c>
      <c r="BC178" s="2498"/>
      <c r="BD178" s="2759">
        <v>0</v>
      </c>
      <c r="BE178" s="2759">
        <v>0</v>
      </c>
    </row>
    <row r="179" spans="1:57" ht="15.75" x14ac:dyDescent="0.25">
      <c r="A179" s="2799" t="s">
        <v>194</v>
      </c>
      <c r="B179" s="2822" t="s">
        <v>188</v>
      </c>
      <c r="C179" s="2823"/>
      <c r="D179" s="2702">
        <v>0</v>
      </c>
      <c r="E179" s="2699"/>
      <c r="F179" s="2700"/>
      <c r="G179" s="2700"/>
      <c r="H179" s="2700"/>
      <c r="I179" s="2700"/>
      <c r="J179" s="2700"/>
      <c r="K179" s="2700"/>
      <c r="L179" s="2700"/>
      <c r="M179" s="2683"/>
      <c r="N179" s="2736"/>
      <c r="O179" s="2626"/>
      <c r="P179" s="2685"/>
      <c r="Q179" s="2756" t="s">
        <v>6</v>
      </c>
      <c r="R179" s="2521"/>
      <c r="S179" s="2495"/>
      <c r="T179" s="2495"/>
      <c r="U179" s="2495"/>
      <c r="V179" s="2502"/>
      <c r="W179" s="2502"/>
      <c r="X179" s="2502"/>
      <c r="Y179" s="2502"/>
      <c r="Z179" s="2502"/>
      <c r="AA179" s="2502"/>
      <c r="AB179" s="2498"/>
      <c r="AC179" s="2498"/>
      <c r="AD179" s="2498"/>
      <c r="AE179" s="2498"/>
      <c r="AF179" s="2498"/>
      <c r="AG179" s="2498"/>
      <c r="AH179" s="2498"/>
      <c r="AI179" s="2498"/>
      <c r="AJ179" s="2498"/>
      <c r="AK179" s="2498"/>
      <c r="AL179" s="2498"/>
      <c r="AM179" s="2498"/>
      <c r="AN179" s="2498"/>
      <c r="AO179" s="2498"/>
      <c r="AP179" s="2498"/>
      <c r="AQ179" s="2498"/>
      <c r="AR179" s="2498"/>
      <c r="AS179" s="2498"/>
      <c r="AT179" s="2498"/>
      <c r="AU179" s="2498"/>
      <c r="AV179" s="2498"/>
      <c r="AW179" s="2498"/>
      <c r="AX179" s="2498"/>
      <c r="AY179" s="2498"/>
      <c r="AZ179" s="2498"/>
      <c r="BA179" s="2595" t="s">
        <v>3</v>
      </c>
      <c r="BB179" s="2595" t="s">
        <v>3</v>
      </c>
      <c r="BC179" s="2498"/>
      <c r="BD179" s="2759">
        <v>0</v>
      </c>
      <c r="BE179" s="2759">
        <v>0</v>
      </c>
    </row>
    <row r="180" spans="1:57" ht="15.75" x14ac:dyDescent="0.25">
      <c r="A180" s="2800"/>
      <c r="B180" s="2820" t="s">
        <v>189</v>
      </c>
      <c r="C180" s="2821"/>
      <c r="D180" s="2636">
        <v>0</v>
      </c>
      <c r="E180" s="2630"/>
      <c r="F180" s="2631"/>
      <c r="G180" s="2631"/>
      <c r="H180" s="2631"/>
      <c r="I180" s="2631"/>
      <c r="J180" s="2631"/>
      <c r="K180" s="2631"/>
      <c r="L180" s="2631"/>
      <c r="M180" s="2633"/>
      <c r="N180" s="2735"/>
      <c r="O180" s="2623"/>
      <c r="P180" s="2676"/>
      <c r="Q180" s="2756" t="s">
        <v>6</v>
      </c>
      <c r="R180" s="2521"/>
      <c r="S180" s="2495"/>
      <c r="T180" s="2495"/>
      <c r="U180" s="2495"/>
      <c r="V180" s="2502"/>
      <c r="W180" s="2502"/>
      <c r="X180" s="2502"/>
      <c r="Y180" s="2502"/>
      <c r="Z180" s="2502"/>
      <c r="AA180" s="2502"/>
      <c r="AB180" s="2498"/>
      <c r="AC180" s="2498"/>
      <c r="AD180" s="2498"/>
      <c r="AE180" s="2498"/>
      <c r="AF180" s="2498"/>
      <c r="AG180" s="2498"/>
      <c r="AH180" s="2498"/>
      <c r="AI180" s="2498"/>
      <c r="AJ180" s="2498"/>
      <c r="AK180" s="2498"/>
      <c r="AL180" s="2498"/>
      <c r="AM180" s="2498"/>
      <c r="AN180" s="2498"/>
      <c r="AO180" s="2498"/>
      <c r="AP180" s="2498"/>
      <c r="AQ180" s="2498"/>
      <c r="AR180" s="2498"/>
      <c r="AS180" s="2498"/>
      <c r="AT180" s="2498"/>
      <c r="AU180" s="2498"/>
      <c r="AV180" s="2498"/>
      <c r="AW180" s="2498"/>
      <c r="AX180" s="2498"/>
      <c r="AY180" s="2498"/>
      <c r="AZ180" s="2498"/>
      <c r="BA180" s="2595" t="s">
        <v>3</v>
      </c>
      <c r="BB180" s="2595" t="s">
        <v>3</v>
      </c>
      <c r="BC180" s="2498"/>
      <c r="BD180" s="2759">
        <v>0</v>
      </c>
      <c r="BE180" s="2759">
        <v>0</v>
      </c>
    </row>
    <row r="181" spans="1:57" ht="15.75" x14ac:dyDescent="0.25">
      <c r="A181" s="2551" t="s">
        <v>195</v>
      </c>
      <c r="B181" s="2549"/>
      <c r="C181" s="2549"/>
      <c r="D181" s="2521"/>
      <c r="E181" s="2521"/>
      <c r="F181" s="2521"/>
      <c r="G181" s="2521"/>
      <c r="H181" s="2521"/>
      <c r="I181" s="2521"/>
      <c r="J181" s="2521"/>
      <c r="K181" s="2521"/>
      <c r="L181" s="2521"/>
      <c r="M181" s="2521"/>
      <c r="N181" s="2521"/>
      <c r="O181" s="2521"/>
      <c r="P181" s="2521"/>
      <c r="Q181" s="2521"/>
      <c r="R181" s="2523"/>
      <c r="S181" s="2495"/>
      <c r="T181" s="2495"/>
      <c r="U181" s="2495"/>
      <c r="V181" s="2495"/>
      <c r="W181" s="2495"/>
      <c r="X181" s="2502"/>
      <c r="Y181" s="2509"/>
      <c r="Z181" s="2509"/>
      <c r="AA181" s="2502"/>
      <c r="AB181" s="2495"/>
      <c r="AC181" s="2495"/>
      <c r="AD181" s="2495"/>
      <c r="AE181" s="2495"/>
      <c r="AF181" s="2495"/>
      <c r="AG181" s="2495"/>
      <c r="AH181" s="2495"/>
      <c r="AI181" s="2495"/>
      <c r="AJ181" s="2495"/>
      <c r="AK181" s="2495"/>
      <c r="AL181" s="2495"/>
      <c r="AM181" s="2495"/>
      <c r="AN181" s="2495"/>
      <c r="AO181" s="2495"/>
      <c r="AP181" s="2495"/>
      <c r="AQ181" s="2495"/>
      <c r="AR181" s="2495"/>
      <c r="AS181" s="2495"/>
      <c r="AT181" s="2495"/>
      <c r="AU181" s="2495"/>
      <c r="AV181" s="2495"/>
      <c r="AW181" s="2495"/>
      <c r="AX181" s="2495"/>
      <c r="AY181" s="2495"/>
      <c r="AZ181" s="2495"/>
      <c r="BA181" s="2502"/>
      <c r="BB181" s="2495"/>
      <c r="BC181" s="2495"/>
      <c r="BD181" s="2495"/>
      <c r="BE181" s="2495"/>
    </row>
    <row r="182" spans="1:57" x14ac:dyDescent="0.25">
      <c r="A182" s="2804" t="s">
        <v>43</v>
      </c>
      <c r="B182" s="2805"/>
      <c r="C182" s="2806"/>
      <c r="D182" s="2801" t="s">
        <v>4</v>
      </c>
      <c r="E182" s="2797" t="s">
        <v>14</v>
      </c>
      <c r="F182" s="2803"/>
      <c r="G182" s="2803"/>
      <c r="H182" s="2803"/>
      <c r="I182" s="2803"/>
      <c r="J182" s="2803"/>
      <c r="K182" s="2803"/>
      <c r="L182" s="2803"/>
      <c r="M182" s="2798"/>
      <c r="N182" s="2799" t="s">
        <v>16</v>
      </c>
      <c r="O182" s="2495"/>
      <c r="P182" s="2530"/>
      <c r="Q182" s="2523"/>
      <c r="R182" s="2546"/>
      <c r="S182" s="2495"/>
      <c r="T182" s="2495"/>
      <c r="U182" s="2495"/>
      <c r="V182" s="2495"/>
      <c r="W182" s="2502"/>
      <c r="X182" s="2509"/>
      <c r="Y182" s="2509"/>
      <c r="Z182" s="2502"/>
      <c r="AA182" s="2502"/>
      <c r="AB182" s="2498"/>
      <c r="AC182" s="2498"/>
      <c r="AD182" s="2498"/>
      <c r="AE182" s="2498"/>
      <c r="AF182" s="2498"/>
      <c r="AG182" s="2498"/>
      <c r="AH182" s="2498"/>
      <c r="AI182" s="2498"/>
      <c r="AJ182" s="2498"/>
      <c r="AK182" s="2498"/>
      <c r="AL182" s="2498"/>
      <c r="AM182" s="2498"/>
      <c r="AN182" s="2498"/>
      <c r="AO182" s="2498"/>
      <c r="AP182" s="2498"/>
      <c r="AQ182" s="2498"/>
      <c r="AR182" s="2498"/>
      <c r="AS182" s="2498"/>
      <c r="AT182" s="2498"/>
      <c r="AU182" s="2498"/>
      <c r="AV182" s="2498"/>
      <c r="AW182" s="2498"/>
      <c r="AX182" s="2498"/>
      <c r="AY182" s="2498"/>
      <c r="AZ182" s="2498"/>
      <c r="BA182" s="2495"/>
      <c r="BB182" s="2495"/>
      <c r="BC182" s="2495"/>
      <c r="BD182" s="2495"/>
      <c r="BE182" s="2498"/>
    </row>
    <row r="183" spans="1:57" ht="21" x14ac:dyDescent="0.25">
      <c r="A183" s="2807"/>
      <c r="B183" s="2808"/>
      <c r="C183" s="2809"/>
      <c r="D183" s="2802"/>
      <c r="E183" s="2544" t="s">
        <v>178</v>
      </c>
      <c r="F183" s="2510" t="s">
        <v>21</v>
      </c>
      <c r="G183" s="2510" t="s">
        <v>185</v>
      </c>
      <c r="H183" s="2510" t="s">
        <v>91</v>
      </c>
      <c r="I183" s="2510" t="s">
        <v>186</v>
      </c>
      <c r="J183" s="2510" t="s">
        <v>196</v>
      </c>
      <c r="K183" s="2510" t="s">
        <v>25</v>
      </c>
      <c r="L183" s="2510" t="s">
        <v>26</v>
      </c>
      <c r="M183" s="2529" t="s">
        <v>27</v>
      </c>
      <c r="N183" s="2800"/>
      <c r="O183" s="2530"/>
      <c r="P183" s="2530"/>
      <c r="Q183" s="2523"/>
      <c r="R183" s="2546"/>
      <c r="S183" s="2495"/>
      <c r="T183" s="2495"/>
      <c r="U183" s="2495"/>
      <c r="V183" s="2495"/>
      <c r="W183" s="2502"/>
      <c r="X183" s="2509"/>
      <c r="Y183" s="2509"/>
      <c r="Z183" s="2502"/>
      <c r="AA183" s="2502"/>
      <c r="AB183" s="2498"/>
      <c r="AC183" s="2498"/>
      <c r="AD183" s="2498"/>
      <c r="AE183" s="2498"/>
      <c r="AF183" s="2498"/>
      <c r="AG183" s="2498"/>
      <c r="AH183" s="2498"/>
      <c r="AI183" s="2498"/>
      <c r="AJ183" s="2498"/>
      <c r="AK183" s="2498"/>
      <c r="AL183" s="2498"/>
      <c r="AM183" s="2498"/>
      <c r="AN183" s="2498"/>
      <c r="AO183" s="2498"/>
      <c r="AP183" s="2498"/>
      <c r="AQ183" s="2498"/>
      <c r="AR183" s="2498"/>
      <c r="AS183" s="2498"/>
      <c r="AT183" s="2498"/>
      <c r="AU183" s="2498"/>
      <c r="AV183" s="2498"/>
      <c r="AW183" s="2498"/>
      <c r="AX183" s="2498"/>
      <c r="AY183" s="2498"/>
      <c r="AZ183" s="2498"/>
      <c r="BA183" s="2495"/>
      <c r="BB183" s="2495"/>
      <c r="BC183" s="2495"/>
      <c r="BD183" s="2495"/>
      <c r="BE183" s="2498"/>
    </row>
    <row r="184" spans="1:57" x14ac:dyDescent="0.25">
      <c r="A184" s="2810" t="s">
        <v>197</v>
      </c>
      <c r="B184" s="2811"/>
      <c r="C184" s="2812"/>
      <c r="D184" s="2634">
        <v>0</v>
      </c>
      <c r="E184" s="2699"/>
      <c r="F184" s="2700"/>
      <c r="G184" s="2700"/>
      <c r="H184" s="2700"/>
      <c r="I184" s="2700"/>
      <c r="J184" s="2700"/>
      <c r="K184" s="2642"/>
      <c r="L184" s="2642"/>
      <c r="M184" s="2683"/>
      <c r="N184" s="2644"/>
      <c r="O184" s="2756" t="s">
        <v>3</v>
      </c>
      <c r="P184" s="2528"/>
      <c r="Q184" s="2523"/>
      <c r="R184" s="2546"/>
      <c r="S184" s="2495"/>
      <c r="T184" s="2495"/>
      <c r="U184" s="2495"/>
      <c r="V184" s="2495"/>
      <c r="W184" s="2502"/>
      <c r="X184" s="2509"/>
      <c r="Y184" s="2509"/>
      <c r="Z184" s="2502"/>
      <c r="AA184" s="2502"/>
      <c r="AB184" s="2498"/>
      <c r="AC184" s="2498"/>
      <c r="AD184" s="2498"/>
      <c r="AE184" s="2498"/>
      <c r="AF184" s="2498"/>
      <c r="AG184" s="2498"/>
      <c r="AH184" s="2498"/>
      <c r="AI184" s="2498"/>
      <c r="AJ184" s="2498"/>
      <c r="AK184" s="2498"/>
      <c r="AL184" s="2498"/>
      <c r="AM184" s="2498"/>
      <c r="AN184" s="2498"/>
      <c r="AO184" s="2498"/>
      <c r="AP184" s="2498"/>
      <c r="AQ184" s="2498"/>
      <c r="AR184" s="2498"/>
      <c r="AS184" s="2498"/>
      <c r="AT184" s="2498"/>
      <c r="AU184" s="2498"/>
      <c r="AV184" s="2498"/>
      <c r="AW184" s="2498"/>
      <c r="AX184" s="2498"/>
      <c r="AY184" s="2498"/>
      <c r="AZ184" s="2498"/>
      <c r="BA184" s="2518"/>
      <c r="BB184" s="2595" t="s">
        <v>3</v>
      </c>
      <c r="BC184" s="2495"/>
      <c r="BD184" s="2772"/>
      <c r="BE184" s="2759">
        <v>0</v>
      </c>
    </row>
    <row r="185" spans="1:57" x14ac:dyDescent="0.25">
      <c r="A185" s="2813" t="s">
        <v>198</v>
      </c>
      <c r="B185" s="2814"/>
      <c r="C185" s="2815"/>
      <c r="D185" s="2635">
        <v>0</v>
      </c>
      <c r="E185" s="2627"/>
      <c r="F185" s="2628"/>
      <c r="G185" s="2628"/>
      <c r="H185" s="2628"/>
      <c r="I185" s="2628"/>
      <c r="J185" s="2628"/>
      <c r="K185" s="2628"/>
      <c r="L185" s="2628"/>
      <c r="M185" s="2624"/>
      <c r="N185" s="2621"/>
      <c r="O185" s="2756" t="s">
        <v>3</v>
      </c>
      <c r="P185" s="2528"/>
      <c r="Q185" s="2523"/>
      <c r="R185" s="2546"/>
      <c r="S185" s="2495"/>
      <c r="T185" s="2495"/>
      <c r="U185" s="2495"/>
      <c r="V185" s="2495"/>
      <c r="W185" s="2502"/>
      <c r="X185" s="2509"/>
      <c r="Y185" s="2509"/>
      <c r="Z185" s="2502"/>
      <c r="AA185" s="2502"/>
      <c r="AB185" s="2498"/>
      <c r="AC185" s="2498"/>
      <c r="AD185" s="2498"/>
      <c r="AE185" s="2498"/>
      <c r="AF185" s="2498"/>
      <c r="AG185" s="2498"/>
      <c r="AH185" s="2498"/>
      <c r="AI185" s="2498"/>
      <c r="AJ185" s="2498"/>
      <c r="AK185" s="2498"/>
      <c r="AL185" s="2498"/>
      <c r="AM185" s="2498"/>
      <c r="AN185" s="2498"/>
      <c r="AO185" s="2498"/>
      <c r="AP185" s="2498"/>
      <c r="AQ185" s="2498"/>
      <c r="AR185" s="2498"/>
      <c r="AS185" s="2498"/>
      <c r="AT185" s="2498"/>
      <c r="AU185" s="2498"/>
      <c r="AV185" s="2498"/>
      <c r="AW185" s="2498"/>
      <c r="AX185" s="2498"/>
      <c r="AY185" s="2498"/>
      <c r="AZ185" s="2498"/>
      <c r="BA185" s="2595" t="s">
        <v>3</v>
      </c>
      <c r="BB185" s="2595" t="s">
        <v>3</v>
      </c>
      <c r="BC185" s="2495"/>
      <c r="BD185" s="2759">
        <v>0</v>
      </c>
      <c r="BE185" s="2759">
        <v>0</v>
      </c>
    </row>
    <row r="186" spans="1:57" x14ac:dyDescent="0.25">
      <c r="A186" s="2813" t="s">
        <v>199</v>
      </c>
      <c r="B186" s="2814"/>
      <c r="C186" s="2815"/>
      <c r="D186" s="2635">
        <v>0</v>
      </c>
      <c r="E186" s="2627"/>
      <c r="F186" s="2628"/>
      <c r="G186" s="2628"/>
      <c r="H186" s="2628"/>
      <c r="I186" s="2628"/>
      <c r="J186" s="2628"/>
      <c r="K186" s="2628"/>
      <c r="L186" s="2628"/>
      <c r="M186" s="2624"/>
      <c r="N186" s="2621"/>
      <c r="O186" s="2756" t="s">
        <v>3</v>
      </c>
      <c r="P186" s="2528"/>
      <c r="Q186" s="2523"/>
      <c r="R186" s="2546"/>
      <c r="S186" s="2495"/>
      <c r="T186" s="2495"/>
      <c r="U186" s="2495"/>
      <c r="V186" s="2495"/>
      <c r="W186" s="2502"/>
      <c r="X186" s="2509"/>
      <c r="Y186" s="2509"/>
      <c r="Z186" s="2502"/>
      <c r="AA186" s="2502"/>
      <c r="AB186" s="2498"/>
      <c r="AC186" s="2498"/>
      <c r="AD186" s="2498"/>
      <c r="AE186" s="2498"/>
      <c r="AF186" s="2498"/>
      <c r="AG186" s="2498"/>
      <c r="AH186" s="2498"/>
      <c r="AI186" s="2498"/>
      <c r="AJ186" s="2498"/>
      <c r="AK186" s="2498"/>
      <c r="AL186" s="2498"/>
      <c r="AM186" s="2498"/>
      <c r="AN186" s="2498"/>
      <c r="AO186" s="2498"/>
      <c r="AP186" s="2498"/>
      <c r="AQ186" s="2498"/>
      <c r="AR186" s="2498"/>
      <c r="AS186" s="2498"/>
      <c r="AT186" s="2498"/>
      <c r="AU186" s="2498"/>
      <c r="AV186" s="2498"/>
      <c r="AW186" s="2498"/>
      <c r="AX186" s="2498"/>
      <c r="AY186" s="2498"/>
      <c r="AZ186" s="2498"/>
      <c r="BA186" s="2595" t="s">
        <v>3</v>
      </c>
      <c r="BB186" s="2595" t="s">
        <v>3</v>
      </c>
      <c r="BC186" s="2495"/>
      <c r="BD186" s="2759">
        <v>0</v>
      </c>
      <c r="BE186" s="2759">
        <v>0</v>
      </c>
    </row>
    <row r="187" spans="1:57" x14ac:dyDescent="0.25">
      <c r="A187" s="2813" t="s">
        <v>200</v>
      </c>
      <c r="B187" s="2814"/>
      <c r="C187" s="2815"/>
      <c r="D187" s="2635">
        <v>0</v>
      </c>
      <c r="E187" s="2627"/>
      <c r="F187" s="2628"/>
      <c r="G187" s="2628"/>
      <c r="H187" s="2628"/>
      <c r="I187" s="2628"/>
      <c r="J187" s="2628"/>
      <c r="K187" s="2628"/>
      <c r="L187" s="2628"/>
      <c r="M187" s="2624"/>
      <c r="N187" s="2621"/>
      <c r="O187" s="2756" t="s">
        <v>3</v>
      </c>
      <c r="P187" s="2528"/>
      <c r="Q187" s="2523"/>
      <c r="R187" s="2546"/>
      <c r="S187" s="2495"/>
      <c r="T187" s="2495"/>
      <c r="U187" s="2495"/>
      <c r="V187" s="2495"/>
      <c r="W187" s="2502"/>
      <c r="X187" s="2509"/>
      <c r="Y187" s="2509"/>
      <c r="Z187" s="2502"/>
      <c r="AA187" s="2502"/>
      <c r="AB187" s="2498"/>
      <c r="AC187" s="2498"/>
      <c r="AD187" s="2498"/>
      <c r="AE187" s="2498"/>
      <c r="AF187" s="2498"/>
      <c r="AG187" s="2498"/>
      <c r="AH187" s="2498"/>
      <c r="AI187" s="2498"/>
      <c r="AJ187" s="2498"/>
      <c r="AK187" s="2498"/>
      <c r="AL187" s="2498"/>
      <c r="AM187" s="2498"/>
      <c r="AN187" s="2498"/>
      <c r="AO187" s="2498"/>
      <c r="AP187" s="2498"/>
      <c r="AQ187" s="2498"/>
      <c r="AR187" s="2498"/>
      <c r="AS187" s="2498"/>
      <c r="AT187" s="2498"/>
      <c r="AU187" s="2498"/>
      <c r="AV187" s="2498"/>
      <c r="AW187" s="2498"/>
      <c r="AX187" s="2498"/>
      <c r="AY187" s="2498"/>
      <c r="AZ187" s="2498"/>
      <c r="BA187" s="2595" t="s">
        <v>3</v>
      </c>
      <c r="BB187" s="2595" t="s">
        <v>3</v>
      </c>
      <c r="BC187" s="2495"/>
      <c r="BD187" s="2759">
        <v>0</v>
      </c>
      <c r="BE187" s="2759">
        <v>0</v>
      </c>
    </row>
    <row r="188" spans="1:57" x14ac:dyDescent="0.25">
      <c r="A188" s="2824" t="s">
        <v>201</v>
      </c>
      <c r="B188" s="2825"/>
      <c r="C188" s="2826"/>
      <c r="D188" s="2650">
        <v>0</v>
      </c>
      <c r="E188" s="2651"/>
      <c r="F188" s="2652"/>
      <c r="G188" s="2652"/>
      <c r="H188" s="2652"/>
      <c r="I188" s="2652"/>
      <c r="J188" s="2652"/>
      <c r="K188" s="2652"/>
      <c r="L188" s="2652"/>
      <c r="M188" s="2625"/>
      <c r="N188" s="2622"/>
      <c r="O188" s="2756" t="s">
        <v>3</v>
      </c>
      <c r="P188" s="2528"/>
      <c r="Q188" s="2523"/>
      <c r="R188" s="2546"/>
      <c r="S188" s="2495"/>
      <c r="T188" s="2495"/>
      <c r="U188" s="2495"/>
      <c r="V188" s="2495"/>
      <c r="W188" s="2502"/>
      <c r="X188" s="2509"/>
      <c r="Y188" s="2509"/>
      <c r="Z188" s="2502"/>
      <c r="AA188" s="2502"/>
      <c r="AB188" s="2498"/>
      <c r="AC188" s="2498"/>
      <c r="AD188" s="2498"/>
      <c r="AE188" s="2498"/>
      <c r="AF188" s="2498"/>
      <c r="AG188" s="2498"/>
      <c r="AH188" s="2498"/>
      <c r="AI188" s="2498"/>
      <c r="AJ188" s="2498"/>
      <c r="AK188" s="2498"/>
      <c r="AL188" s="2498"/>
      <c r="AM188" s="2498"/>
      <c r="AN188" s="2498"/>
      <c r="AO188" s="2498"/>
      <c r="AP188" s="2498"/>
      <c r="AQ188" s="2498"/>
      <c r="AR188" s="2498"/>
      <c r="AS188" s="2498"/>
      <c r="AT188" s="2498"/>
      <c r="AU188" s="2498"/>
      <c r="AV188" s="2498"/>
      <c r="AW188" s="2498"/>
      <c r="AX188" s="2498"/>
      <c r="AY188" s="2498"/>
      <c r="AZ188" s="2498"/>
      <c r="BA188" s="2595" t="s">
        <v>3</v>
      </c>
      <c r="BB188" s="2595" t="s">
        <v>3</v>
      </c>
      <c r="BC188" s="2495"/>
      <c r="BD188" s="2759">
        <v>0</v>
      </c>
      <c r="BE188" s="2759">
        <v>0</v>
      </c>
    </row>
    <row r="189" spans="1:57" ht="15.75" x14ac:dyDescent="0.25">
      <c r="A189" s="2817" t="s">
        <v>202</v>
      </c>
      <c r="B189" s="2818"/>
      <c r="C189" s="2819"/>
      <c r="D189" s="2679">
        <v>0</v>
      </c>
      <c r="E189" s="2630"/>
      <c r="F189" s="2631"/>
      <c r="G189" s="2631"/>
      <c r="H189" s="2631"/>
      <c r="I189" s="2631"/>
      <c r="J189" s="2631"/>
      <c r="K189" s="2631"/>
      <c r="L189" s="2631"/>
      <c r="M189" s="2633"/>
      <c r="N189" s="2623"/>
      <c r="O189" s="2756" t="s">
        <v>3</v>
      </c>
      <c r="P189" s="2591"/>
      <c r="Q189" s="2592"/>
      <c r="R189" s="2593"/>
      <c r="S189" s="2769"/>
      <c r="T189" s="2769"/>
      <c r="U189" s="2769"/>
      <c r="V189" s="2769"/>
      <c r="W189" s="2769"/>
      <c r="X189" s="2769"/>
      <c r="Y189" s="2769"/>
      <c r="Z189" s="2769"/>
      <c r="AA189" s="2769"/>
      <c r="AB189" s="2770"/>
      <c r="AC189" s="2770"/>
      <c r="AD189" s="2770"/>
      <c r="AE189" s="2770"/>
      <c r="AF189" s="2770"/>
      <c r="AG189" s="2770"/>
      <c r="AH189" s="2770"/>
      <c r="AI189" s="2770"/>
      <c r="AJ189" s="2770"/>
      <c r="AK189" s="2770"/>
      <c r="AL189" s="2770"/>
      <c r="AM189" s="2770"/>
      <c r="AN189" s="2770"/>
      <c r="AO189" s="2770"/>
      <c r="AP189" s="2770"/>
      <c r="AQ189" s="2770"/>
      <c r="AR189" s="2770"/>
      <c r="AS189" s="2770"/>
      <c r="AT189" s="2770"/>
      <c r="AU189" s="2770"/>
      <c r="AV189" s="2770"/>
      <c r="AW189" s="2770"/>
      <c r="AX189" s="2770"/>
      <c r="AY189" s="2770"/>
      <c r="AZ189" s="2770"/>
      <c r="BA189" s="2595" t="s">
        <v>3</v>
      </c>
      <c r="BB189" s="2595" t="s">
        <v>3</v>
      </c>
      <c r="BC189" s="2770"/>
      <c r="BD189" s="2759">
        <v>0</v>
      </c>
      <c r="BE189" s="2759">
        <v>0</v>
      </c>
    </row>
    <row r="190" spans="1:57" x14ac:dyDescent="0.25">
      <c r="A190" s="2602" t="s">
        <v>203</v>
      </c>
      <c r="B190" s="2603"/>
      <c r="C190" s="2603"/>
      <c r="D190" s="2603"/>
      <c r="E190" s="2496"/>
      <c r="F190" s="2496"/>
      <c r="G190" s="2502"/>
      <c r="H190" s="2502"/>
      <c r="I190" s="2502"/>
      <c r="J190" s="2502"/>
      <c r="K190" s="2502"/>
      <c r="L190" s="2502"/>
      <c r="M190" s="2502"/>
      <c r="N190" s="2502"/>
      <c r="O190" s="2502"/>
      <c r="P190" s="2502"/>
      <c r="Q190" s="2502"/>
      <c r="R190" s="2495"/>
      <c r="S190" s="2495"/>
      <c r="T190" s="2495"/>
      <c r="U190" s="2495"/>
      <c r="V190" s="2495"/>
      <c r="W190" s="2495"/>
      <c r="X190" s="2495"/>
      <c r="Y190" s="2495"/>
      <c r="Z190" s="2495"/>
      <c r="AA190" s="2495"/>
      <c r="AB190" s="2495"/>
      <c r="AC190" s="2495"/>
      <c r="AD190" s="2495"/>
      <c r="AE190" s="2495"/>
      <c r="AF190" s="2495"/>
      <c r="AG190" s="2495"/>
      <c r="AH190" s="2495"/>
      <c r="AI190" s="2495"/>
      <c r="AJ190" s="2495"/>
      <c r="AK190" s="2495"/>
      <c r="AL190" s="2495"/>
      <c r="AM190" s="2495"/>
      <c r="AN190" s="2495"/>
      <c r="AO190" s="2495"/>
      <c r="AP190" s="2495"/>
      <c r="AQ190" s="2495"/>
      <c r="AR190" s="2495"/>
      <c r="AS190" s="2495"/>
      <c r="AT190" s="2495"/>
      <c r="AU190" s="2495"/>
      <c r="AV190" s="2495"/>
      <c r="AW190" s="2495"/>
      <c r="AX190" s="2495"/>
      <c r="AY190" s="2495"/>
      <c r="AZ190" s="2495"/>
      <c r="BA190" s="2495"/>
      <c r="BB190" s="2495"/>
      <c r="BC190" s="2495"/>
      <c r="BD190" s="2495"/>
      <c r="BE190" s="2495"/>
    </row>
    <row r="191" spans="1:57" x14ac:dyDescent="0.25">
      <c r="A191" s="2799" t="s">
        <v>5</v>
      </c>
      <c r="B191" s="2799" t="s">
        <v>204</v>
      </c>
      <c r="C191" s="2796" t="s">
        <v>205</v>
      </c>
      <c r="D191" s="2796"/>
      <c r="E191" s="2796"/>
      <c r="F191" s="2796"/>
      <c r="G191" s="2796"/>
      <c r="H191" s="2796"/>
      <c r="I191" s="2502"/>
      <c r="J191" s="2502"/>
      <c r="K191" s="2502"/>
      <c r="L191" s="2502"/>
      <c r="M191" s="2502"/>
      <c r="N191" s="2502"/>
      <c r="O191" s="2502"/>
      <c r="P191" s="2502"/>
      <c r="Q191" s="2502"/>
      <c r="R191" s="2495"/>
      <c r="S191" s="2495"/>
      <c r="T191" s="2495"/>
      <c r="U191" s="2495"/>
      <c r="V191" s="2495"/>
      <c r="W191" s="2495"/>
      <c r="X191" s="2495"/>
      <c r="Y191" s="2495"/>
      <c r="Z191" s="2495"/>
      <c r="AA191" s="2495"/>
      <c r="AB191" s="2495"/>
      <c r="AC191" s="2495"/>
      <c r="AD191" s="2495"/>
      <c r="AE191" s="2495"/>
      <c r="AF191" s="2495"/>
      <c r="AG191" s="2495"/>
      <c r="AH191" s="2495"/>
      <c r="AI191" s="2495"/>
      <c r="AJ191" s="2495"/>
      <c r="AK191" s="2495"/>
      <c r="AL191" s="2495"/>
      <c r="AM191" s="2495"/>
      <c r="AN191" s="2495"/>
      <c r="AO191" s="2495"/>
      <c r="AP191" s="2495"/>
      <c r="AQ191" s="2495"/>
      <c r="AR191" s="2495"/>
      <c r="AS191" s="2495"/>
      <c r="AT191" s="2495"/>
      <c r="AU191" s="2495"/>
      <c r="AV191" s="2495"/>
      <c r="AW191" s="2495"/>
      <c r="AX191" s="2495"/>
      <c r="AY191" s="2495"/>
      <c r="AZ191" s="2495"/>
      <c r="BA191" s="2495"/>
      <c r="BB191" s="2495"/>
      <c r="BC191" s="2495"/>
      <c r="BD191" s="2495"/>
      <c r="BE191" s="2495"/>
    </row>
    <row r="192" spans="1:57" x14ac:dyDescent="0.25">
      <c r="A192" s="2816"/>
      <c r="B192" s="2816"/>
      <c r="C192" s="2796" t="s">
        <v>206</v>
      </c>
      <c r="D192" s="2796"/>
      <c r="E192" s="2796"/>
      <c r="F192" s="2796" t="s">
        <v>207</v>
      </c>
      <c r="G192" s="2796"/>
      <c r="H192" s="2796"/>
      <c r="I192" s="2502"/>
      <c r="J192" s="2502"/>
      <c r="K192" s="2502"/>
      <c r="L192" s="2502"/>
      <c r="M192" s="2502"/>
      <c r="N192" s="2502"/>
      <c r="O192" s="2502"/>
      <c r="P192" s="2502"/>
      <c r="Q192" s="2502"/>
      <c r="R192" s="2495"/>
      <c r="S192" s="2495"/>
      <c r="T192" s="2495"/>
      <c r="U192" s="2495"/>
      <c r="V192" s="2495"/>
      <c r="W192" s="2495"/>
      <c r="X192" s="2495"/>
      <c r="Y192" s="2495"/>
      <c r="Z192" s="2495"/>
      <c r="AA192" s="2495"/>
      <c r="AB192" s="2495"/>
      <c r="AC192" s="2495"/>
      <c r="AD192" s="2495"/>
      <c r="AE192" s="2495"/>
      <c r="AF192" s="2495"/>
      <c r="AG192" s="2495"/>
      <c r="AH192" s="2495"/>
      <c r="AI192" s="2495"/>
      <c r="AJ192" s="2495"/>
      <c r="AK192" s="2495"/>
      <c r="AL192" s="2495"/>
      <c r="AM192" s="2495"/>
      <c r="AN192" s="2495"/>
      <c r="AO192" s="2495"/>
      <c r="AP192" s="2495"/>
      <c r="AQ192" s="2495"/>
      <c r="AR192" s="2495"/>
      <c r="AS192" s="2495"/>
      <c r="AT192" s="2495"/>
      <c r="AU192" s="2495"/>
      <c r="AV192" s="2495"/>
      <c r="AW192" s="2495"/>
      <c r="AX192" s="2495"/>
      <c r="AY192" s="2495"/>
      <c r="AZ192" s="2495"/>
      <c r="BA192" s="2495"/>
      <c r="BB192" s="2495"/>
      <c r="BC192" s="2495"/>
      <c r="BD192" s="2495"/>
      <c r="BE192" s="2495"/>
    </row>
    <row r="193" spans="1:56" x14ac:dyDescent="0.25">
      <c r="A193" s="2816"/>
      <c r="B193" s="2816"/>
      <c r="C193" s="2796" t="s">
        <v>208</v>
      </c>
      <c r="D193" s="2797"/>
      <c r="E193" s="2796" t="s">
        <v>209</v>
      </c>
      <c r="F193" s="2797" t="s">
        <v>208</v>
      </c>
      <c r="G193" s="2798"/>
      <c r="H193" s="2799" t="s">
        <v>209</v>
      </c>
      <c r="I193" s="2495"/>
      <c r="J193" s="2495"/>
      <c r="K193" s="2495"/>
      <c r="L193" s="2495"/>
      <c r="M193" s="2495"/>
      <c r="N193" s="2495"/>
      <c r="O193" s="2495"/>
      <c r="P193" s="2495"/>
      <c r="Q193" s="2495"/>
      <c r="R193" s="2502"/>
      <c r="S193" s="2502"/>
      <c r="T193" s="2495"/>
      <c r="U193" s="2495"/>
      <c r="V193" s="2495"/>
      <c r="W193" s="2495"/>
      <c r="X193" s="2495"/>
      <c r="Y193" s="2495"/>
      <c r="Z193" s="2495"/>
      <c r="AA193" s="2495"/>
      <c r="AB193" s="2495"/>
      <c r="AC193" s="2495"/>
      <c r="AD193" s="2495"/>
      <c r="AE193" s="2495"/>
      <c r="AF193" s="2495"/>
      <c r="AG193" s="2495"/>
      <c r="AH193" s="2495"/>
      <c r="AI193" s="2495"/>
      <c r="AJ193" s="2495"/>
      <c r="AK193" s="2495"/>
      <c r="AL193" s="2495"/>
      <c r="AM193" s="2495"/>
      <c r="AN193" s="2495"/>
      <c r="AO193" s="2495"/>
      <c r="AP193" s="2495"/>
      <c r="AQ193" s="2495"/>
      <c r="AR193" s="2495"/>
      <c r="AS193" s="2495"/>
      <c r="AT193" s="2495"/>
      <c r="AU193" s="2495"/>
      <c r="AV193" s="2495"/>
      <c r="AW193" s="2495"/>
      <c r="AX193" s="2495"/>
      <c r="AY193" s="2495"/>
      <c r="AZ193" s="2495"/>
      <c r="BA193" s="2495"/>
      <c r="BB193" s="2495"/>
      <c r="BC193" s="2495"/>
      <c r="BD193" s="2495"/>
    </row>
    <row r="194" spans="1:56" ht="21" x14ac:dyDescent="0.25">
      <c r="A194" s="2800"/>
      <c r="B194" s="2800"/>
      <c r="C194" s="2507" t="s">
        <v>210</v>
      </c>
      <c r="D194" s="2775" t="s">
        <v>211</v>
      </c>
      <c r="E194" s="2796"/>
      <c r="F194" s="2507" t="s">
        <v>210</v>
      </c>
      <c r="G194" s="2529" t="s">
        <v>211</v>
      </c>
      <c r="H194" s="2800"/>
      <c r="I194" s="2495"/>
      <c r="J194" s="2495"/>
      <c r="K194" s="2495"/>
      <c r="L194" s="2495"/>
      <c r="M194" s="2495"/>
      <c r="N194" s="2495"/>
      <c r="O194" s="2495"/>
      <c r="P194" s="2495"/>
      <c r="Q194" s="2495"/>
      <c r="R194" s="2502"/>
      <c r="S194" s="2502"/>
      <c r="T194" s="2495"/>
      <c r="U194" s="2495"/>
      <c r="V194" s="2495"/>
      <c r="W194" s="2495"/>
      <c r="X194" s="2495"/>
      <c r="Y194" s="2495"/>
      <c r="Z194" s="2495"/>
      <c r="AA194" s="2495"/>
      <c r="AB194" s="2495"/>
      <c r="AC194" s="2495"/>
      <c r="AD194" s="2495"/>
      <c r="AE194" s="2495"/>
      <c r="AF194" s="2495"/>
      <c r="AG194" s="2495"/>
      <c r="AH194" s="2495"/>
      <c r="AI194" s="2495"/>
      <c r="AJ194" s="2495"/>
      <c r="AK194" s="2495"/>
      <c r="AL194" s="2495"/>
      <c r="AM194" s="2495"/>
      <c r="AN194" s="2495"/>
      <c r="AO194" s="2495"/>
      <c r="AP194" s="2495"/>
      <c r="AQ194" s="2495"/>
      <c r="AR194" s="2495"/>
      <c r="AS194" s="2495"/>
      <c r="AT194" s="2495"/>
      <c r="AU194" s="2495"/>
      <c r="AV194" s="2495"/>
      <c r="AW194" s="2495"/>
      <c r="AX194" s="2495"/>
      <c r="AY194" s="2495"/>
      <c r="AZ194" s="2495"/>
      <c r="BA194" s="2495"/>
      <c r="BB194" s="2495"/>
      <c r="BC194" s="2495"/>
      <c r="BD194" s="2495"/>
    </row>
    <row r="195" spans="1:56" x14ac:dyDescent="0.25">
      <c r="A195" s="2614" t="s">
        <v>212</v>
      </c>
      <c r="B195" s="2615">
        <v>0</v>
      </c>
      <c r="C195" s="2616">
        <v>0</v>
      </c>
      <c r="D195" s="2776">
        <v>0</v>
      </c>
      <c r="E195" s="2617">
        <v>0</v>
      </c>
      <c r="F195" s="2616">
        <v>0</v>
      </c>
      <c r="G195" s="2617">
        <v>0</v>
      </c>
      <c r="H195" s="2615">
        <v>0</v>
      </c>
      <c r="I195" s="2495"/>
      <c r="J195" s="2495"/>
      <c r="K195" s="2495"/>
      <c r="L195" s="2495"/>
      <c r="M195" s="2495"/>
      <c r="N195" s="2495"/>
      <c r="O195" s="2495"/>
      <c r="P195" s="2495"/>
      <c r="Q195" s="2495"/>
      <c r="R195" s="2502"/>
      <c r="S195" s="2502"/>
      <c r="T195" s="2495"/>
      <c r="U195" s="2495"/>
      <c r="V195" s="2495"/>
      <c r="W195" s="2495"/>
      <c r="X195" s="2495"/>
      <c r="Y195" s="2495"/>
      <c r="Z195" s="2495"/>
      <c r="AA195" s="2495"/>
      <c r="AB195" s="2495"/>
      <c r="AC195" s="2495"/>
      <c r="AD195" s="2495"/>
      <c r="AE195" s="2495"/>
      <c r="AF195" s="2495"/>
      <c r="AG195" s="2495"/>
      <c r="AH195" s="2495"/>
      <c r="AI195" s="2495"/>
      <c r="AJ195" s="2495"/>
      <c r="AK195" s="2495"/>
      <c r="AL195" s="2495"/>
      <c r="AM195" s="2495"/>
      <c r="AN195" s="2495"/>
      <c r="AO195" s="2495"/>
      <c r="AP195" s="2495"/>
      <c r="AQ195" s="2495"/>
      <c r="AR195" s="2495"/>
      <c r="AS195" s="2495"/>
      <c r="AT195" s="2495"/>
      <c r="AU195" s="2495"/>
      <c r="AV195" s="2495"/>
      <c r="AW195" s="2495"/>
      <c r="AX195" s="2495"/>
      <c r="AY195" s="2495"/>
      <c r="AZ195" s="2495"/>
      <c r="BA195" s="2495"/>
      <c r="BB195" s="2495"/>
      <c r="BC195" s="2495"/>
      <c r="BD195" s="2495"/>
    </row>
    <row r="196" spans="1:56" x14ac:dyDescent="0.25">
      <c r="A196" s="2604" t="s">
        <v>213</v>
      </c>
      <c r="B196" s="2608"/>
      <c r="C196" s="2608"/>
      <c r="D196" s="2777"/>
      <c r="E196" s="2609"/>
      <c r="F196" s="2608"/>
      <c r="G196" s="2609"/>
      <c r="H196" s="2761"/>
      <c r="I196" s="2495"/>
      <c r="J196" s="2495"/>
      <c r="K196" s="2495"/>
      <c r="L196" s="2495"/>
      <c r="M196" s="2495"/>
      <c r="N196" s="2495"/>
      <c r="O196" s="2495"/>
      <c r="P196" s="2495"/>
      <c r="Q196" s="2495"/>
      <c r="R196" s="2502"/>
      <c r="S196" s="2502"/>
      <c r="T196" s="2495"/>
      <c r="U196" s="2495"/>
      <c r="V196" s="2495"/>
      <c r="W196" s="2495"/>
      <c r="X196" s="2495"/>
      <c r="Y196" s="2495"/>
      <c r="Z196" s="2495"/>
      <c r="AA196" s="2495"/>
      <c r="AB196" s="2495"/>
      <c r="AC196" s="2495"/>
      <c r="AD196" s="2495"/>
      <c r="AE196" s="2495"/>
      <c r="AF196" s="2495"/>
      <c r="AG196" s="2495"/>
      <c r="AH196" s="2495"/>
      <c r="AI196" s="2495"/>
      <c r="AJ196" s="2495"/>
      <c r="AK196" s="2495"/>
      <c r="AL196" s="2495"/>
      <c r="AM196" s="2495"/>
      <c r="AN196" s="2495"/>
      <c r="AO196" s="2495"/>
      <c r="AP196" s="2495"/>
      <c r="AQ196" s="2495"/>
      <c r="AR196" s="2495"/>
      <c r="AS196" s="2495"/>
      <c r="AT196" s="2495"/>
      <c r="AU196" s="2495"/>
      <c r="AV196" s="2495"/>
      <c r="AW196" s="2495"/>
      <c r="AX196" s="2495"/>
      <c r="AY196" s="2495"/>
      <c r="AZ196" s="2495"/>
      <c r="BA196" s="2495"/>
      <c r="BB196" s="2495"/>
      <c r="BC196" s="2495"/>
      <c r="BD196" s="2495"/>
    </row>
    <row r="197" spans="1:56" x14ac:dyDescent="0.25">
      <c r="A197" s="2614" t="s">
        <v>214</v>
      </c>
      <c r="B197" s="2615">
        <v>0</v>
      </c>
      <c r="C197" s="2616">
        <v>0</v>
      </c>
      <c r="D197" s="2776">
        <v>0</v>
      </c>
      <c r="E197" s="2617">
        <v>0</v>
      </c>
      <c r="F197" s="2616">
        <v>0</v>
      </c>
      <c r="G197" s="2617">
        <v>0</v>
      </c>
      <c r="H197" s="2615">
        <v>0</v>
      </c>
      <c r="I197" s="2495"/>
      <c r="J197" s="2495"/>
      <c r="K197" s="2495"/>
      <c r="L197" s="2495"/>
      <c r="M197" s="2495"/>
      <c r="N197" s="2495"/>
      <c r="O197" s="2495"/>
      <c r="P197" s="2495"/>
      <c r="Q197" s="2495"/>
      <c r="R197" s="2502"/>
      <c r="S197" s="2502"/>
      <c r="T197" s="2495"/>
      <c r="U197" s="2495"/>
      <c r="V197" s="2495"/>
      <c r="W197" s="2495"/>
      <c r="X197" s="2495"/>
      <c r="Y197" s="2495"/>
      <c r="Z197" s="2495"/>
      <c r="AA197" s="2495"/>
      <c r="AB197" s="2495"/>
      <c r="AC197" s="2495"/>
      <c r="AD197" s="2495"/>
      <c r="AE197" s="2495"/>
      <c r="AF197" s="2495"/>
      <c r="AG197" s="2495"/>
      <c r="AH197" s="2495"/>
      <c r="AI197" s="2495"/>
      <c r="AJ197" s="2495"/>
      <c r="AK197" s="2495"/>
      <c r="AL197" s="2495"/>
      <c r="AM197" s="2495"/>
      <c r="AN197" s="2495"/>
      <c r="AO197" s="2495"/>
      <c r="AP197" s="2495"/>
      <c r="AQ197" s="2495"/>
      <c r="AR197" s="2495"/>
      <c r="AS197" s="2495"/>
      <c r="AT197" s="2495"/>
      <c r="AU197" s="2495"/>
      <c r="AV197" s="2495"/>
      <c r="AW197" s="2495"/>
      <c r="AX197" s="2495"/>
      <c r="AY197" s="2495"/>
      <c r="AZ197" s="2495"/>
      <c r="BA197" s="2495"/>
      <c r="BB197" s="2495"/>
      <c r="BC197" s="2495"/>
      <c r="BD197" s="2495"/>
    </row>
    <row r="198" spans="1:56" ht="22.5" x14ac:dyDescent="0.25">
      <c r="A198" s="2605" t="s">
        <v>187</v>
      </c>
      <c r="B198" s="2608"/>
      <c r="C198" s="2608"/>
      <c r="D198" s="2777"/>
      <c r="E198" s="2609"/>
      <c r="F198" s="2608"/>
      <c r="G198" s="2609"/>
      <c r="H198" s="2761"/>
      <c r="I198" s="2495"/>
      <c r="J198" s="2495"/>
      <c r="K198" s="2495"/>
      <c r="L198" s="2495"/>
      <c r="M198" s="2495"/>
      <c r="N198" s="2495"/>
      <c r="O198" s="2495"/>
      <c r="P198" s="2495"/>
      <c r="Q198" s="2495"/>
      <c r="R198" s="2502"/>
      <c r="S198" s="2502"/>
      <c r="T198" s="2495"/>
      <c r="U198" s="2495"/>
      <c r="V198" s="2495"/>
      <c r="W198" s="2495"/>
      <c r="X198" s="2495"/>
      <c r="Y198" s="2495"/>
      <c r="Z198" s="2495"/>
      <c r="AA198" s="2495"/>
      <c r="AB198" s="2495"/>
      <c r="AC198" s="2495"/>
      <c r="AD198" s="2495"/>
      <c r="AE198" s="2495"/>
      <c r="AF198" s="2495"/>
      <c r="AG198" s="2495"/>
      <c r="AH198" s="2495"/>
      <c r="AI198" s="2495"/>
      <c r="AJ198" s="2495"/>
      <c r="AK198" s="2495"/>
      <c r="AL198" s="2495"/>
      <c r="AM198" s="2495"/>
      <c r="AN198" s="2495"/>
      <c r="AO198" s="2495"/>
      <c r="AP198" s="2495"/>
      <c r="AQ198" s="2495"/>
      <c r="AR198" s="2495"/>
      <c r="AS198" s="2495"/>
      <c r="AT198" s="2495"/>
      <c r="AU198" s="2495"/>
      <c r="AV198" s="2495"/>
      <c r="AW198" s="2495"/>
      <c r="AX198" s="2495"/>
      <c r="AY198" s="2495"/>
      <c r="AZ198" s="2495"/>
      <c r="BA198" s="2495"/>
      <c r="BB198" s="2495"/>
      <c r="BC198" s="2495"/>
      <c r="BD198" s="2495"/>
    </row>
    <row r="199" spans="1:56" ht="43.5" x14ac:dyDescent="0.25">
      <c r="A199" s="2606" t="s">
        <v>215</v>
      </c>
      <c r="B199" s="2610"/>
      <c r="C199" s="2610"/>
      <c r="D199" s="2778"/>
      <c r="E199" s="2611"/>
      <c r="F199" s="2610"/>
      <c r="G199" s="2611"/>
      <c r="H199" s="2762"/>
      <c r="I199" s="2495"/>
      <c r="J199" s="2495"/>
      <c r="K199" s="2495"/>
      <c r="L199" s="2495"/>
      <c r="M199" s="2495"/>
      <c r="N199" s="2495"/>
      <c r="O199" s="2495"/>
      <c r="P199" s="2495"/>
      <c r="Q199" s="2495"/>
      <c r="R199" s="2502"/>
      <c r="S199" s="2502"/>
      <c r="T199" s="2495"/>
      <c r="U199" s="2495"/>
      <c r="V199" s="2495"/>
      <c r="W199" s="2495"/>
      <c r="X199" s="2495"/>
      <c r="Y199" s="2495"/>
      <c r="Z199" s="2495"/>
      <c r="AA199" s="2495"/>
      <c r="AB199" s="2495"/>
      <c r="AC199" s="2495"/>
      <c r="AD199" s="2495"/>
      <c r="AE199" s="2495"/>
      <c r="AF199" s="2495"/>
      <c r="AG199" s="2495"/>
      <c r="AH199" s="2495"/>
      <c r="AI199" s="2495"/>
      <c r="AJ199" s="2495"/>
      <c r="AK199" s="2495"/>
      <c r="AL199" s="2495"/>
      <c r="AM199" s="2495"/>
      <c r="AN199" s="2495"/>
      <c r="AO199" s="2495"/>
      <c r="AP199" s="2495"/>
      <c r="AQ199" s="2495"/>
      <c r="AR199" s="2495"/>
      <c r="AS199" s="2495"/>
      <c r="AT199" s="2495"/>
      <c r="AU199" s="2495"/>
      <c r="AV199" s="2495"/>
      <c r="AW199" s="2495"/>
      <c r="AX199" s="2495"/>
      <c r="AY199" s="2495"/>
      <c r="AZ199" s="2495"/>
      <c r="BA199" s="2495"/>
      <c r="BB199" s="2495"/>
      <c r="BC199" s="2495"/>
      <c r="BD199" s="2495"/>
    </row>
    <row r="200" spans="1:56" x14ac:dyDescent="0.25">
      <c r="A200" s="2606" t="s">
        <v>112</v>
      </c>
      <c r="B200" s="2610"/>
      <c r="C200" s="2610"/>
      <c r="D200" s="2778"/>
      <c r="E200" s="2611"/>
      <c r="F200" s="2610"/>
      <c r="G200" s="2611"/>
      <c r="H200" s="2762"/>
      <c r="I200" s="2495"/>
      <c r="J200" s="2495"/>
      <c r="K200" s="2495"/>
      <c r="L200" s="2495"/>
      <c r="M200" s="2495"/>
      <c r="N200" s="2495"/>
      <c r="O200" s="2495"/>
      <c r="P200" s="2495"/>
      <c r="Q200" s="2495"/>
      <c r="R200" s="2502"/>
      <c r="S200" s="2502"/>
      <c r="T200" s="2495"/>
      <c r="U200" s="2495"/>
      <c r="V200" s="2495"/>
      <c r="W200" s="2495"/>
      <c r="X200" s="2495"/>
      <c r="Y200" s="2495"/>
      <c r="Z200" s="2495"/>
      <c r="AA200" s="2495"/>
      <c r="AB200" s="2495"/>
      <c r="AC200" s="2495"/>
      <c r="AD200" s="2495"/>
      <c r="AE200" s="2495"/>
      <c r="AF200" s="2495"/>
      <c r="AG200" s="2495"/>
      <c r="AH200" s="2495"/>
      <c r="AI200" s="2495"/>
      <c r="AJ200" s="2495"/>
      <c r="AK200" s="2495"/>
      <c r="AL200" s="2495"/>
      <c r="AM200" s="2495"/>
      <c r="AN200" s="2495"/>
      <c r="AO200" s="2495"/>
      <c r="AP200" s="2495"/>
      <c r="AQ200" s="2495"/>
      <c r="AR200" s="2495"/>
      <c r="AS200" s="2495"/>
      <c r="AT200" s="2495"/>
      <c r="AU200" s="2495"/>
      <c r="AV200" s="2495"/>
      <c r="AW200" s="2495"/>
      <c r="AX200" s="2495"/>
      <c r="AY200" s="2495"/>
      <c r="AZ200" s="2495"/>
      <c r="BA200" s="2495"/>
      <c r="BB200" s="2495"/>
      <c r="BC200" s="2495"/>
      <c r="BD200" s="2495"/>
    </row>
    <row r="201" spans="1:56" ht="22.5" x14ac:dyDescent="0.25">
      <c r="A201" s="2606" t="s">
        <v>117</v>
      </c>
      <c r="B201" s="2610"/>
      <c r="C201" s="2610"/>
      <c r="D201" s="2778"/>
      <c r="E201" s="2611"/>
      <c r="F201" s="2610"/>
      <c r="G201" s="2611"/>
      <c r="H201" s="2762"/>
      <c r="I201" s="2495"/>
      <c r="J201" s="2495"/>
      <c r="K201" s="2495"/>
      <c r="L201" s="2495"/>
      <c r="M201" s="2495"/>
      <c r="N201" s="2495"/>
      <c r="O201" s="2495"/>
      <c r="P201" s="2495"/>
      <c r="Q201" s="2495"/>
      <c r="R201" s="2502"/>
      <c r="S201" s="2502"/>
      <c r="T201" s="2495"/>
      <c r="U201" s="2495"/>
      <c r="V201" s="2495"/>
      <c r="W201" s="2495"/>
      <c r="X201" s="2495"/>
      <c r="Y201" s="2495"/>
      <c r="Z201" s="2495"/>
      <c r="AA201" s="2495"/>
      <c r="AB201" s="2495"/>
      <c r="AC201" s="2495"/>
      <c r="AD201" s="2495"/>
      <c r="AE201" s="2495"/>
      <c r="AF201" s="2495"/>
      <c r="AG201" s="2495"/>
      <c r="AH201" s="2495"/>
      <c r="AI201" s="2495"/>
      <c r="AJ201" s="2495"/>
      <c r="AK201" s="2495"/>
      <c r="AL201" s="2495"/>
      <c r="AM201" s="2495"/>
      <c r="AN201" s="2495"/>
      <c r="AO201" s="2495"/>
      <c r="AP201" s="2495"/>
      <c r="AQ201" s="2495"/>
      <c r="AR201" s="2495"/>
      <c r="AS201" s="2495"/>
      <c r="AT201" s="2495"/>
      <c r="AU201" s="2495"/>
      <c r="AV201" s="2495"/>
      <c r="AW201" s="2495"/>
      <c r="AX201" s="2495"/>
      <c r="AY201" s="2495"/>
      <c r="AZ201" s="2495"/>
      <c r="BA201" s="2495"/>
      <c r="BB201" s="2495"/>
      <c r="BC201" s="2495"/>
      <c r="BD201" s="2495"/>
    </row>
    <row r="202" spans="1:56" x14ac:dyDescent="0.25">
      <c r="A202" s="2606" t="s">
        <v>191</v>
      </c>
      <c r="B202" s="2610"/>
      <c r="C202" s="2610"/>
      <c r="D202" s="2778"/>
      <c r="E202" s="2611"/>
      <c r="F202" s="2610"/>
      <c r="G202" s="2611"/>
      <c r="H202" s="2762"/>
      <c r="I202" s="2495"/>
      <c r="J202" s="2495"/>
      <c r="K202" s="2495"/>
      <c r="L202" s="2495"/>
      <c r="M202" s="2495"/>
      <c r="N202" s="2495"/>
      <c r="O202" s="2495"/>
      <c r="P202" s="2495"/>
      <c r="Q202" s="2495"/>
      <c r="R202" s="2502"/>
      <c r="S202" s="2502"/>
      <c r="T202" s="2495"/>
      <c r="U202" s="2495"/>
      <c r="V202" s="2495"/>
      <c r="W202" s="2495"/>
      <c r="X202" s="2495"/>
      <c r="Y202" s="2495"/>
      <c r="Z202" s="2495"/>
      <c r="AA202" s="2495"/>
      <c r="AB202" s="2495"/>
      <c r="AC202" s="2495"/>
      <c r="AD202" s="2495"/>
      <c r="AE202" s="2495"/>
      <c r="AF202" s="2495"/>
      <c r="AG202" s="2495"/>
      <c r="AH202" s="2495"/>
      <c r="AI202" s="2495"/>
      <c r="AJ202" s="2495"/>
      <c r="AK202" s="2495"/>
      <c r="AL202" s="2495"/>
      <c r="AM202" s="2495"/>
      <c r="AN202" s="2495"/>
      <c r="AO202" s="2495"/>
      <c r="AP202" s="2495"/>
      <c r="AQ202" s="2495"/>
      <c r="AR202" s="2495"/>
      <c r="AS202" s="2495"/>
      <c r="AT202" s="2495"/>
      <c r="AU202" s="2495"/>
      <c r="AV202" s="2495"/>
      <c r="AW202" s="2495"/>
      <c r="AX202" s="2495"/>
      <c r="AY202" s="2495"/>
      <c r="AZ202" s="2495"/>
      <c r="BA202" s="2495"/>
      <c r="BB202" s="2495"/>
      <c r="BC202" s="2495"/>
      <c r="BD202" s="2495"/>
    </row>
    <row r="203" spans="1:56" x14ac:dyDescent="0.25">
      <c r="A203" s="2606" t="s">
        <v>118</v>
      </c>
      <c r="B203" s="2610"/>
      <c r="C203" s="2610"/>
      <c r="D203" s="2778"/>
      <c r="E203" s="2611"/>
      <c r="F203" s="2610"/>
      <c r="G203" s="2611"/>
      <c r="H203" s="2762"/>
      <c r="I203" s="2495"/>
      <c r="J203" s="2495"/>
      <c r="K203" s="2495"/>
      <c r="L203" s="2495"/>
      <c r="M203" s="2495"/>
      <c r="N203" s="2495"/>
      <c r="O203" s="2495"/>
      <c r="P203" s="2495"/>
      <c r="Q203" s="2495"/>
      <c r="R203" s="2594"/>
      <c r="S203" s="2546"/>
      <c r="T203" s="2495"/>
      <c r="U203" s="2495"/>
      <c r="V203" s="2495"/>
      <c r="W203" s="2495"/>
      <c r="X203" s="2495"/>
      <c r="Y203" s="2495"/>
      <c r="Z203" s="2495"/>
      <c r="AA203" s="2495"/>
      <c r="AB203" s="2495"/>
      <c r="AC203" s="2495"/>
      <c r="AD203" s="2495"/>
      <c r="AE203" s="2495"/>
      <c r="AF203" s="2495"/>
      <c r="AG203" s="2495"/>
      <c r="AH203" s="2495"/>
      <c r="AI203" s="2495"/>
      <c r="AJ203" s="2495"/>
      <c r="AK203" s="2495"/>
      <c r="AL203" s="2495"/>
      <c r="AM203" s="2495"/>
      <c r="AN203" s="2495"/>
      <c r="AO203" s="2495"/>
      <c r="AP203" s="2495"/>
      <c r="AQ203" s="2495"/>
      <c r="AR203" s="2495"/>
      <c r="AS203" s="2495"/>
      <c r="AT203" s="2495"/>
      <c r="AU203" s="2495"/>
      <c r="AV203" s="2495"/>
      <c r="AW203" s="2495"/>
      <c r="AX203" s="2495"/>
      <c r="AY203" s="2495"/>
      <c r="AZ203" s="2495"/>
      <c r="BA203" s="2495"/>
      <c r="BB203" s="2495"/>
      <c r="BC203" s="2495"/>
      <c r="BD203" s="2495"/>
    </row>
    <row r="204" spans="1:56" ht="15.75" x14ac:dyDescent="0.25">
      <c r="A204" s="2606" t="s">
        <v>119</v>
      </c>
      <c r="B204" s="2610"/>
      <c r="C204" s="2610"/>
      <c r="D204" s="2778"/>
      <c r="E204" s="2611"/>
      <c r="F204" s="2610"/>
      <c r="G204" s="2611"/>
      <c r="H204" s="2762"/>
      <c r="I204" s="2495"/>
      <c r="J204" s="2495"/>
      <c r="K204" s="2495"/>
      <c r="L204" s="2495"/>
      <c r="M204" s="2495"/>
      <c r="N204" s="2495"/>
      <c r="O204" s="2495"/>
      <c r="P204" s="2495"/>
      <c r="Q204" s="2495"/>
      <c r="R204" s="2545"/>
      <c r="S204" s="2521"/>
      <c r="T204" s="2495"/>
      <c r="U204" s="2495"/>
      <c r="V204" s="2495"/>
      <c r="W204" s="2495"/>
      <c r="X204" s="2495"/>
      <c r="Y204" s="2495"/>
      <c r="Z204" s="2495"/>
      <c r="AA204" s="2495"/>
      <c r="AB204" s="2495"/>
      <c r="AC204" s="2495"/>
      <c r="AD204" s="2495"/>
      <c r="AE204" s="2495"/>
      <c r="AF204" s="2495"/>
      <c r="AG204" s="2495"/>
      <c r="AH204" s="2495"/>
      <c r="AI204" s="2495"/>
      <c r="AJ204" s="2495"/>
      <c r="AK204" s="2495"/>
      <c r="AL204" s="2495"/>
      <c r="AM204" s="2495"/>
      <c r="AN204" s="2495"/>
      <c r="AO204" s="2495"/>
      <c r="AP204" s="2495"/>
      <c r="AQ204" s="2495"/>
      <c r="AR204" s="2495"/>
      <c r="AS204" s="2495"/>
      <c r="AT204" s="2495"/>
      <c r="AU204" s="2495"/>
      <c r="AV204" s="2495"/>
      <c r="AW204" s="2495"/>
      <c r="AX204" s="2495"/>
      <c r="AY204" s="2495"/>
      <c r="AZ204" s="2495"/>
      <c r="BA204" s="2495"/>
      <c r="BB204" s="2495"/>
      <c r="BC204" s="2495"/>
      <c r="BD204" s="2495"/>
    </row>
    <row r="205" spans="1:56" ht="33" x14ac:dyDescent="0.25">
      <c r="A205" s="2606" t="s">
        <v>192</v>
      </c>
      <c r="B205" s="2610"/>
      <c r="C205" s="2610"/>
      <c r="D205" s="2778"/>
      <c r="E205" s="2611"/>
      <c r="F205" s="2610"/>
      <c r="G205" s="2611"/>
      <c r="H205" s="2762"/>
      <c r="I205" s="2498"/>
      <c r="J205" s="2498"/>
      <c r="K205" s="2498"/>
      <c r="L205" s="2498"/>
      <c r="M205" s="2498"/>
      <c r="N205" s="2498"/>
      <c r="O205" s="2498"/>
      <c r="P205" s="2498"/>
      <c r="Q205" s="2495"/>
      <c r="R205" s="2545"/>
      <c r="S205" s="2521"/>
      <c r="T205" s="2495"/>
      <c r="U205" s="2495"/>
      <c r="V205" s="2495"/>
      <c r="W205" s="2495"/>
      <c r="X205" s="2495"/>
      <c r="Y205" s="2495"/>
      <c r="Z205" s="2495"/>
      <c r="AA205" s="2495"/>
      <c r="AB205" s="2495"/>
      <c r="AC205" s="2498"/>
      <c r="AD205" s="2498"/>
      <c r="AE205" s="2498"/>
      <c r="AF205" s="2498"/>
      <c r="AG205" s="2498"/>
      <c r="AH205" s="2498"/>
      <c r="AI205" s="2498"/>
      <c r="AJ205" s="2498"/>
      <c r="AK205" s="2498"/>
      <c r="AL205" s="2498"/>
      <c r="AM205" s="2498"/>
      <c r="AN205" s="2498"/>
      <c r="AO205" s="2498"/>
      <c r="AP205" s="2498"/>
      <c r="AQ205" s="2498"/>
      <c r="AR205" s="2498"/>
      <c r="AS205" s="2498"/>
      <c r="AT205" s="2498"/>
      <c r="AU205" s="2498"/>
      <c r="AV205" s="2498"/>
      <c r="AW205" s="2498"/>
      <c r="AX205" s="2498"/>
      <c r="AY205" s="2498"/>
      <c r="AZ205" s="2498"/>
      <c r="BA205" s="2498"/>
      <c r="BB205" s="2495"/>
      <c r="BC205" s="2495"/>
      <c r="BD205" s="2495"/>
    </row>
    <row r="206" spans="1:56" ht="33" x14ac:dyDescent="0.25">
      <c r="A206" s="2606" t="s">
        <v>193</v>
      </c>
      <c r="B206" s="2610"/>
      <c r="C206" s="2610"/>
      <c r="D206" s="2778"/>
      <c r="E206" s="2611"/>
      <c r="F206" s="2610"/>
      <c r="G206" s="2611"/>
      <c r="H206" s="2762"/>
      <c r="I206" s="2498"/>
      <c r="J206" s="2498"/>
      <c r="K206" s="2498"/>
      <c r="L206" s="2498"/>
      <c r="M206" s="2498"/>
      <c r="N206" s="2498"/>
      <c r="O206" s="2498"/>
      <c r="P206" s="2498"/>
      <c r="Q206" s="2495"/>
      <c r="R206" s="2545"/>
      <c r="S206" s="2521"/>
      <c r="T206" s="2495"/>
      <c r="U206" s="2495"/>
      <c r="V206" s="2495"/>
      <c r="W206" s="2495"/>
      <c r="X206" s="2495"/>
      <c r="Y206" s="2495"/>
      <c r="Z206" s="2495"/>
      <c r="AA206" s="2495"/>
      <c r="AB206" s="2495"/>
      <c r="AC206" s="2498"/>
      <c r="AD206" s="2498"/>
      <c r="AE206" s="2498"/>
      <c r="AF206" s="2498"/>
      <c r="AG206" s="2498"/>
      <c r="AH206" s="2498"/>
      <c r="AI206" s="2498"/>
      <c r="AJ206" s="2498"/>
      <c r="AK206" s="2498"/>
      <c r="AL206" s="2498"/>
      <c r="AM206" s="2498"/>
      <c r="AN206" s="2498"/>
      <c r="AO206" s="2498"/>
      <c r="AP206" s="2498"/>
      <c r="AQ206" s="2498"/>
      <c r="AR206" s="2498"/>
      <c r="AS206" s="2498"/>
      <c r="AT206" s="2498"/>
      <c r="AU206" s="2498"/>
      <c r="AV206" s="2498"/>
      <c r="AW206" s="2498"/>
      <c r="AX206" s="2498"/>
      <c r="AY206" s="2498"/>
      <c r="AZ206" s="2498"/>
      <c r="BA206" s="2498"/>
      <c r="BB206" s="2495"/>
      <c r="BC206" s="2495"/>
      <c r="BD206" s="2495"/>
    </row>
    <row r="207" spans="1:56" ht="54" x14ac:dyDescent="0.25">
      <c r="A207" s="2607" t="s">
        <v>194</v>
      </c>
      <c r="B207" s="2612"/>
      <c r="C207" s="2612"/>
      <c r="D207" s="2779"/>
      <c r="E207" s="2613"/>
      <c r="F207" s="2612"/>
      <c r="G207" s="2613"/>
      <c r="H207" s="2763"/>
      <c r="I207" s="2498"/>
      <c r="J207" s="2498"/>
      <c r="K207" s="2498"/>
      <c r="L207" s="2498"/>
      <c r="M207" s="2498"/>
      <c r="N207" s="2498"/>
      <c r="O207" s="2498"/>
      <c r="P207" s="2498"/>
      <c r="Q207" s="2495"/>
      <c r="R207" s="2545"/>
      <c r="S207" s="2521"/>
      <c r="T207" s="2495"/>
      <c r="U207" s="2495"/>
      <c r="V207" s="2495"/>
      <c r="W207" s="2495"/>
      <c r="X207" s="2495"/>
      <c r="Y207" s="2495"/>
      <c r="Z207" s="2495"/>
      <c r="AA207" s="2495"/>
      <c r="AB207" s="2495"/>
      <c r="AC207" s="2498"/>
      <c r="AD207" s="2498"/>
      <c r="AE207" s="2498"/>
      <c r="AF207" s="2498"/>
      <c r="AG207" s="2498"/>
      <c r="AH207" s="2498"/>
      <c r="AI207" s="2498"/>
      <c r="AJ207" s="2498"/>
      <c r="AK207" s="2498"/>
      <c r="AL207" s="2498"/>
      <c r="AM207" s="2498"/>
      <c r="AN207" s="2498"/>
      <c r="AO207" s="2498"/>
      <c r="AP207" s="2498"/>
      <c r="AQ207" s="2498"/>
      <c r="AR207" s="2498"/>
      <c r="AS207" s="2498"/>
      <c r="AT207" s="2498"/>
      <c r="AU207" s="2498"/>
      <c r="AV207" s="2498"/>
      <c r="AW207" s="2498"/>
      <c r="AX207" s="2498"/>
      <c r="AY207" s="2498"/>
      <c r="AZ207" s="2498"/>
      <c r="BA207" s="2498"/>
      <c r="BB207" s="2495"/>
      <c r="BC207" s="2495"/>
      <c r="BD207" s="2495"/>
    </row>
    <row r="208" spans="1:56" x14ac:dyDescent="0.25">
      <c r="A208" s="2531"/>
      <c r="B208" s="2537"/>
      <c r="C208" s="2537"/>
      <c r="D208" s="2531"/>
      <c r="E208" s="2531"/>
      <c r="F208" s="2531"/>
      <c r="G208" s="2531"/>
      <c r="H208" s="2531"/>
      <c r="I208" s="2531"/>
      <c r="J208" s="2531"/>
      <c r="K208" s="2531"/>
      <c r="L208" s="2531"/>
      <c r="M208" s="2531"/>
      <c r="N208" s="2531"/>
      <c r="O208" s="2531"/>
      <c r="P208" s="2531"/>
      <c r="Q208" s="2531"/>
      <c r="R208" s="2765"/>
      <c r="S208" s="2531"/>
      <c r="T208" s="2531"/>
      <c r="U208" s="2531"/>
      <c r="V208" s="2531"/>
      <c r="W208" s="2531"/>
      <c r="X208" s="2531"/>
      <c r="Y208" s="2531"/>
      <c r="Z208" s="2531"/>
      <c r="AA208" s="2531"/>
      <c r="AB208" s="2531"/>
      <c r="AC208" s="2531"/>
      <c r="AD208" s="2531"/>
      <c r="AE208" s="2531"/>
      <c r="AF208" s="2531"/>
      <c r="AG208" s="2531"/>
      <c r="AH208" s="2531"/>
      <c r="AI208" s="2531"/>
      <c r="AJ208" s="2531"/>
      <c r="AK208" s="2531"/>
      <c r="AL208" s="2531"/>
      <c r="AM208" s="2531"/>
      <c r="AN208" s="2531"/>
      <c r="AO208" s="2531"/>
      <c r="AP208" s="2531"/>
      <c r="AQ208" s="2531"/>
      <c r="AR208" s="2531"/>
      <c r="AS208" s="2531"/>
      <c r="AT208" s="2531"/>
      <c r="AU208" s="2531"/>
      <c r="AV208" s="2531"/>
      <c r="AW208" s="2531"/>
      <c r="AX208" s="2531"/>
      <c r="AY208" s="2531"/>
      <c r="AZ208" s="2531"/>
      <c r="BA208" s="2531"/>
      <c r="BB208" s="2531"/>
      <c r="BC208" s="2531"/>
      <c r="BD208" s="2531"/>
    </row>
    <row r="209" spans="2:18" x14ac:dyDescent="0.25">
      <c r="B209" s="2537"/>
      <c r="C209" s="2537"/>
      <c r="D209" s="2531"/>
      <c r="E209" s="2531"/>
      <c r="F209" s="2531"/>
      <c r="G209" s="2531"/>
      <c r="H209" s="2531"/>
      <c r="I209" s="2531"/>
      <c r="J209" s="2531"/>
      <c r="K209" s="2531"/>
      <c r="L209" s="2531"/>
      <c r="M209" s="2531"/>
      <c r="N209" s="2531"/>
      <c r="O209" s="2531"/>
      <c r="P209" s="2531"/>
      <c r="Q209" s="2531"/>
      <c r="R209" s="2765"/>
    </row>
    <row r="210" spans="2:18" x14ac:dyDescent="0.25">
      <c r="B210" s="2537"/>
      <c r="C210" s="2537"/>
      <c r="D210" s="2531"/>
      <c r="E210" s="2531"/>
      <c r="F210" s="2531"/>
      <c r="G210" s="2531"/>
      <c r="H210" s="2531"/>
      <c r="I210" s="2531"/>
      <c r="J210" s="2531"/>
      <c r="K210" s="2531"/>
      <c r="L210" s="2531"/>
      <c r="M210" s="2531"/>
      <c r="N210" s="2531"/>
      <c r="O210" s="2531"/>
      <c r="P210" s="2531"/>
      <c r="Q210" s="2531"/>
      <c r="R210" s="2765"/>
    </row>
    <row r="211" spans="2:18" x14ac:dyDescent="0.25">
      <c r="B211" s="2537"/>
      <c r="C211" s="2537"/>
      <c r="D211" s="2531"/>
      <c r="E211" s="2531"/>
      <c r="F211" s="2531"/>
      <c r="G211" s="2531"/>
      <c r="H211" s="2531"/>
      <c r="I211" s="2531"/>
      <c r="J211" s="2531"/>
      <c r="K211" s="2531"/>
      <c r="L211" s="2531"/>
      <c r="M211" s="2531"/>
      <c r="N211" s="2531"/>
      <c r="O211" s="2531"/>
      <c r="P211" s="2531"/>
      <c r="Q211" s="2531"/>
      <c r="R211" s="2765"/>
    </row>
    <row r="212" spans="2:18" x14ac:dyDescent="0.25">
      <c r="B212" s="2537"/>
      <c r="C212" s="2537"/>
      <c r="D212" s="2531"/>
      <c r="E212" s="2531"/>
      <c r="F212" s="2531"/>
      <c r="G212" s="2531"/>
      <c r="H212" s="2531"/>
      <c r="I212" s="2531"/>
      <c r="J212" s="2531"/>
      <c r="K212" s="2531"/>
      <c r="L212" s="2531"/>
      <c r="M212" s="2531"/>
      <c r="N212" s="2531"/>
      <c r="O212" s="2531"/>
      <c r="P212" s="2531"/>
      <c r="Q212" s="2531"/>
      <c r="R212" s="2765"/>
    </row>
    <row r="213" spans="2:18" x14ac:dyDescent="0.25">
      <c r="B213" s="2537"/>
      <c r="C213" s="2537"/>
      <c r="D213" s="2531"/>
      <c r="E213" s="2531"/>
      <c r="F213" s="2531"/>
      <c r="G213" s="2531"/>
      <c r="H213" s="2531"/>
      <c r="I213" s="2531"/>
      <c r="J213" s="2531"/>
      <c r="K213" s="2531"/>
      <c r="L213" s="2531"/>
      <c r="M213" s="2531"/>
      <c r="N213" s="2531"/>
      <c r="O213" s="2531"/>
      <c r="P213" s="2531"/>
      <c r="Q213" s="2531"/>
      <c r="R213" s="2765"/>
    </row>
    <row r="214" spans="2:18" x14ac:dyDescent="0.25">
      <c r="B214" s="2537"/>
      <c r="C214" s="2537"/>
      <c r="D214" s="2531"/>
      <c r="E214" s="2531"/>
      <c r="F214" s="2531"/>
      <c r="G214" s="2531"/>
      <c r="H214" s="2531"/>
      <c r="I214" s="2531"/>
      <c r="J214" s="2531"/>
      <c r="K214" s="2531"/>
      <c r="L214" s="2531"/>
      <c r="M214" s="2531"/>
      <c r="N214" s="2531"/>
      <c r="O214" s="2531"/>
      <c r="P214" s="2531"/>
      <c r="Q214" s="2531"/>
      <c r="R214" s="2765"/>
    </row>
    <row r="215" spans="2:18" x14ac:dyDescent="0.25">
      <c r="B215" s="2537"/>
      <c r="C215" s="2537"/>
      <c r="D215" s="2531"/>
      <c r="E215" s="2531"/>
      <c r="F215" s="2531"/>
      <c r="G215" s="2531"/>
      <c r="H215" s="2531"/>
      <c r="I215" s="2531"/>
      <c r="J215" s="2531"/>
      <c r="K215" s="2531"/>
      <c r="L215" s="2531"/>
      <c r="M215" s="2531"/>
      <c r="N215" s="2531"/>
      <c r="O215" s="2531"/>
      <c r="P215" s="2531"/>
      <c r="Q215" s="2531"/>
      <c r="R215" s="2765"/>
    </row>
    <row r="216" spans="2:18" x14ac:dyDescent="0.25">
      <c r="B216" s="2537"/>
      <c r="C216" s="2537"/>
      <c r="D216" s="2531"/>
      <c r="E216" s="2531"/>
      <c r="F216" s="2531"/>
      <c r="G216" s="2531"/>
      <c r="H216" s="2531"/>
      <c r="I216" s="2531"/>
      <c r="J216" s="2531"/>
      <c r="K216" s="2531"/>
      <c r="L216" s="2531"/>
      <c r="M216" s="2531"/>
      <c r="N216" s="2531"/>
      <c r="O216" s="2531"/>
      <c r="P216" s="2531"/>
      <c r="Q216" s="2531"/>
      <c r="R216" s="2765"/>
    </row>
    <row r="217" spans="2:18" x14ac:dyDescent="0.25">
      <c r="B217" s="2537"/>
      <c r="C217" s="2537"/>
      <c r="D217" s="2531"/>
      <c r="E217" s="2531"/>
      <c r="F217" s="2531"/>
      <c r="G217" s="2531"/>
      <c r="H217" s="2531"/>
      <c r="I217" s="2531"/>
      <c r="J217" s="2531"/>
      <c r="K217" s="2531"/>
      <c r="L217" s="2531"/>
      <c r="M217" s="2531"/>
      <c r="N217" s="2531"/>
      <c r="O217" s="2531"/>
      <c r="P217" s="2531"/>
      <c r="Q217" s="2531"/>
      <c r="R217" s="2765"/>
    </row>
    <row r="218" spans="2:18" x14ac:dyDescent="0.25">
      <c r="B218" s="2537"/>
      <c r="C218" s="2537"/>
      <c r="D218" s="2531"/>
      <c r="E218" s="2531"/>
      <c r="F218" s="2531"/>
      <c r="G218" s="2531"/>
      <c r="H218" s="2531"/>
      <c r="I218" s="2531"/>
      <c r="J218" s="2531"/>
      <c r="K218" s="2531"/>
      <c r="L218" s="2531"/>
      <c r="M218" s="2531"/>
      <c r="N218" s="2531"/>
      <c r="O218" s="2531"/>
      <c r="P218" s="2531"/>
      <c r="Q218" s="2531"/>
      <c r="R218" s="2765"/>
    </row>
    <row r="219" spans="2:18" x14ac:dyDescent="0.25">
      <c r="B219" s="2537"/>
      <c r="C219" s="2537"/>
      <c r="D219" s="2531"/>
      <c r="E219" s="2531"/>
      <c r="F219" s="2531"/>
      <c r="G219" s="2531"/>
      <c r="H219" s="2531"/>
      <c r="I219" s="2531"/>
      <c r="J219" s="2531"/>
      <c r="K219" s="2531"/>
      <c r="L219" s="2531"/>
      <c r="M219" s="2531"/>
      <c r="N219" s="2531"/>
      <c r="O219" s="2531"/>
      <c r="P219" s="2531"/>
      <c r="Q219" s="2531"/>
      <c r="R219" s="2765"/>
    </row>
    <row r="220" spans="2:18" x14ac:dyDescent="0.25">
      <c r="B220" s="2537"/>
      <c r="C220" s="2537"/>
      <c r="D220" s="2531"/>
      <c r="E220" s="2531"/>
      <c r="F220" s="2531"/>
      <c r="G220" s="2531"/>
      <c r="H220" s="2531"/>
      <c r="I220" s="2531"/>
      <c r="J220" s="2531"/>
      <c r="K220" s="2531"/>
      <c r="L220" s="2531"/>
      <c r="M220" s="2531"/>
      <c r="N220" s="2531"/>
      <c r="O220" s="2531"/>
      <c r="P220" s="2531"/>
      <c r="Q220" s="2531"/>
      <c r="R220" s="2765"/>
    </row>
    <row r="221" spans="2:18" x14ac:dyDescent="0.25">
      <c r="B221" s="2537"/>
      <c r="C221" s="2537"/>
      <c r="D221" s="2531"/>
      <c r="E221" s="2531"/>
      <c r="F221" s="2531"/>
      <c r="G221" s="2531"/>
      <c r="H221" s="2531"/>
      <c r="I221" s="2531"/>
      <c r="J221" s="2531"/>
      <c r="K221" s="2531"/>
      <c r="L221" s="2531"/>
      <c r="M221" s="2531"/>
      <c r="N221" s="2531"/>
      <c r="O221" s="2531"/>
      <c r="P221" s="2531"/>
      <c r="Q221" s="2531"/>
      <c r="R221" s="2765"/>
    </row>
    <row r="222" spans="2:18" x14ac:dyDescent="0.25">
      <c r="B222" s="2537"/>
      <c r="C222" s="2537"/>
      <c r="D222" s="2531"/>
      <c r="E222" s="2531"/>
      <c r="F222" s="2531"/>
      <c r="G222" s="2531"/>
      <c r="H222" s="2531"/>
      <c r="I222" s="2531"/>
      <c r="J222" s="2531"/>
      <c r="K222" s="2531"/>
      <c r="L222" s="2531"/>
      <c r="M222" s="2531"/>
      <c r="N222" s="2531"/>
      <c r="O222" s="2531"/>
      <c r="P222" s="2531"/>
      <c r="Q222" s="2531"/>
      <c r="R222" s="2765"/>
    </row>
    <row r="223" spans="2:18" x14ac:dyDescent="0.25">
      <c r="B223" s="2537"/>
      <c r="C223" s="2537"/>
      <c r="D223" s="2531"/>
      <c r="E223" s="2531"/>
      <c r="F223" s="2531"/>
      <c r="G223" s="2531"/>
      <c r="H223" s="2531"/>
      <c r="I223" s="2531"/>
      <c r="J223" s="2531"/>
      <c r="K223" s="2531"/>
      <c r="L223" s="2531"/>
      <c r="M223" s="2531"/>
      <c r="N223" s="2531"/>
      <c r="O223" s="2531"/>
      <c r="P223" s="2531"/>
      <c r="Q223" s="2531"/>
      <c r="R223" s="2765"/>
    </row>
    <row r="224" spans="2:18" x14ac:dyDescent="0.25">
      <c r="B224" s="2537"/>
      <c r="C224" s="2537"/>
      <c r="D224" s="2531"/>
      <c r="E224" s="2531"/>
      <c r="F224" s="2531"/>
      <c r="G224" s="2531"/>
      <c r="H224" s="2531"/>
      <c r="I224" s="2531"/>
      <c r="J224" s="2531"/>
      <c r="K224" s="2531"/>
      <c r="L224" s="2531"/>
      <c r="M224" s="2531"/>
      <c r="N224" s="2531"/>
      <c r="O224" s="2531"/>
      <c r="P224" s="2531"/>
      <c r="Q224" s="2531"/>
      <c r="R224" s="2765"/>
    </row>
    <row r="225" spans="1:18" x14ac:dyDescent="0.25">
      <c r="A225" s="2531"/>
      <c r="B225" s="2537"/>
      <c r="C225" s="2537"/>
      <c r="D225" s="2531"/>
      <c r="E225" s="2531"/>
      <c r="F225" s="2531"/>
      <c r="G225" s="2531"/>
      <c r="H225" s="2531"/>
      <c r="I225" s="2531"/>
      <c r="J225" s="2531"/>
      <c r="K225" s="2531"/>
      <c r="L225" s="2531"/>
      <c r="M225" s="2531"/>
      <c r="N225" s="2531"/>
      <c r="O225" s="2531"/>
      <c r="P225" s="2531"/>
      <c r="Q225" s="2531"/>
      <c r="R225" s="2765"/>
    </row>
    <row r="226" spans="1:18" x14ac:dyDescent="0.25">
      <c r="A226" s="2531"/>
      <c r="B226" s="2537"/>
      <c r="C226" s="2537"/>
      <c r="D226" s="2531"/>
      <c r="E226" s="2531"/>
      <c r="F226" s="2531"/>
      <c r="G226" s="2531"/>
      <c r="H226" s="2531"/>
      <c r="I226" s="2531"/>
      <c r="J226" s="2531"/>
      <c r="K226" s="2531"/>
      <c r="L226" s="2531"/>
      <c r="M226" s="2531"/>
      <c r="N226" s="2531"/>
      <c r="O226" s="2531"/>
      <c r="P226" s="2531"/>
      <c r="Q226" s="2531"/>
      <c r="R226" s="2765"/>
    </row>
    <row r="227" spans="1:18" x14ac:dyDescent="0.25">
      <c r="A227" s="2531"/>
      <c r="B227" s="2537"/>
      <c r="C227" s="2537"/>
      <c r="D227" s="2531"/>
      <c r="E227" s="2531"/>
      <c r="F227" s="2531"/>
      <c r="G227" s="2531"/>
      <c r="H227" s="2531"/>
      <c r="I227" s="2531"/>
      <c r="J227" s="2531"/>
      <c r="K227" s="2531"/>
      <c r="L227" s="2531"/>
      <c r="M227" s="2531"/>
      <c r="N227" s="2531"/>
      <c r="O227" s="2531"/>
      <c r="P227" s="2531"/>
      <c r="Q227" s="2531"/>
      <c r="R227" s="2765"/>
    </row>
    <row r="228" spans="1:18" x14ac:dyDescent="0.25">
      <c r="A228" s="2531"/>
      <c r="B228" s="2537"/>
      <c r="C228" s="2537"/>
      <c r="D228" s="2531"/>
      <c r="E228" s="2531"/>
      <c r="F228" s="2531"/>
      <c r="G228" s="2531"/>
      <c r="H228" s="2531"/>
      <c r="I228" s="2531"/>
      <c r="J228" s="2531"/>
      <c r="K228" s="2531"/>
      <c r="L228" s="2531"/>
      <c r="M228" s="2531"/>
      <c r="N228" s="2531"/>
      <c r="O228" s="2531"/>
      <c r="P228" s="2531"/>
      <c r="Q228" s="2531"/>
      <c r="R228" s="2765"/>
    </row>
    <row r="229" spans="1:18" x14ac:dyDescent="0.25">
      <c r="A229" s="2531"/>
      <c r="B229" s="2537"/>
      <c r="C229" s="2537"/>
      <c r="D229" s="2531"/>
      <c r="E229" s="2531"/>
      <c r="F229" s="2531"/>
      <c r="G229" s="2531"/>
      <c r="H229" s="2531"/>
      <c r="I229" s="2531"/>
      <c r="J229" s="2531"/>
      <c r="K229" s="2531"/>
      <c r="L229" s="2531"/>
      <c r="M229" s="2531"/>
      <c r="N229" s="2531"/>
      <c r="O229" s="2531"/>
      <c r="P229" s="2531"/>
      <c r="Q229" s="2531"/>
      <c r="R229" s="2765"/>
    </row>
    <row r="230" spans="1:18" x14ac:dyDescent="0.25">
      <c r="A230" s="2531"/>
      <c r="B230" s="2537"/>
      <c r="C230" s="2537"/>
      <c r="D230" s="2531"/>
      <c r="E230" s="2531"/>
      <c r="F230" s="2531"/>
      <c r="G230" s="2531"/>
      <c r="H230" s="2531"/>
      <c r="I230" s="2531"/>
      <c r="J230" s="2531"/>
      <c r="K230" s="2531"/>
      <c r="L230" s="2531"/>
      <c r="M230" s="2531"/>
      <c r="N230" s="2531"/>
      <c r="O230" s="2531"/>
      <c r="P230" s="2531"/>
      <c r="Q230" s="2531"/>
      <c r="R230" s="2765"/>
    </row>
    <row r="231" spans="1:18" x14ac:dyDescent="0.25">
      <c r="A231" s="2531"/>
      <c r="B231" s="2537"/>
      <c r="C231" s="2537"/>
      <c r="D231" s="2531"/>
      <c r="E231" s="2531"/>
      <c r="F231" s="2531"/>
      <c r="G231" s="2531"/>
      <c r="H231" s="2531"/>
      <c r="I231" s="2531"/>
      <c r="J231" s="2531"/>
      <c r="K231" s="2531"/>
      <c r="L231" s="2531"/>
      <c r="M231" s="2531"/>
      <c r="N231" s="2531"/>
      <c r="O231" s="2531"/>
      <c r="P231" s="2531"/>
      <c r="Q231" s="2531"/>
      <c r="R231" s="2765"/>
    </row>
    <row r="232" spans="1:18" x14ac:dyDescent="0.25">
      <c r="A232" s="2531"/>
      <c r="B232" s="2537"/>
      <c r="C232" s="2537"/>
      <c r="D232" s="2531"/>
      <c r="E232" s="2531"/>
      <c r="F232" s="2531"/>
      <c r="G232" s="2531"/>
      <c r="H232" s="2531"/>
      <c r="I232" s="2531"/>
      <c r="J232" s="2531"/>
      <c r="K232" s="2531"/>
      <c r="L232" s="2531"/>
      <c r="M232" s="2531"/>
      <c r="N232" s="2531"/>
      <c r="O232" s="2531"/>
      <c r="P232" s="2531"/>
      <c r="Q232" s="2531"/>
      <c r="R232" s="2765"/>
    </row>
    <row r="233" spans="1:18" x14ac:dyDescent="0.25">
      <c r="A233" s="2531"/>
      <c r="B233" s="2537"/>
      <c r="C233" s="2537"/>
      <c r="D233" s="2531"/>
      <c r="E233" s="2531"/>
      <c r="F233" s="2531"/>
      <c r="G233" s="2531"/>
      <c r="H233" s="2531"/>
      <c r="I233" s="2531"/>
      <c r="J233" s="2531"/>
      <c r="K233" s="2531"/>
      <c r="L233" s="2531"/>
      <c r="M233" s="2531"/>
      <c r="N233" s="2531"/>
      <c r="O233" s="2531"/>
      <c r="P233" s="2531"/>
      <c r="Q233" s="2531"/>
      <c r="R233" s="2765"/>
    </row>
    <row r="234" spans="1:18" x14ac:dyDescent="0.25">
      <c r="A234" s="2531"/>
      <c r="B234" s="2537"/>
      <c r="C234" s="2537"/>
      <c r="D234" s="2531"/>
      <c r="E234" s="2531"/>
      <c r="F234" s="2531"/>
      <c r="G234" s="2531"/>
      <c r="H234" s="2531"/>
      <c r="I234" s="2531"/>
      <c r="J234" s="2531"/>
      <c r="K234" s="2531"/>
      <c r="L234" s="2531"/>
      <c r="M234" s="2531"/>
      <c r="N234" s="2531"/>
      <c r="O234" s="2531"/>
      <c r="P234" s="2531"/>
      <c r="Q234" s="2531"/>
      <c r="R234" s="2765"/>
    </row>
    <row r="235" spans="1:18" x14ac:dyDescent="0.25">
      <c r="A235" s="2766"/>
      <c r="B235" s="2537"/>
      <c r="C235" s="2537"/>
      <c r="D235" s="2531"/>
      <c r="E235" s="2531"/>
      <c r="F235" s="2531"/>
      <c r="G235" s="2531"/>
      <c r="H235" s="2531"/>
      <c r="I235" s="2531"/>
      <c r="J235" s="2531"/>
      <c r="K235" s="2531"/>
      <c r="L235" s="2531"/>
      <c r="M235" s="2531"/>
      <c r="N235" s="2531"/>
      <c r="O235" s="2531"/>
      <c r="P235" s="2531"/>
      <c r="Q235" s="2531"/>
      <c r="R235" s="2765"/>
    </row>
    <row r="236" spans="1:18" x14ac:dyDescent="0.25">
      <c r="A236" s="2531"/>
      <c r="B236" s="2537"/>
      <c r="C236" s="2537"/>
      <c r="D236" s="2531"/>
      <c r="E236" s="2531"/>
      <c r="F236" s="2531"/>
      <c r="G236" s="2531"/>
      <c r="H236" s="2531"/>
      <c r="I236" s="2531"/>
      <c r="J236" s="2531"/>
      <c r="K236" s="2531"/>
      <c r="L236" s="2531"/>
      <c r="M236" s="2531"/>
      <c r="N236" s="2531"/>
      <c r="O236" s="2531"/>
      <c r="P236" s="2531"/>
      <c r="Q236" s="2531"/>
      <c r="R236" s="2765"/>
    </row>
    <row r="237" spans="1:18" x14ac:dyDescent="0.25">
      <c r="A237" s="2531"/>
      <c r="B237" s="2537"/>
      <c r="C237" s="2537"/>
      <c r="D237" s="2531"/>
      <c r="E237" s="2531"/>
      <c r="F237" s="2531"/>
      <c r="G237" s="2531"/>
      <c r="H237" s="2531"/>
      <c r="I237" s="2531"/>
      <c r="J237" s="2531"/>
      <c r="K237" s="2531"/>
      <c r="L237" s="2531"/>
      <c r="M237" s="2531"/>
      <c r="N237" s="2531"/>
      <c r="O237" s="2531"/>
      <c r="P237" s="2531"/>
      <c r="Q237" s="2531"/>
      <c r="R237" s="2765"/>
    </row>
    <row r="238" spans="1:18" x14ac:dyDescent="0.25">
      <c r="A238" s="2531"/>
      <c r="B238" s="2537"/>
      <c r="C238" s="2537"/>
      <c r="D238" s="2531"/>
      <c r="E238" s="2531"/>
      <c r="F238" s="2531"/>
      <c r="G238" s="2531"/>
      <c r="H238" s="2531"/>
      <c r="I238" s="2531"/>
      <c r="J238" s="2531"/>
      <c r="K238" s="2531"/>
      <c r="L238" s="2531"/>
      <c r="M238" s="2531"/>
      <c r="N238" s="2531"/>
      <c r="O238" s="2531"/>
      <c r="P238" s="2531"/>
      <c r="Q238" s="2531"/>
      <c r="R238" s="2765"/>
    </row>
    <row r="301" spans="1:56" x14ac:dyDescent="0.25">
      <c r="A301" s="2771">
        <v>0</v>
      </c>
      <c r="B301" s="2494"/>
      <c r="C301" s="2494"/>
      <c r="D301" s="2494"/>
      <c r="E301" s="2494"/>
      <c r="F301" s="2494"/>
      <c r="G301" s="2494"/>
      <c r="H301" s="2494"/>
      <c r="I301" s="2494"/>
      <c r="J301" s="2494"/>
      <c r="K301" s="2494"/>
      <c r="L301" s="2494"/>
      <c r="M301" s="2494"/>
      <c r="N301" s="2494"/>
      <c r="O301" s="2494"/>
      <c r="P301" s="2494"/>
      <c r="Q301" s="2494"/>
      <c r="R301" s="2494"/>
      <c r="S301" s="2494"/>
      <c r="T301" s="2494"/>
      <c r="U301" s="2494"/>
      <c r="V301" s="2494"/>
      <c r="W301" s="2494"/>
      <c r="X301" s="2494"/>
      <c r="Y301" s="2494"/>
      <c r="Z301" s="2494"/>
      <c r="AA301" s="2494"/>
      <c r="AB301" s="2494"/>
      <c r="AC301" s="2494"/>
      <c r="AD301" s="2494"/>
      <c r="AE301" s="2494"/>
      <c r="AF301" s="2494"/>
      <c r="AG301" s="2494"/>
      <c r="AH301" s="2494"/>
      <c r="AI301" s="2494"/>
      <c r="AJ301" s="2494"/>
      <c r="AK301" s="2494"/>
      <c r="AL301" s="2494"/>
      <c r="AM301" s="2494"/>
      <c r="AN301" s="2494"/>
      <c r="AO301" s="2494"/>
      <c r="AP301" s="2494"/>
      <c r="AQ301" s="2494"/>
      <c r="AR301" s="2494"/>
      <c r="AS301" s="2494"/>
      <c r="AT301" s="2494"/>
      <c r="AU301" s="2494"/>
      <c r="AV301" s="2494"/>
      <c r="AW301" s="2494"/>
      <c r="AX301" s="2494"/>
      <c r="AY301" s="2494"/>
      <c r="AZ301" s="2494"/>
      <c r="BA301" s="2494"/>
      <c r="BB301" s="2494"/>
      <c r="BC301" s="2494"/>
      <c r="BD301" s="2771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104:C104"/>
    <mergeCell ref="A105:C105"/>
    <mergeCell ref="A106:C106"/>
    <mergeCell ref="A107:C107"/>
    <mergeCell ref="A108:C108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2013-04-24T15:50:54Z</dcterms:modified>
</cp:coreProperties>
</file>